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lanning Kakaako\09 Housing\HCDA Guidelines\2024\"/>
    </mc:Choice>
  </mc:AlternateContent>
  <xr:revisionPtr revIDLastSave="0" documentId="13_ncr:1_{908EA2A7-0CFD-4A2C-B94A-ED465F6491C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h max  sale price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B41" i="1"/>
  <c r="B42" i="1"/>
  <c r="B43" i="1"/>
  <c r="B44" i="1"/>
  <c r="B40" i="1"/>
  <c r="K20" i="1" l="1"/>
  <c r="D6" i="1" s="1"/>
  <c r="E23" i="1" l="1"/>
  <c r="D22" i="1"/>
  <c r="I23" i="1"/>
  <c r="H23" i="1"/>
  <c r="F22" i="1"/>
  <c r="F23" i="1"/>
  <c r="E22" i="1"/>
  <c r="D23" i="1"/>
  <c r="H22" i="1"/>
  <c r="B21" i="1"/>
  <c r="B22" i="1"/>
  <c r="I22" i="1"/>
  <c r="C22" i="1"/>
  <c r="G22" i="1"/>
  <c r="C23" i="1"/>
  <c r="G23" i="1"/>
  <c r="B23" i="1"/>
  <c r="D4" i="1" l="1"/>
  <c r="D5" i="1" s="1"/>
  <c r="I20" i="1" l="1"/>
  <c r="I19" i="1"/>
  <c r="I21" i="1"/>
  <c r="H20" i="1"/>
  <c r="F19" i="1"/>
  <c r="G19" i="1"/>
  <c r="H19" i="1"/>
  <c r="E20" i="1"/>
  <c r="E21" i="1"/>
  <c r="F20" i="1"/>
  <c r="F21" i="1"/>
  <c r="G20" i="1"/>
  <c r="G21" i="1"/>
  <c r="H21" i="1"/>
  <c r="E19" i="1"/>
  <c r="B20" i="1"/>
  <c r="C20" i="1"/>
  <c r="D20" i="1"/>
  <c r="C19" i="1"/>
  <c r="D19" i="1"/>
  <c r="C21" i="1"/>
  <c r="B19" i="1"/>
  <c r="D21" i="1"/>
</calcChain>
</file>

<file path=xl/sharedStrings.xml><?xml version="1.0" encoding="utf-8"?>
<sst xmlns="http://schemas.openxmlformats.org/spreadsheetml/2006/main" count="73" uniqueCount="56">
  <si>
    <t>Adjustment for</t>
  </si>
  <si>
    <t xml:space="preserve">            Monthly Reserves****</t>
  </si>
  <si>
    <t>Assn Dues</t>
  </si>
  <si>
    <t>MIP Pricing</t>
  </si>
  <si>
    <t xml:space="preserve">         WORKSHEET</t>
  </si>
  <si>
    <t>Inflation Factor</t>
  </si>
  <si>
    <t>Unit Type</t>
  </si>
  <si>
    <t xml:space="preserve"> Total</t>
  </si>
  <si>
    <t>Assumptions</t>
  </si>
  <si>
    <t xml:space="preserve">       ASSUMPTIONS</t>
  </si>
  <si>
    <t>Future Median Income</t>
  </si>
  <si>
    <t>Studio</t>
  </si>
  <si>
    <t>Input Inflation Factors:</t>
  </si>
  <si>
    <t>Mortgage Term (years)</t>
  </si>
  <si>
    <t>%/Year</t>
  </si>
  <si>
    <t># of Years</t>
  </si>
  <si>
    <t>Housing Expense (% of Income)</t>
  </si>
  <si>
    <t>Input Mortgage Rates*****:</t>
  </si>
  <si>
    <t>Month 1</t>
  </si>
  <si>
    <t>Percent of Median Income</t>
  </si>
  <si>
    <t>Month 2</t>
  </si>
  <si>
    <t>Month 3</t>
  </si>
  <si>
    <t>Maximum Affordable Price (MAP)</t>
  </si>
  <si>
    <t>Month 4</t>
  </si>
  <si>
    <t>Month 5</t>
  </si>
  <si>
    <t>Month 6</t>
  </si>
  <si>
    <t>Average</t>
  </si>
  <si>
    <t>AD/RPT/MIP</t>
  </si>
  <si>
    <t>Annual Mortgage Rate</t>
  </si>
  <si>
    <t>http://www.freddiemac.com/pmms/pmms30.htm</t>
  </si>
  <si>
    <t>1Bedroom</t>
  </si>
  <si>
    <t>2 Bedroom</t>
  </si>
  <si>
    <t>3Bedroom</t>
  </si>
  <si>
    <t>3+Bedroom</t>
  </si>
  <si>
    <t>1 Bedroom</t>
  </si>
  <si>
    <t>3 Bedroom</t>
  </si>
  <si>
    <t>3 + Bedroom</t>
  </si>
  <si>
    <t>3 +Bedroom</t>
  </si>
  <si>
    <t>****  Monthly Reserves:  AD: Association Dues (UPDATE), RPT: Real property Taxes (UPDATE), MIP: Mortgage Insurance Premium (UPDATE)</t>
  </si>
  <si>
    <t>Maximum Allowable Rent (MAR)</t>
  </si>
  <si>
    <t>442/182/286</t>
  </si>
  <si>
    <t>590/200/293</t>
  </si>
  <si>
    <t>350/142/237</t>
  </si>
  <si>
    <t>250/100/200</t>
  </si>
  <si>
    <t>700/225/325</t>
  </si>
  <si>
    <t>*****  Source:</t>
  </si>
  <si>
    <t>10/20-03/21</t>
  </si>
  <si>
    <t>Monthly Reserves are provided as an example. The applicant should calculated Monthly Reserves based on the Project and submit a copy of the Reserve Study to the HCDA.</t>
  </si>
  <si>
    <t>The Sales Prices calculated above are maximum allowable sales prices. The applicant should be aware that the maximum allowable sales prices may not be supported by the market.</t>
  </si>
  <si>
    <t>The monthly rent calculated above is maximum allowable rent. The applicant should be aware that the maximum allowable rent may not be supported by the market.</t>
  </si>
  <si>
    <t>Down payment (% of MAP)</t>
  </si>
  <si>
    <t>Housing Expense (% of Applicable AMI)</t>
  </si>
  <si>
    <t>Gross rent to include all utilities and building operating costs, excluding telephone/cable/internet/parking</t>
  </si>
  <si>
    <t>For- Sale Reserved Housing Maximum Affordable Price  Calculation Formula</t>
  </si>
  <si>
    <t xml:space="preserve">Reserved Housing Maximum Affordable Rent Calculation Formula </t>
  </si>
  <si>
    <t>Current Median Income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</si>
</sst>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97">
    <xf numFmtId="0" fontId="0" fillId="0" borderId="0" xfId="0"/>
    <xf numFmtId="0" fontId="5" fillId="0" borderId="1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left"/>
    </xf>
    <xf numFmtId="10" fontId="5" fillId="0" borderId="11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2" fillId="0" borderId="0" xfId="2" applyFill="1" applyBorder="1" applyAlignment="1" applyProtection="1">
      <alignment horizontal="left"/>
    </xf>
    <xf numFmtId="0" fontId="5" fillId="0" borderId="23" xfId="1" applyFont="1" applyFill="1" applyBorder="1"/>
    <xf numFmtId="0" fontId="3" fillId="0" borderId="0" xfId="0" applyFont="1" applyFill="1"/>
    <xf numFmtId="0" fontId="4" fillId="0" borderId="5" xfId="1" applyFont="1" applyFill="1" applyBorder="1"/>
    <xf numFmtId="0" fontId="4" fillId="0" borderId="6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/>
    <xf numFmtId="164" fontId="5" fillId="0" borderId="10" xfId="1" applyNumberFormat="1" applyFont="1" applyFill="1" applyBorder="1"/>
    <xf numFmtId="164" fontId="5" fillId="0" borderId="9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5" fillId="0" borderId="11" xfId="1" applyFont="1" applyFill="1" applyBorder="1"/>
    <xf numFmtId="0" fontId="5" fillId="0" borderId="2" xfId="1" applyFont="1" applyFill="1" applyBorder="1" applyAlignment="1">
      <alignment horizontal="center"/>
    </xf>
    <xf numFmtId="5" fontId="5" fillId="0" borderId="15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5" fontId="5" fillId="0" borderId="15" xfId="1" applyNumberFormat="1" applyFont="1" applyFill="1" applyBorder="1" applyAlignment="1">
      <alignment horizontal="center"/>
    </xf>
    <xf numFmtId="0" fontId="5" fillId="0" borderId="0" xfId="1" applyFont="1" applyFill="1" applyBorder="1"/>
    <xf numFmtId="10" fontId="5" fillId="0" borderId="15" xfId="1" applyNumberFormat="1" applyFont="1" applyFill="1" applyBorder="1" applyAlignment="1">
      <alignment horizontal="center"/>
    </xf>
    <xf numFmtId="0" fontId="5" fillId="0" borderId="17" xfId="1" applyFont="1" applyFill="1" applyBorder="1"/>
    <xf numFmtId="0" fontId="5" fillId="0" borderId="15" xfId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" fontId="5" fillId="0" borderId="18" xfId="1" applyNumberFormat="1" applyFont="1" applyFill="1" applyBorder="1" applyAlignment="1">
      <alignment horizontal="center"/>
    </xf>
    <xf numFmtId="0" fontId="5" fillId="0" borderId="20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2" xfId="1" applyFont="1" applyFill="1" applyBorder="1" applyAlignment="1">
      <alignment horizontal="left"/>
    </xf>
    <xf numFmtId="0" fontId="6" fillId="0" borderId="0" xfId="2" applyFont="1" applyFill="1" applyBorder="1" applyAlignment="1" applyProtection="1"/>
    <xf numFmtId="0" fontId="5" fillId="0" borderId="0" xfId="2" applyFont="1" applyFill="1" applyBorder="1" applyAlignment="1" applyProtection="1"/>
    <xf numFmtId="0" fontId="3" fillId="0" borderId="0" xfId="0" applyFont="1" applyFill="1" applyBorder="1"/>
    <xf numFmtId="0" fontId="5" fillId="0" borderId="21" xfId="1" applyFont="1" applyFill="1" applyBorder="1" applyAlignment="1">
      <alignment horizontal="center"/>
    </xf>
    <xf numFmtId="9" fontId="5" fillId="0" borderId="28" xfId="1" applyNumberFormat="1" applyFont="1" applyFill="1" applyBorder="1" applyAlignment="1">
      <alignment horizontal="center"/>
    </xf>
    <xf numFmtId="9" fontId="5" fillId="0" borderId="22" xfId="1" applyNumberFormat="1" applyFont="1" applyFill="1" applyBorder="1" applyAlignment="1">
      <alignment horizontal="center"/>
    </xf>
    <xf numFmtId="9" fontId="5" fillId="0" borderId="29" xfId="1" applyNumberFormat="1" applyFont="1" applyFill="1" applyBorder="1" applyAlignment="1">
      <alignment horizontal="center"/>
    </xf>
    <xf numFmtId="9" fontId="5" fillId="0" borderId="9" xfId="1" applyNumberFormat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165" fontId="5" fillId="0" borderId="22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0" fontId="5" fillId="0" borderId="27" xfId="1" applyFont="1" applyFill="1" applyBorder="1" applyAlignment="1">
      <alignment horizontal="left"/>
    </xf>
    <xf numFmtId="0" fontId="5" fillId="0" borderId="9" xfId="1" applyFont="1" applyFill="1" applyBorder="1"/>
    <xf numFmtId="165" fontId="3" fillId="0" borderId="4" xfId="0" applyNumberFormat="1" applyFont="1" applyFill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Fill="1" applyBorder="1"/>
    <xf numFmtId="165" fontId="3" fillId="0" borderId="24" xfId="0" applyNumberFormat="1" applyFont="1" applyFill="1" applyBorder="1" applyAlignment="1">
      <alignment horizontal="left"/>
    </xf>
    <xf numFmtId="0" fontId="5" fillId="0" borderId="13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5" xfId="0" applyFont="1" applyFill="1" applyBorder="1"/>
    <xf numFmtId="165" fontId="3" fillId="0" borderId="0" xfId="0" applyNumberFormat="1" applyFont="1" applyFill="1" applyBorder="1" applyAlignment="1">
      <alignment horizontal="left"/>
    </xf>
    <xf numFmtId="9" fontId="3" fillId="0" borderId="22" xfId="0" applyNumberFormat="1" applyFont="1" applyFill="1" applyBorder="1"/>
    <xf numFmtId="0" fontId="3" fillId="0" borderId="22" xfId="0" applyFont="1" applyFill="1" applyBorder="1"/>
    <xf numFmtId="0" fontId="5" fillId="0" borderId="22" xfId="1" applyFont="1" applyFill="1" applyBorder="1"/>
    <xf numFmtId="0" fontId="5" fillId="0" borderId="2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165" fontId="3" fillId="0" borderId="22" xfId="0" applyNumberFormat="1" applyFont="1" applyFill="1" applyBorder="1" applyAlignment="1">
      <alignment horizontal="left"/>
    </xf>
    <xf numFmtId="0" fontId="5" fillId="0" borderId="16" xfId="1" applyFont="1" applyFill="1" applyBorder="1" applyAlignment="1">
      <alignment horizontal="left"/>
    </xf>
    <xf numFmtId="0" fontId="5" fillId="0" borderId="30" xfId="1" applyFont="1" applyFill="1" applyBorder="1" applyAlignment="1">
      <alignment horizontal="left"/>
    </xf>
    <xf numFmtId="165" fontId="3" fillId="0" borderId="31" xfId="0" applyNumberFormat="1" applyFont="1" applyFill="1" applyBorder="1" applyAlignment="1">
      <alignment horizontal="left"/>
    </xf>
    <xf numFmtId="0" fontId="3" fillId="0" borderId="25" xfId="0" applyFont="1" applyFill="1" applyBorder="1"/>
    <xf numFmtId="0" fontId="3" fillId="0" borderId="26" xfId="0" applyFont="1" applyFill="1" applyBorder="1"/>
    <xf numFmtId="44" fontId="3" fillId="0" borderId="0" xfId="3" applyFont="1" applyFill="1"/>
    <xf numFmtId="0" fontId="5" fillId="0" borderId="21" xfId="1" applyFont="1" applyFill="1" applyBorder="1" applyAlignment="1">
      <alignment horizontal="left"/>
    </xf>
    <xf numFmtId="0" fontId="5" fillId="0" borderId="28" xfId="1" applyFont="1" applyFill="1" applyBorder="1" applyAlignment="1">
      <alignment horizontal="left"/>
    </xf>
    <xf numFmtId="0" fontId="5" fillId="0" borderId="29" xfId="1" applyFont="1" applyFill="1" applyBorder="1"/>
    <xf numFmtId="0" fontId="5" fillId="0" borderId="21" xfId="1" applyFont="1" applyFill="1" applyBorder="1"/>
    <xf numFmtId="0" fontId="5" fillId="0" borderId="33" xfId="1" applyFont="1" applyFill="1" applyBorder="1"/>
    <xf numFmtId="0" fontId="5" fillId="0" borderId="32" xfId="1" applyFont="1" applyFill="1" applyBorder="1"/>
    <xf numFmtId="0" fontId="5" fillId="0" borderId="1" xfId="1" applyFont="1" applyFill="1" applyBorder="1"/>
    <xf numFmtId="0" fontId="5" fillId="0" borderId="20" xfId="1" applyFont="1" applyFill="1" applyBorder="1" applyAlignment="1">
      <alignment horizontal="center"/>
    </xf>
    <xf numFmtId="0" fontId="5" fillId="0" borderId="34" xfId="1" applyFont="1" applyFill="1" applyBorder="1"/>
    <xf numFmtId="0" fontId="5" fillId="0" borderId="9" xfId="1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6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5" fillId="0" borderId="8" xfId="1" applyFont="1" applyFill="1" applyBorder="1" applyAlignment="1">
      <alignment horizontal="left"/>
    </xf>
    <xf numFmtId="10" fontId="5" fillId="2" borderId="15" xfId="1" applyNumberFormat="1" applyFont="1" applyFill="1" applyBorder="1" applyAlignment="1">
      <alignment horizontal="center"/>
    </xf>
    <xf numFmtId="10" fontId="5" fillId="2" borderId="11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5" fontId="5" fillId="2" borderId="10" xfId="1" applyNumberFormat="1" applyFont="1" applyFill="1" applyBorder="1" applyAlignment="1">
      <alignment horizontal="center"/>
    </xf>
    <xf numFmtId="165" fontId="5" fillId="2" borderId="16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5" fontId="5" fillId="2" borderId="15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5" fontId="5" fillId="2" borderId="14" xfId="1" applyNumberFormat="1" applyFont="1" applyFill="1" applyBorder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ddiemac.com/pmms/pmms3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zoomScaleNormal="100" workbookViewId="0">
      <selection activeCell="D11" sqref="D11"/>
    </sheetView>
  </sheetViews>
  <sheetFormatPr defaultColWidth="8.88671875" defaultRowHeight="15.6" x14ac:dyDescent="0.3"/>
  <cols>
    <col min="1" max="1" width="32.5546875" style="10" customWidth="1"/>
    <col min="2" max="4" width="17.44140625" style="10" customWidth="1"/>
    <col min="5" max="11" width="15.6640625" style="10" customWidth="1"/>
    <col min="12" max="16384" width="8.88671875" style="10"/>
  </cols>
  <sheetData>
    <row r="1" spans="1:11" ht="16.2" thickBot="1" x14ac:dyDescent="0.35"/>
    <row r="2" spans="1:11" x14ac:dyDescent="0.3">
      <c r="A2" s="11" t="s">
        <v>53</v>
      </c>
      <c r="B2" s="12"/>
      <c r="C2" s="12"/>
      <c r="D2" s="13"/>
      <c r="E2" s="13"/>
      <c r="F2" s="13"/>
      <c r="G2" s="13"/>
      <c r="H2" s="13"/>
      <c r="I2" s="79"/>
      <c r="J2" s="13"/>
      <c r="K2" s="14"/>
    </row>
    <row r="3" spans="1:11" x14ac:dyDescent="0.3">
      <c r="A3" s="15" t="s">
        <v>55</v>
      </c>
      <c r="B3" s="16"/>
      <c r="C3" s="16"/>
      <c r="D3" s="17">
        <v>120100</v>
      </c>
      <c r="E3" s="18" t="s">
        <v>0</v>
      </c>
      <c r="F3" s="19" t="s">
        <v>1</v>
      </c>
      <c r="G3" s="20"/>
      <c r="H3" s="21" t="s">
        <v>2</v>
      </c>
      <c r="I3" s="80" t="s">
        <v>3</v>
      </c>
      <c r="J3" s="22" t="s">
        <v>4</v>
      </c>
      <c r="K3" s="23"/>
    </row>
    <row r="4" spans="1:11" x14ac:dyDescent="0.3">
      <c r="A4" s="1" t="s">
        <v>5</v>
      </c>
      <c r="B4" s="2"/>
      <c r="C4" s="2"/>
      <c r="D4" s="2">
        <f>1+K8*K9</f>
        <v>1</v>
      </c>
      <c r="E4" s="24" t="s">
        <v>6</v>
      </c>
      <c r="F4" s="24" t="s">
        <v>6</v>
      </c>
      <c r="G4" s="25" t="s">
        <v>7</v>
      </c>
      <c r="H4" s="26" t="s">
        <v>27</v>
      </c>
      <c r="I4" s="54" t="s">
        <v>8</v>
      </c>
      <c r="J4" s="22" t="s">
        <v>9</v>
      </c>
      <c r="K4" s="23"/>
    </row>
    <row r="5" spans="1:11" x14ac:dyDescent="0.3">
      <c r="A5" s="1" t="s">
        <v>10</v>
      </c>
      <c r="B5" s="2"/>
      <c r="C5" s="2"/>
      <c r="D5" s="27">
        <f>D3*D4</f>
        <v>120100</v>
      </c>
      <c r="E5" s="18">
        <v>0.7</v>
      </c>
      <c r="F5" s="18" t="s">
        <v>11</v>
      </c>
      <c r="G5" s="88">
        <v>550</v>
      </c>
      <c r="H5" s="89" t="s">
        <v>43</v>
      </c>
      <c r="I5" s="90"/>
      <c r="J5" s="28"/>
      <c r="K5" s="23"/>
    </row>
    <row r="6" spans="1:11" x14ac:dyDescent="0.3">
      <c r="A6" s="1" t="s">
        <v>28</v>
      </c>
      <c r="B6" s="2"/>
      <c r="C6" s="2"/>
      <c r="D6" s="86">
        <f>K20</f>
        <v>6.3416666666666663E-2</v>
      </c>
      <c r="E6" s="3">
        <v>0.9</v>
      </c>
      <c r="F6" s="3" t="s">
        <v>30</v>
      </c>
      <c r="G6" s="91">
        <v>729</v>
      </c>
      <c r="H6" s="92" t="s">
        <v>42</v>
      </c>
      <c r="I6" s="93"/>
      <c r="J6" s="77" t="s">
        <v>12</v>
      </c>
      <c r="K6" s="30"/>
    </row>
    <row r="7" spans="1:11" x14ac:dyDescent="0.3">
      <c r="A7" s="1"/>
      <c r="B7" s="2"/>
      <c r="C7" s="2"/>
      <c r="D7" s="29"/>
      <c r="E7" s="3">
        <v>1</v>
      </c>
      <c r="F7" s="3" t="s">
        <v>31</v>
      </c>
      <c r="G7" s="91">
        <v>909</v>
      </c>
      <c r="H7" s="92" t="s">
        <v>40</v>
      </c>
      <c r="I7" s="93"/>
      <c r="J7" s="28"/>
      <c r="K7" s="23"/>
    </row>
    <row r="8" spans="1:11" x14ac:dyDescent="0.3">
      <c r="A8" s="1" t="s">
        <v>13</v>
      </c>
      <c r="B8" s="2"/>
      <c r="C8" s="2"/>
      <c r="D8" s="31">
        <v>30</v>
      </c>
      <c r="E8" s="3"/>
      <c r="F8" s="3"/>
      <c r="G8" s="91"/>
      <c r="H8" s="92"/>
      <c r="I8" s="93"/>
      <c r="J8" s="2" t="s">
        <v>14</v>
      </c>
      <c r="K8" s="5">
        <v>0.02</v>
      </c>
    </row>
    <row r="9" spans="1:11" x14ac:dyDescent="0.3">
      <c r="A9" s="1" t="s">
        <v>50</v>
      </c>
      <c r="B9" s="2"/>
      <c r="C9" s="2"/>
      <c r="D9" s="32">
        <v>0.1</v>
      </c>
      <c r="E9" s="3">
        <v>1.08</v>
      </c>
      <c r="F9" s="3" t="s">
        <v>32</v>
      </c>
      <c r="G9" s="91">
        <v>1083</v>
      </c>
      <c r="H9" s="92" t="s">
        <v>41</v>
      </c>
      <c r="I9" s="93"/>
      <c r="J9" s="78" t="s">
        <v>15</v>
      </c>
      <c r="K9" s="33">
        <v>0</v>
      </c>
    </row>
    <row r="10" spans="1:11" x14ac:dyDescent="0.3">
      <c r="A10" s="4" t="s">
        <v>16</v>
      </c>
      <c r="B10" s="34"/>
      <c r="C10" s="34"/>
      <c r="D10" s="6">
        <v>0.33</v>
      </c>
      <c r="E10" s="24">
        <v>1.1599999999999999</v>
      </c>
      <c r="F10" s="24" t="s">
        <v>33</v>
      </c>
      <c r="G10" s="94">
        <v>1250</v>
      </c>
      <c r="H10" s="95" t="s">
        <v>44</v>
      </c>
      <c r="I10" s="96"/>
      <c r="J10" s="75"/>
      <c r="K10" s="76"/>
    </row>
    <row r="11" spans="1:11" x14ac:dyDescent="0.3">
      <c r="A11" s="35"/>
      <c r="B11" s="28"/>
      <c r="C11" s="28"/>
      <c r="D11" s="28"/>
      <c r="E11" s="28"/>
      <c r="F11" s="28"/>
      <c r="G11" s="28"/>
      <c r="H11" s="28"/>
      <c r="I11" s="28"/>
      <c r="K11" s="81"/>
    </row>
    <row r="12" spans="1:11" x14ac:dyDescent="0.3">
      <c r="A12" s="36" t="s">
        <v>38</v>
      </c>
      <c r="B12" s="7"/>
      <c r="C12" s="7"/>
      <c r="D12" s="37"/>
      <c r="E12" s="28"/>
      <c r="F12" s="28"/>
      <c r="G12" s="28"/>
      <c r="H12" s="28"/>
      <c r="I12" s="28"/>
      <c r="J12" s="19" t="s">
        <v>17</v>
      </c>
      <c r="K12" s="30"/>
    </row>
    <row r="13" spans="1:11" x14ac:dyDescent="0.3">
      <c r="A13" s="36" t="s">
        <v>47</v>
      </c>
      <c r="B13" s="7"/>
      <c r="C13" s="7"/>
      <c r="D13" s="37"/>
      <c r="E13" s="28"/>
      <c r="F13" s="28"/>
      <c r="G13" s="28"/>
      <c r="H13" s="28"/>
      <c r="I13" s="28"/>
      <c r="J13" s="3" t="s">
        <v>46</v>
      </c>
      <c r="K13" s="23"/>
    </row>
    <row r="14" spans="1:11" x14ac:dyDescent="0.3">
      <c r="A14" s="4" t="s">
        <v>45</v>
      </c>
      <c r="B14" s="8" t="s">
        <v>29</v>
      </c>
      <c r="C14" s="7"/>
      <c r="D14" s="38"/>
      <c r="E14" s="39"/>
      <c r="F14" s="28"/>
      <c r="G14" s="28"/>
      <c r="H14" s="28"/>
      <c r="I14" s="28"/>
      <c r="J14" s="3" t="s">
        <v>18</v>
      </c>
      <c r="K14" s="5">
        <v>6.3200000000000006E-2</v>
      </c>
    </row>
    <row r="15" spans="1:11" x14ac:dyDescent="0.3">
      <c r="E15" s="39"/>
      <c r="F15" s="28"/>
      <c r="G15" s="28"/>
      <c r="H15" s="28"/>
      <c r="I15" s="28"/>
      <c r="J15" s="3" t="s">
        <v>20</v>
      </c>
      <c r="K15" s="5">
        <v>6.1499999999999999E-2</v>
      </c>
    </row>
    <row r="16" spans="1:11" x14ac:dyDescent="0.3">
      <c r="A16" s="40" t="s">
        <v>19</v>
      </c>
      <c r="B16" s="41">
        <v>0.8</v>
      </c>
      <c r="C16" s="41">
        <v>0.9</v>
      </c>
      <c r="D16" s="42">
        <v>1</v>
      </c>
      <c r="E16" s="42">
        <v>1.05</v>
      </c>
      <c r="F16" s="42">
        <v>1.1000000000000001</v>
      </c>
      <c r="G16" s="42">
        <v>1.1499999999999999</v>
      </c>
      <c r="H16" s="43">
        <v>1.2</v>
      </c>
      <c r="I16" s="44">
        <v>1.4</v>
      </c>
      <c r="J16" s="3" t="s">
        <v>21</v>
      </c>
      <c r="K16" s="5">
        <v>6.3200000000000006E-2</v>
      </c>
    </row>
    <row r="17" spans="1:11" x14ac:dyDescent="0.3">
      <c r="A17" s="40"/>
      <c r="B17" s="45"/>
      <c r="C17" s="45"/>
      <c r="D17" s="46"/>
      <c r="E17" s="46"/>
      <c r="F17" s="46"/>
      <c r="G17" s="46"/>
      <c r="H17" s="47"/>
      <c r="I17" s="46"/>
      <c r="J17" s="3" t="s">
        <v>23</v>
      </c>
      <c r="K17" s="5">
        <v>6.6000000000000003E-2</v>
      </c>
    </row>
    <row r="18" spans="1:11" x14ac:dyDescent="0.3">
      <c r="A18" s="71" t="s">
        <v>22</v>
      </c>
      <c r="B18" s="72"/>
      <c r="C18" s="72"/>
      <c r="D18" s="61"/>
      <c r="E18" s="61"/>
      <c r="F18" s="61"/>
      <c r="G18" s="61"/>
      <c r="H18" s="73"/>
      <c r="I18" s="61"/>
      <c r="J18" s="3" t="s">
        <v>24</v>
      </c>
      <c r="K18" s="5">
        <v>6.2700000000000006E-2</v>
      </c>
    </row>
    <row r="19" spans="1:11" x14ac:dyDescent="0.3">
      <c r="A19" s="74" t="s">
        <v>11</v>
      </c>
      <c r="B19" s="64">
        <f t="shared" ref="B19:I21" si="0">-((PV($D$6/12,$D$8*12,($D$3*B$16*$D$10/12)-$G5))/(1-$D$9))*$E5</f>
        <v>261748.30819948771</v>
      </c>
      <c r="C19" s="64">
        <f t="shared" si="0"/>
        <v>303067.93466473283</v>
      </c>
      <c r="D19" s="64">
        <f t="shared" si="0"/>
        <v>344387.56112997787</v>
      </c>
      <c r="E19" s="64">
        <f t="shared" si="0"/>
        <v>365047.3743626005</v>
      </c>
      <c r="F19" s="64">
        <f t="shared" si="0"/>
        <v>385707.18759522302</v>
      </c>
      <c r="G19" s="64">
        <f t="shared" si="0"/>
        <v>406367.00082784559</v>
      </c>
      <c r="H19" s="64">
        <f t="shared" si="0"/>
        <v>427026.81406046823</v>
      </c>
      <c r="I19" s="64">
        <f t="shared" si="0"/>
        <v>509666.06699095824</v>
      </c>
      <c r="J19" s="3" t="s">
        <v>25</v>
      </c>
      <c r="K19" s="5">
        <v>6.3899999999999998E-2</v>
      </c>
    </row>
    <row r="20" spans="1:11" x14ac:dyDescent="0.3">
      <c r="A20" s="74" t="s">
        <v>34</v>
      </c>
      <c r="B20" s="64">
        <f t="shared" si="0"/>
        <v>307741.1179773403</v>
      </c>
      <c r="C20" s="64">
        <f t="shared" si="0"/>
        <v>360866.35200408398</v>
      </c>
      <c r="D20" s="64">
        <f t="shared" si="0"/>
        <v>413991.58603082766</v>
      </c>
      <c r="E20" s="64">
        <f t="shared" si="0"/>
        <v>440554.20304419956</v>
      </c>
      <c r="F20" s="64">
        <f t="shared" si="0"/>
        <v>467116.8200575714</v>
      </c>
      <c r="G20" s="64">
        <f t="shared" si="0"/>
        <v>493679.43707094318</v>
      </c>
      <c r="H20" s="64">
        <f t="shared" si="0"/>
        <v>520242.05408431514</v>
      </c>
      <c r="I20" s="64">
        <f t="shared" si="0"/>
        <v>626492.52213780256</v>
      </c>
      <c r="J20" s="24" t="s">
        <v>26</v>
      </c>
      <c r="K20" s="87">
        <f>AVERAGE(K14:K19)</f>
        <v>6.3416666666666663E-2</v>
      </c>
    </row>
    <row r="21" spans="1:11" x14ac:dyDescent="0.3">
      <c r="A21" s="74" t="s">
        <v>31</v>
      </c>
      <c r="B21" s="64">
        <f t="shared" si="0"/>
        <v>309764.27258480631</v>
      </c>
      <c r="C21" s="64">
        <f t="shared" si="0"/>
        <v>368792.31039229926</v>
      </c>
      <c r="D21" s="64">
        <f t="shared" si="0"/>
        <v>427820.34819979221</v>
      </c>
      <c r="E21" s="64">
        <f t="shared" si="0"/>
        <v>457334.36710353883</v>
      </c>
      <c r="F21" s="64">
        <f t="shared" si="0"/>
        <v>486848.38600728521</v>
      </c>
      <c r="G21" s="64">
        <f t="shared" si="0"/>
        <v>516362.40491103177</v>
      </c>
      <c r="H21" s="64">
        <f t="shared" si="0"/>
        <v>545876.42381477833</v>
      </c>
      <c r="I21" s="64">
        <f t="shared" si="0"/>
        <v>663932.49942976434</v>
      </c>
      <c r="J21" s="39"/>
      <c r="K21" s="51"/>
    </row>
    <row r="22" spans="1:11" x14ac:dyDescent="0.3">
      <c r="A22" s="74" t="s">
        <v>35</v>
      </c>
      <c r="B22" s="64">
        <f>-((PV($D$6/12,$D$8*12,($D$3*B$16*$D$10/12)-$G9))/(1-$D$9))*$E9</f>
        <v>300959.61811641377</v>
      </c>
      <c r="C22" s="64">
        <f t="shared" ref="C22:I22" si="1">-((PV($D$6/12,$D$8*12,($D$3*C$16*$D$10/12)-$G9))/(1-$D$9))*$E9</f>
        <v>364709.89894850622</v>
      </c>
      <c r="D22" s="64">
        <f t="shared" si="1"/>
        <v>428460.17978059861</v>
      </c>
      <c r="E22" s="64">
        <f t="shared" si="1"/>
        <v>460335.32019664487</v>
      </c>
      <c r="F22" s="64">
        <f t="shared" si="1"/>
        <v>492210.46061269107</v>
      </c>
      <c r="G22" s="64">
        <f t="shared" si="1"/>
        <v>524085.60102873732</v>
      </c>
      <c r="H22" s="64">
        <f t="shared" si="1"/>
        <v>555960.74144478375</v>
      </c>
      <c r="I22" s="64">
        <f t="shared" si="1"/>
        <v>683461.30310896842</v>
      </c>
      <c r="J22" s="39"/>
      <c r="K22" s="52"/>
    </row>
    <row r="23" spans="1:11" ht="16.2" thickBot="1" x14ac:dyDescent="0.35">
      <c r="A23" s="9" t="s">
        <v>36</v>
      </c>
      <c r="B23" s="50">
        <f>-((PV($D$6/12,$D$8*12,($D$3*B$16*$D$10/12)-$G$10))/(1-$D$9))*$E10</f>
        <v>288630.52823642857</v>
      </c>
      <c r="C23" s="50">
        <f t="shared" ref="C23:I23" si="2">-((PV($D$6/12,$D$8*12,($D$3*C$16*$D$10/12)-$G$10))/(1-$D$9))*$E10</f>
        <v>357103.05209312052</v>
      </c>
      <c r="D23" s="50">
        <f t="shared" si="2"/>
        <v>425575.57594981225</v>
      </c>
      <c r="E23" s="50">
        <f t="shared" si="2"/>
        <v>459811.83787815826</v>
      </c>
      <c r="F23" s="50">
        <f t="shared" si="2"/>
        <v>494048.09980650427</v>
      </c>
      <c r="G23" s="50">
        <f t="shared" si="2"/>
        <v>528284.36173485022</v>
      </c>
      <c r="H23" s="50">
        <f t="shared" si="2"/>
        <v>562520.62366319611</v>
      </c>
      <c r="I23" s="53">
        <f t="shared" si="2"/>
        <v>699465.67137657991</v>
      </c>
      <c r="J23" s="39"/>
      <c r="K23" s="52"/>
    </row>
    <row r="24" spans="1:11" x14ac:dyDescent="0.3">
      <c r="A24" s="82" t="s">
        <v>48</v>
      </c>
      <c r="B24" s="82"/>
      <c r="C24" s="82"/>
      <c r="D24" s="82"/>
      <c r="E24" s="82"/>
      <c r="F24" s="82"/>
      <c r="G24" s="82"/>
      <c r="H24" s="83"/>
      <c r="I24" s="84"/>
      <c r="J24" s="82"/>
      <c r="K24" s="82"/>
    </row>
    <row r="25" spans="1:11" ht="16.2" thickBot="1" x14ac:dyDescent="0.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3">
      <c r="A26" s="11" t="s">
        <v>54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</row>
    <row r="27" spans="1:11" x14ac:dyDescent="0.3">
      <c r="A27" s="85" t="s">
        <v>55</v>
      </c>
      <c r="B27" s="16"/>
      <c r="C27" s="16"/>
      <c r="D27" s="17">
        <v>120100</v>
      </c>
      <c r="E27" s="18" t="s">
        <v>0</v>
      </c>
      <c r="F27" s="49"/>
      <c r="G27" s="39"/>
      <c r="H27" s="39"/>
      <c r="I27" s="39"/>
      <c r="J27" s="39"/>
      <c r="K27" s="52"/>
    </row>
    <row r="28" spans="1:11" x14ac:dyDescent="0.3">
      <c r="A28" s="4" t="s">
        <v>51</v>
      </c>
      <c r="B28" s="34"/>
      <c r="C28" s="34"/>
      <c r="D28" s="6">
        <v>0.3</v>
      </c>
      <c r="E28" s="24" t="s">
        <v>6</v>
      </c>
      <c r="F28" s="54" t="s">
        <v>6</v>
      </c>
      <c r="G28" s="39"/>
      <c r="H28" s="39"/>
      <c r="I28" s="39"/>
      <c r="J28" s="39"/>
      <c r="K28" s="52"/>
    </row>
    <row r="29" spans="1:11" x14ac:dyDescent="0.3">
      <c r="A29" s="36"/>
      <c r="B29" s="7"/>
      <c r="C29" s="7"/>
      <c r="D29" s="32"/>
      <c r="E29" s="55">
        <v>0.7</v>
      </c>
      <c r="F29" s="55" t="s">
        <v>11</v>
      </c>
      <c r="G29" s="39"/>
      <c r="H29" s="39"/>
      <c r="I29" s="39"/>
      <c r="J29" s="39"/>
      <c r="K29" s="52"/>
    </row>
    <row r="30" spans="1:11" x14ac:dyDescent="0.3">
      <c r="A30" s="56"/>
      <c r="B30" s="39"/>
      <c r="C30" s="39"/>
      <c r="D30" s="57"/>
      <c r="E30" s="55">
        <v>0.9</v>
      </c>
      <c r="F30" s="55" t="s">
        <v>34</v>
      </c>
      <c r="G30" s="39"/>
      <c r="H30" s="58"/>
      <c r="I30" s="39"/>
      <c r="J30" s="39"/>
      <c r="K30" s="52"/>
    </row>
    <row r="31" spans="1:11" x14ac:dyDescent="0.3">
      <c r="A31" s="56"/>
      <c r="B31" s="39"/>
      <c r="C31" s="39"/>
      <c r="D31" s="39"/>
      <c r="E31" s="55">
        <v>1</v>
      </c>
      <c r="F31" s="55" t="s">
        <v>31</v>
      </c>
      <c r="G31" s="39"/>
      <c r="H31" s="39"/>
      <c r="I31" s="39"/>
      <c r="J31" s="39"/>
      <c r="K31" s="52"/>
    </row>
    <row r="32" spans="1:11" x14ac:dyDescent="0.3">
      <c r="A32" s="56"/>
      <c r="B32" s="39"/>
      <c r="C32" s="39"/>
      <c r="D32" s="39"/>
      <c r="E32" s="55">
        <v>1.08</v>
      </c>
      <c r="F32" s="55" t="s">
        <v>35</v>
      </c>
      <c r="G32" s="39"/>
      <c r="H32" s="39"/>
      <c r="I32" s="39"/>
      <c r="J32" s="39"/>
      <c r="K32" s="52"/>
    </row>
    <row r="33" spans="1:11" x14ac:dyDescent="0.3">
      <c r="A33" s="56"/>
      <c r="B33" s="39"/>
      <c r="C33" s="39"/>
      <c r="D33" s="39"/>
      <c r="E33" s="55">
        <v>1.1599999999999999</v>
      </c>
      <c r="F33" s="55" t="s">
        <v>37</v>
      </c>
      <c r="G33" s="39"/>
      <c r="H33" s="39"/>
      <c r="I33" s="39"/>
      <c r="J33" s="39"/>
      <c r="K33" s="52"/>
    </row>
    <row r="34" spans="1:11" x14ac:dyDescent="0.3">
      <c r="A34" s="56"/>
      <c r="B34" s="39"/>
      <c r="C34" s="39"/>
      <c r="D34" s="39"/>
      <c r="E34" s="39"/>
      <c r="F34" s="39"/>
      <c r="G34" s="39"/>
      <c r="H34" s="39"/>
      <c r="I34" s="39"/>
      <c r="J34" s="39"/>
      <c r="K34" s="52"/>
    </row>
    <row r="35" spans="1:11" x14ac:dyDescent="0.3">
      <c r="A35" s="56" t="s">
        <v>52</v>
      </c>
      <c r="B35" s="39"/>
      <c r="C35" s="39"/>
      <c r="D35" s="39"/>
      <c r="E35" s="39"/>
      <c r="F35" s="39"/>
      <c r="G35" s="39"/>
      <c r="H35" s="39"/>
      <c r="I35" s="39"/>
      <c r="J35" s="39"/>
      <c r="K35" s="52"/>
    </row>
    <row r="36" spans="1:11" x14ac:dyDescent="0.3">
      <c r="A36" s="56"/>
      <c r="B36" s="39"/>
      <c r="C36" s="39"/>
      <c r="D36" s="39"/>
      <c r="E36" s="39"/>
      <c r="F36" s="39"/>
      <c r="G36" s="39"/>
      <c r="H36" s="39"/>
      <c r="I36" s="39"/>
      <c r="J36" s="39"/>
      <c r="K36" s="52"/>
    </row>
    <row r="37" spans="1:11" x14ac:dyDescent="0.3">
      <c r="A37" s="40" t="s">
        <v>19</v>
      </c>
      <c r="B37" s="43">
        <v>0.8</v>
      </c>
      <c r="C37" s="42">
        <v>0.9</v>
      </c>
      <c r="D37" s="59">
        <v>1</v>
      </c>
      <c r="E37" s="42">
        <v>1.05</v>
      </c>
      <c r="F37" s="42">
        <v>1.1000000000000001</v>
      </c>
      <c r="G37" s="42">
        <v>1.1499999999999999</v>
      </c>
      <c r="H37" s="42">
        <v>1.2</v>
      </c>
      <c r="I37" s="42">
        <v>1.4</v>
      </c>
      <c r="J37" s="39"/>
      <c r="K37" s="52"/>
    </row>
    <row r="38" spans="1:11" x14ac:dyDescent="0.3">
      <c r="A38" s="40"/>
      <c r="B38" s="47"/>
      <c r="C38" s="55"/>
      <c r="D38" s="60"/>
      <c r="E38" s="46"/>
      <c r="F38" s="46"/>
      <c r="G38" s="46"/>
      <c r="H38" s="46"/>
      <c r="I38" s="46"/>
      <c r="J38" s="39"/>
      <c r="K38" s="52"/>
    </row>
    <row r="39" spans="1:11" x14ac:dyDescent="0.3">
      <c r="A39" s="48" t="s">
        <v>39</v>
      </c>
      <c r="B39" s="61"/>
      <c r="C39" s="62"/>
      <c r="D39" s="60"/>
      <c r="E39" s="61"/>
      <c r="F39" s="61"/>
      <c r="G39" s="61"/>
      <c r="H39" s="61"/>
      <c r="I39" s="61"/>
      <c r="J39" s="39"/>
      <c r="K39" s="52"/>
    </row>
    <row r="40" spans="1:11" x14ac:dyDescent="0.3">
      <c r="A40" s="63" t="s">
        <v>11</v>
      </c>
      <c r="B40" s="64">
        <f>(($D$27*B$37)/12*$D$28)*$E29</f>
        <v>1681.3999999999999</v>
      </c>
      <c r="C40" s="64">
        <f t="shared" ref="C40:I40" si="3">(($D$27*C$37)/12*$D$28)*$E29</f>
        <v>1891.5749999999998</v>
      </c>
      <c r="D40" s="64">
        <f t="shared" si="3"/>
        <v>2101.75</v>
      </c>
      <c r="E40" s="64">
        <f t="shared" si="3"/>
        <v>2206.8374999999996</v>
      </c>
      <c r="F40" s="64">
        <f t="shared" si="3"/>
        <v>2311.9249999999997</v>
      </c>
      <c r="G40" s="64">
        <f t="shared" si="3"/>
        <v>2417.0124999999998</v>
      </c>
      <c r="H40" s="64">
        <f t="shared" si="3"/>
        <v>2522.1</v>
      </c>
      <c r="I40" s="64">
        <f t="shared" si="3"/>
        <v>2942.45</v>
      </c>
      <c r="J40" s="39"/>
      <c r="K40" s="52"/>
    </row>
    <row r="41" spans="1:11" x14ac:dyDescent="0.3">
      <c r="A41" s="65" t="s">
        <v>34</v>
      </c>
      <c r="B41" s="64">
        <f t="shared" ref="B41:I44" si="4">(($D$27*B$37)/12*$D$28)*$E30</f>
        <v>2161.8000000000002</v>
      </c>
      <c r="C41" s="64">
        <f t="shared" si="4"/>
        <v>2432.0250000000001</v>
      </c>
      <c r="D41" s="64">
        <f t="shared" si="4"/>
        <v>2702.25</v>
      </c>
      <c r="E41" s="64">
        <f t="shared" si="4"/>
        <v>2837.3625000000002</v>
      </c>
      <c r="F41" s="64">
        <f t="shared" si="4"/>
        <v>2972.4749999999995</v>
      </c>
      <c r="G41" s="64">
        <f t="shared" si="4"/>
        <v>3107.5875000000001</v>
      </c>
      <c r="H41" s="64">
        <f t="shared" si="4"/>
        <v>3242.7000000000003</v>
      </c>
      <c r="I41" s="64">
        <f t="shared" si="4"/>
        <v>3783.15</v>
      </c>
      <c r="J41" s="39"/>
      <c r="K41" s="52"/>
    </row>
    <row r="42" spans="1:11" x14ac:dyDescent="0.3">
      <c r="A42" s="65" t="s">
        <v>31</v>
      </c>
      <c r="B42" s="64">
        <f t="shared" si="4"/>
        <v>2402</v>
      </c>
      <c r="C42" s="64">
        <f t="shared" si="4"/>
        <v>2702.25</v>
      </c>
      <c r="D42" s="64">
        <f t="shared" si="4"/>
        <v>3002.5</v>
      </c>
      <c r="E42" s="64">
        <f t="shared" si="4"/>
        <v>3152.625</v>
      </c>
      <c r="F42" s="64">
        <f t="shared" si="4"/>
        <v>3302.7499999999995</v>
      </c>
      <c r="G42" s="64">
        <f t="shared" si="4"/>
        <v>3452.875</v>
      </c>
      <c r="H42" s="64">
        <f t="shared" si="4"/>
        <v>3603</v>
      </c>
      <c r="I42" s="64">
        <f t="shared" si="4"/>
        <v>4203.5</v>
      </c>
      <c r="J42" s="39"/>
      <c r="K42" s="52"/>
    </row>
    <row r="43" spans="1:11" x14ac:dyDescent="0.3">
      <c r="A43" s="65" t="s">
        <v>35</v>
      </c>
      <c r="B43" s="64">
        <f t="shared" si="4"/>
        <v>2594.1600000000003</v>
      </c>
      <c r="C43" s="64">
        <f t="shared" si="4"/>
        <v>2918.4300000000003</v>
      </c>
      <c r="D43" s="64">
        <f t="shared" si="4"/>
        <v>3242.7000000000003</v>
      </c>
      <c r="E43" s="64">
        <f t="shared" si="4"/>
        <v>3404.835</v>
      </c>
      <c r="F43" s="64">
        <f t="shared" si="4"/>
        <v>3566.97</v>
      </c>
      <c r="G43" s="64">
        <f t="shared" si="4"/>
        <v>3729.105</v>
      </c>
      <c r="H43" s="64">
        <f t="shared" si="4"/>
        <v>3891.2400000000002</v>
      </c>
      <c r="I43" s="64">
        <f t="shared" si="4"/>
        <v>4539.7800000000007</v>
      </c>
      <c r="J43" s="39"/>
      <c r="K43" s="52"/>
    </row>
    <row r="44" spans="1:11" ht="16.2" thickBot="1" x14ac:dyDescent="0.35">
      <c r="A44" s="66" t="s">
        <v>36</v>
      </c>
      <c r="B44" s="67">
        <f t="shared" si="4"/>
        <v>2786.3199999999997</v>
      </c>
      <c r="C44" s="67">
        <f t="shared" si="4"/>
        <v>3134.6099999999997</v>
      </c>
      <c r="D44" s="67">
        <f t="shared" si="4"/>
        <v>3482.8999999999996</v>
      </c>
      <c r="E44" s="67">
        <f t="shared" si="4"/>
        <v>3657.0449999999996</v>
      </c>
      <c r="F44" s="67">
        <f t="shared" si="4"/>
        <v>3831.1899999999991</v>
      </c>
      <c r="G44" s="67">
        <f t="shared" si="4"/>
        <v>4005.3349999999996</v>
      </c>
      <c r="H44" s="67">
        <f t="shared" si="4"/>
        <v>4179.4799999999996</v>
      </c>
      <c r="I44" s="67">
        <f t="shared" si="4"/>
        <v>4876.0599999999995</v>
      </c>
      <c r="J44" s="68"/>
      <c r="K44" s="69"/>
    </row>
    <row r="45" spans="1:11" x14ac:dyDescent="0.3">
      <c r="A45" s="82" t="s">
        <v>49</v>
      </c>
      <c r="D45" s="70"/>
      <c r="E45" s="70"/>
      <c r="F45" s="70"/>
      <c r="G45" s="70"/>
      <c r="H45" s="70"/>
      <c r="I45" s="70"/>
    </row>
    <row r="46" spans="1:11" x14ac:dyDescent="0.3">
      <c r="D46" s="70"/>
      <c r="E46" s="70"/>
      <c r="F46" s="70"/>
      <c r="G46" s="70"/>
      <c r="H46" s="70"/>
      <c r="I46" s="70"/>
    </row>
    <row r="47" spans="1:11" x14ac:dyDescent="0.3">
      <c r="D47" s="70"/>
      <c r="E47" s="70"/>
      <c r="F47" s="70"/>
      <c r="G47" s="70"/>
      <c r="H47" s="70"/>
      <c r="I47" s="70"/>
    </row>
    <row r="48" spans="1:11" x14ac:dyDescent="0.3">
      <c r="D48" s="70"/>
      <c r="E48" s="70"/>
      <c r="F48" s="70"/>
      <c r="G48" s="70"/>
      <c r="H48" s="70"/>
      <c r="I48" s="70"/>
    </row>
  </sheetData>
  <hyperlinks>
    <hyperlink ref="B14" r:id="rId1" xr:uid="{00000000-0004-0000-0000-000000000000}"/>
  </hyperlinks>
  <pageMargins left="0.25" right="0.25" top="0.75" bottom="0.75" header="0.3" footer="0.3"/>
  <pageSetup paperSize="17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 max  sale price calc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</dc:creator>
  <cp:lastModifiedBy>Sery Berhanu</cp:lastModifiedBy>
  <cp:lastPrinted>2021-12-20T22:03:31Z</cp:lastPrinted>
  <dcterms:created xsi:type="dcterms:W3CDTF">2012-08-16T20:50:47Z</dcterms:created>
  <dcterms:modified xsi:type="dcterms:W3CDTF">2024-04-25T01:11:40Z</dcterms:modified>
</cp:coreProperties>
</file>