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showInkAnnotation="0" codeName="ThisWorkbook"/>
  <mc:AlternateContent xmlns:mc="http://schemas.openxmlformats.org/markup-compatibility/2006">
    <mc:Choice Requires="x15">
      <x15ac:absPath xmlns:x15ac="http://schemas.microsoft.com/office/spreadsheetml/2010/11/ac" url="Y:\MRS\multi\Consolidated Application\Consolidated Application 2025\Draft Docs\"/>
    </mc:Choice>
  </mc:AlternateContent>
  <xr:revisionPtr revIDLastSave="0" documentId="8_{C31C604A-46AB-48C0-A391-422CCD0A207A}" xr6:coauthVersionLast="47" xr6:coauthVersionMax="47" xr10:uidLastSave="{00000000-0000-0000-0000-000000000000}"/>
  <bookViews>
    <workbookView xWindow="57480" yWindow="8520" windowWidth="29040" windowHeight="15720" tabRatio="843" xr2:uid="{06862873-D746-489F-8359-E6D77574F564}"/>
  </bookViews>
  <sheets>
    <sheet name="Application Cover Letter" sheetId="35" r:id="rId1"/>
    <sheet name="Solar Water Heating Letter" sheetId="44" r:id="rId2"/>
    <sheet name="Financing Programs" sheetId="47" r:id="rId3"/>
    <sheet name="Fee Schedule" sheetId="46" r:id="rId4"/>
    <sheet name="Schedule of Important Events" sheetId="62" r:id="rId5"/>
    <sheet name="Application Submittal" sheetId="60" r:id="rId6"/>
    <sheet name="Instructions" sheetId="56" r:id="rId7"/>
    <sheet name="Area Measurement Guidance" sheetId="61" r:id="rId8"/>
    <sheet name="Application Receipt&amp;Invoice" sheetId="63" r:id="rId9"/>
    <sheet name="Application &amp; Input" sheetId="11" r:id="rId10"/>
    <sheet name="Names(DNU)" sheetId="2" state="hidden" r:id="rId11"/>
    <sheet name="A-Financing Sources" sheetId="3" r:id="rId12"/>
    <sheet name="B-Project Budget" sheetId="4" r:id="rId13"/>
    <sheet name="B2-Bond Issuance" sheetId="6" r:id="rId14"/>
    <sheet name="B1-Rehab Cost" sheetId="5" r:id="rId15"/>
    <sheet name="B3-Developer Fee" sheetId="13" r:id="rId16"/>
    <sheet name="B4-Budget Thresh" sheetId="14" r:id="rId17"/>
    <sheet name="B5-Sitework Breakdown" sheetId="43" r:id="rId18"/>
    <sheet name="B6-Vertical Breakdown" sheetId="59" r:id="rId19"/>
    <sheet name="C-Disbursement &amp; Funding" sheetId="7" r:id="rId20"/>
    <sheet name="D1-Hist I&amp;E(DNU)" sheetId="41" state="hidden" r:id="rId21"/>
    <sheet name="D-Operating Budget" sheetId="8" r:id="rId22"/>
    <sheet name="D1-Operating Subsidy Calc" sheetId="67" r:id="rId23"/>
    <sheet name="E-Multi-Year Budget" sheetId="9" r:id="rId24"/>
    <sheet name="F-LIHTC Basis &amp; Calc" sheetId="37" r:id="rId25"/>
    <sheet name="G-Project Sales Revenues" sheetId="36" r:id="rId26"/>
    <sheet name="Juliet_Contigency Analysis" sheetId="39" state="hidden" r:id="rId27"/>
    <sheet name="Juliet_Budget Breakdown" sheetId="40" state="hidden" r:id="rId28"/>
    <sheet name="Juliet_Breakeven Analysis" sheetId="42" state="hidden" r:id="rId29"/>
    <sheet name="Certifications &amp; Assurances" sheetId="18" r:id="rId30"/>
    <sheet name="Credit Authorization" sheetId="19" r:id="rId31"/>
    <sheet name="LIHTC Threshold Certifications" sheetId="20" r:id="rId32"/>
    <sheet name="LIHTC Program Certification" sheetId="22" r:id="rId33"/>
    <sheet name="Questions" sheetId="21" r:id="rId34"/>
    <sheet name="HMMF Section" sheetId="52" r:id="rId35"/>
    <sheet name="RHRF Section" sheetId="53" r:id="rId36"/>
    <sheet name="Exhibits 8 &amp; 9" sheetId="26" r:id="rId37"/>
    <sheet name="Environmental Questionnaire" sheetId="27" r:id="rId38"/>
    <sheet name="Market Analyst Affidavit" sheetId="28" r:id="rId39"/>
    <sheet name="Developer-Applicant Affidavit" sheetId="29" r:id="rId40"/>
    <sheet name="Exhibit 34" sheetId="30" r:id="rId41"/>
    <sheet name="Exhibit 35" sheetId="31" r:id="rId42"/>
  </sheets>
  <externalReferences>
    <externalReference r:id="rId43"/>
    <externalReference r:id="rId44"/>
    <externalReference r:id="rId45"/>
    <externalReference r:id="rId46"/>
  </externalReferences>
  <definedNames>
    <definedName name="_ftn1" localSheetId="9">'Application &amp; Input'!#REF!</definedName>
    <definedName name="_ftnref1" localSheetId="9">'Application &amp; Input'!$A$350</definedName>
    <definedName name="BasisBoost" localSheetId="8">'[1]Names(DNU)'!$A$5:$A$6</definedName>
    <definedName name="BasisBoost" localSheetId="20">[2]Names!$A$5:$A$6</definedName>
    <definedName name="BasisBoost" localSheetId="28">[2]Names!$A$5:$A$6</definedName>
    <definedName name="BasisBoost" localSheetId="27">[2]Names!$A$5:$A$6</definedName>
    <definedName name="BasisBoost" localSheetId="26">[2]Names!$A$5:$A$6</definedName>
    <definedName name="BasisBoost">'Names(DNU)'!$A$5:$A$6</definedName>
    <definedName name="BondType" localSheetId="8">'[1]Names(DNU)'!$A$29:$A$30</definedName>
    <definedName name="BondType" localSheetId="20">[3]Names!$A$28:$A$29</definedName>
    <definedName name="BondType" localSheetId="28">[3]Names!$A$28:$A$29</definedName>
    <definedName name="BondType" localSheetId="27">[4]Names!$A$28:$A$29</definedName>
    <definedName name="BondType" localSheetId="26">[4]Names!$A$28:$A$29</definedName>
    <definedName name="BondType">'Names(DNU)'!$A$29:$A$30</definedName>
    <definedName name="LIHTCAMGI">'Names(DNU)'!$A$14:$A$17</definedName>
    <definedName name="LIHTCType">'Names(DNU)'!$A$2:$A$3</definedName>
    <definedName name="NCAcq" localSheetId="8">'[1]Names(DNU)'!$A$22:$A$24</definedName>
    <definedName name="NCAcq" localSheetId="20">[2]Names!$A$22:$A$23</definedName>
    <definedName name="NCAcq" localSheetId="28">[2]Names!$A$22:$A$23</definedName>
    <definedName name="NCAcq" localSheetId="27">[2]Names!$A$22:$A$23</definedName>
    <definedName name="NCAcq" localSheetId="26">[2]Names!$A$22:$A$23</definedName>
    <definedName name="NCAcq">'Names(DNU)'!$A$22:$A$24</definedName>
    <definedName name="_xlnm.Print_Area" localSheetId="9">'Application &amp; Input'!$A$1:$M$889</definedName>
    <definedName name="_xlnm.Print_Area" localSheetId="0">'Application Cover Letter'!$A$1:$V$52</definedName>
    <definedName name="_xlnm.Print_Area" localSheetId="8">'Application Receipt&amp;Invoice'!$A$1:$W$47,'Application Receipt&amp;Invoice'!$A$49:$W$95,'Application Receipt&amp;Invoice'!$Y$1:$AE$47</definedName>
    <definedName name="_xlnm.Print_Area" localSheetId="5">'Application Submittal'!$A$1:$J$28</definedName>
    <definedName name="_xlnm.Print_Area" localSheetId="7">'Area Measurement Guidance'!$A$1:$V$52</definedName>
    <definedName name="_xlnm.Print_Area" localSheetId="3">'Fee Schedule'!$B$1:$F$16</definedName>
    <definedName name="_xlnm.Print_Area" localSheetId="2">'Financing Programs'!$A$1:$V$52</definedName>
    <definedName name="_xlnm.Print_Area" localSheetId="34">'HMMF Section'!$A$1:$CU$52</definedName>
    <definedName name="_xlnm.Print_Area" localSheetId="6">Instructions!$A$1:$DF$52</definedName>
    <definedName name="_xlnm.Print_Area" localSheetId="33">Questions!$A$1:$L$88</definedName>
    <definedName name="_xlnm.Print_Area" localSheetId="35">'RHRF Section'!$A$1:$BY$52</definedName>
    <definedName name="_xlnm.Print_Area" localSheetId="4">'Schedule of Important Events'!$B$1:$E$17</definedName>
    <definedName name="_xlnm.Print_Area" localSheetId="1">'Solar Water Heating Letter'!$A$1:$K$52</definedName>
    <definedName name="_xlnm.Print_Titles" localSheetId="12">'B-Project Budget'!$1:$8</definedName>
    <definedName name="_xlnm.Print_Titles" localSheetId="19">'C-Disbursement &amp; Funding'!$A:$E</definedName>
    <definedName name="_xlnm.Print_Titles" localSheetId="23">'E-Multi-Year Budget'!$A:$F</definedName>
    <definedName name="Repayment" localSheetId="8">'[1]Names(DNU)'!$A$19:$A$20</definedName>
    <definedName name="Repayment" localSheetId="20">[2]Names!$A$19:$A$20</definedName>
    <definedName name="Repayment" localSheetId="28">[2]Names!$A$19:$A$20</definedName>
    <definedName name="Repayment" localSheetId="27">[2]Names!$A$19:$A$20</definedName>
    <definedName name="Repayment" localSheetId="26">[2]Names!$A$19:$A$20</definedName>
    <definedName name="Repayment">'Names(DNU)'!$A$19:$A$20</definedName>
    <definedName name="SourceType" localSheetId="8">'[1]Names(DNU)'!$A$8:$A$9</definedName>
    <definedName name="SourceType" localSheetId="20">[2]Names!$A$8:$A$9</definedName>
    <definedName name="SourceType" localSheetId="28">[2]Names!$A$8:$A$9</definedName>
    <definedName name="SourceType" localSheetId="27">[2]Names!$A$8:$A$9</definedName>
    <definedName name="SourceType" localSheetId="26">[2]Names!$A$8:$A$9</definedName>
    <definedName name="SourceType">'Names(DNU)'!$A$8:$A$9</definedName>
    <definedName name="Text331" localSheetId="29">'Certifications &amp; Assurances'!$B$5</definedName>
    <definedName name="Text332" localSheetId="29">'Certifications &amp; Assurances'!$G$68</definedName>
    <definedName name="Text333" localSheetId="29">'Certifications &amp; Assurances'!$B$69</definedName>
    <definedName name="Text334" localSheetId="29">'Certifications &amp; Assurances'!$E$69</definedName>
    <definedName name="Text335" localSheetId="29">'Certifications &amp; Assurances'!$A$72</definedName>
    <definedName name="Text336" localSheetId="30">'Credit Authorization'!$A$16</definedName>
    <definedName name="Text337" localSheetId="30">'Credit Authorization'!$A$22</definedName>
    <definedName name="Text338" localSheetId="30">'Credit Authorization'!$A$28</definedName>
    <definedName name="Text339" localSheetId="30">'Credit Authorization'!$A$30</definedName>
    <definedName name="Text348" localSheetId="29">'Certifications &amp; Assurances'!$B$79</definedName>
    <definedName name="TypeofBond">'Names(DNU)'!$A$28:$B$30</definedName>
    <definedName name="X" localSheetId="8">'[1]Names(DNU)'!$A$26:$A$27</definedName>
    <definedName name="X" localSheetId="20">[3]Names!$A$25:$A$26</definedName>
    <definedName name="X" localSheetId="28">[3]Names!$A$25:$A$26</definedName>
    <definedName name="X" localSheetId="27">[4]Names!$A$25:$A$26</definedName>
    <definedName name="X" localSheetId="26">[4]Names!$A$25:$A$26</definedName>
    <definedName name="X">'Names(DNU)'!$A$26:$A$27</definedName>
    <definedName name="YesNo" localSheetId="8">'[1]Names(DNU)'!$A$11:$A$12</definedName>
    <definedName name="YesNo" localSheetId="20">[2]Names!$A$11:$A$12</definedName>
    <definedName name="YesNo" localSheetId="28">[2]Names!$A$11:$A$12</definedName>
    <definedName name="YesNo" localSheetId="27">[2]Names!$A$11:$A$12</definedName>
    <definedName name="YesNo" localSheetId="26">[2]Names!$A$11:$A$12</definedName>
    <definedName name="YesNo">'Names(DNU)'!$A$11:$A$12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7" l="1"/>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s="1"/>
  <c r="AJ66" i="7"/>
  <c r="AK66" i="7"/>
  <c r="AL66" i="7"/>
  <c r="AM66" i="7"/>
  <c r="AN66" i="7"/>
  <c r="AO66" i="7"/>
  <c r="AP66" i="7"/>
  <c r="F66" i="7"/>
  <c r="B66" i="7"/>
  <c r="FP119" i="2"/>
  <c r="FO119" i="2"/>
  <c r="FN119" i="2"/>
  <c r="FM119" i="2"/>
  <c r="FL119" i="2"/>
  <c r="FK119" i="2"/>
  <c r="FJ119" i="2"/>
  <c r="FH119" i="2"/>
  <c r="FG119" i="2"/>
  <c r="FF119" i="2"/>
  <c r="FE119" i="2"/>
  <c r="FD119" i="2"/>
  <c r="FC119" i="2"/>
  <c r="FB119" i="2"/>
  <c r="FA119" i="2"/>
  <c r="EZ119" i="2"/>
  <c r="EY119" i="2"/>
  <c r="EX119" i="2"/>
  <c r="EW119" i="2"/>
  <c r="EV119" i="2"/>
  <c r="EU119" i="2"/>
  <c r="ET119" i="2"/>
  <c r="ES119" i="2"/>
  <c r="ER119" i="2"/>
  <c r="EQ119" i="2"/>
  <c r="EP119" i="2"/>
  <c r="EO119" i="2"/>
  <c r="EN119" i="2"/>
  <c r="EM119" i="2"/>
  <c r="EL119" i="2"/>
  <c r="EK119" i="2"/>
  <c r="EJ119" i="2"/>
  <c r="EI119" i="2"/>
  <c r="EH119" i="2"/>
  <c r="EG119" i="2"/>
  <c r="EF119" i="2"/>
  <c r="EE119" i="2"/>
  <c r="ED119" i="2"/>
  <c r="EC119" i="2"/>
  <c r="EB119" i="2"/>
  <c r="EA119" i="2"/>
  <c r="DZ119" i="2"/>
  <c r="DY119" i="2"/>
  <c r="DX119" i="2"/>
  <c r="DW119" i="2"/>
  <c r="DV119" i="2"/>
  <c r="DU119" i="2"/>
  <c r="DT119" i="2"/>
  <c r="DS119" i="2"/>
  <c r="DR119" i="2"/>
  <c r="DQ119" i="2"/>
  <c r="BX119" i="2"/>
  <c r="BW119" i="2"/>
  <c r="DO118" i="2"/>
  <c r="DN118" i="2"/>
  <c r="DM118" i="2"/>
  <c r="DL118" i="2"/>
  <c r="DK118" i="2"/>
  <c r="DJ118" i="2"/>
  <c r="DI118" i="2"/>
  <c r="DH118" i="2"/>
  <c r="DG118" i="2"/>
  <c r="DF118" i="2"/>
  <c r="DE118" i="2"/>
  <c r="DD118" i="2"/>
  <c r="DC118" i="2"/>
  <c r="DB118" i="2"/>
  <c r="DB119" i="2"/>
  <c r="DO119" i="2"/>
  <c r="DN119" i="2"/>
  <c r="DM119" i="2"/>
  <c r="DL119" i="2"/>
  <c r="DK119" i="2"/>
  <c r="DJ119" i="2"/>
  <c r="DI119" i="2"/>
  <c r="DH119" i="2"/>
  <c r="DG119" i="2"/>
  <c r="DF119" i="2"/>
  <c r="DE119" i="2"/>
  <c r="DD119" i="2"/>
  <c r="DC119" i="2"/>
  <c r="CZ119" i="2"/>
  <c r="CY119" i="2"/>
  <c r="CX119" i="2"/>
  <c r="CW119" i="2"/>
  <c r="CV119" i="2"/>
  <c r="CU119" i="2"/>
  <c r="CT119" i="2"/>
  <c r="CS119" i="2"/>
  <c r="CR119" i="2"/>
  <c r="CQ119" i="2"/>
  <c r="CP119" i="2"/>
  <c r="CO119" i="2"/>
  <c r="CN119" i="2"/>
  <c r="CM119" i="2"/>
  <c r="BS119" i="2"/>
  <c r="N51" i="11"/>
  <c r="BQ119" i="2" l="1"/>
  <c r="BP119" i="2"/>
  <c r="BO119" i="2"/>
  <c r="BN119" i="2"/>
  <c r="I43" i="14"/>
  <c r="G38" i="14"/>
  <c r="I18" i="14" l="1"/>
  <c r="CK119" i="2" l="1"/>
  <c r="CB119" i="2"/>
  <c r="BZ119" i="2"/>
  <c r="BY119" i="2"/>
  <c r="BU119" i="2"/>
  <c r="BT119" i="2"/>
  <c r="BR119" i="2"/>
  <c r="BM119" i="2"/>
  <c r="BL119" i="2"/>
  <c r="BK119" i="2"/>
  <c r="BJ119" i="2"/>
  <c r="BI119" i="2"/>
  <c r="BH119" i="2"/>
  <c r="BG119" i="2"/>
  <c r="BF119" i="2"/>
  <c r="BC119" i="2"/>
  <c r="BB119" i="2"/>
  <c r="BA119" i="2"/>
  <c r="AZ119" i="2"/>
  <c r="AY119" i="2"/>
  <c r="AX119" i="2"/>
  <c r="AW119" i="2"/>
  <c r="AV119" i="2"/>
  <c r="AU119" i="2"/>
  <c r="AT119" i="2"/>
  <c r="AS119" i="2"/>
  <c r="AR119" i="2"/>
  <c r="AQ119" i="2"/>
  <c r="AN119" i="2"/>
  <c r="AM119" i="2"/>
  <c r="AL119" i="2"/>
  <c r="AK119" i="2"/>
  <c r="AJ119" i="2"/>
  <c r="AI119" i="2"/>
  <c r="AF119" i="2" l="1"/>
  <c r="AD119" i="2"/>
  <c r="AC119" i="2"/>
  <c r="AB119" i="2"/>
  <c r="W119" i="2"/>
  <c r="R119" i="2"/>
  <c r="Q119" i="2"/>
  <c r="P119" i="2"/>
  <c r="O119" i="2"/>
  <c r="N119" i="2"/>
  <c r="M119" i="2"/>
  <c r="L119" i="2"/>
  <c r="K119" i="2"/>
  <c r="J119" i="2"/>
  <c r="I119" i="2"/>
  <c r="H119" i="2"/>
  <c r="G119" i="2"/>
  <c r="F119" i="2"/>
  <c r="E119" i="2"/>
  <c r="D119" i="2"/>
  <c r="C119" i="2"/>
  <c r="B119" i="2"/>
  <c r="A119" i="2"/>
  <c r="JH119" i="2"/>
  <c r="IO119" i="2"/>
  <c r="HV119" i="2"/>
  <c r="HC119" i="2"/>
  <c r="GJ119" i="2"/>
  <c r="FQ119" i="2"/>
  <c r="J34" i="67"/>
  <c r="F34" i="8"/>
  <c r="F133" i="2"/>
  <c r="F134" i="2"/>
  <c r="F135" i="2"/>
  <c r="F136" i="2"/>
  <c r="F137" i="2"/>
  <c r="F138" i="2"/>
  <c r="F139" i="2"/>
  <c r="F140" i="2"/>
  <c r="F141" i="2"/>
  <c r="F142" i="2"/>
  <c r="F143" i="2"/>
  <c r="F144" i="2"/>
  <c r="F145" i="2"/>
  <c r="F146" i="2"/>
  <c r="F147" i="2"/>
  <c r="F148" i="2"/>
  <c r="F149" i="2"/>
  <c r="F150" i="2"/>
  <c r="F151" i="2"/>
  <c r="F152" i="2"/>
  <c r="F153" i="2"/>
  <c r="F154" i="2"/>
  <c r="F155" i="2"/>
  <c r="F156" i="2"/>
  <c r="E133" i="2"/>
  <c r="E134" i="2"/>
  <c r="E135" i="2"/>
  <c r="E136" i="2"/>
  <c r="E137" i="2"/>
  <c r="E138" i="2"/>
  <c r="E139" i="2"/>
  <c r="E140" i="2"/>
  <c r="E141" i="2"/>
  <c r="E142" i="2"/>
  <c r="E143" i="2"/>
  <c r="E144" i="2"/>
  <c r="E145" i="2"/>
  <c r="E146" i="2"/>
  <c r="E147" i="2"/>
  <c r="E148" i="2"/>
  <c r="E149" i="2"/>
  <c r="E150" i="2"/>
  <c r="E151" i="2"/>
  <c r="E152" i="2"/>
  <c r="E153" i="2"/>
  <c r="E154" i="2"/>
  <c r="E155" i="2"/>
  <c r="E156" i="2"/>
  <c r="D133" i="2"/>
  <c r="D134" i="2"/>
  <c r="D135" i="2"/>
  <c r="D136" i="2"/>
  <c r="D137" i="2"/>
  <c r="D138" i="2"/>
  <c r="D139" i="2"/>
  <c r="D140" i="2"/>
  <c r="D141" i="2"/>
  <c r="D142" i="2"/>
  <c r="D143" i="2"/>
  <c r="D144" i="2"/>
  <c r="D145" i="2"/>
  <c r="D146" i="2"/>
  <c r="D147" i="2"/>
  <c r="D148" i="2"/>
  <c r="D149" i="2"/>
  <c r="D150" i="2"/>
  <c r="D151" i="2"/>
  <c r="D152" i="2"/>
  <c r="D153" i="2"/>
  <c r="D154" i="2"/>
  <c r="D155" i="2"/>
  <c r="D156" i="2"/>
  <c r="C133" i="2"/>
  <c r="C134" i="2"/>
  <c r="C135" i="2"/>
  <c r="C136" i="2"/>
  <c r="C137" i="2"/>
  <c r="C138" i="2"/>
  <c r="C139" i="2"/>
  <c r="C140" i="2"/>
  <c r="C141" i="2"/>
  <c r="C142" i="2"/>
  <c r="C143" i="2"/>
  <c r="C144" i="2"/>
  <c r="C145" i="2"/>
  <c r="C146" i="2"/>
  <c r="C147" i="2"/>
  <c r="C148" i="2"/>
  <c r="C149" i="2"/>
  <c r="C150" i="2"/>
  <c r="C151" i="2"/>
  <c r="C152" i="2"/>
  <c r="C153" i="2"/>
  <c r="C154" i="2"/>
  <c r="C155" i="2"/>
  <c r="C156" i="2"/>
  <c r="D132" i="2"/>
  <c r="E132" i="2"/>
  <c r="F132" i="2"/>
  <c r="C132" i="2"/>
  <c r="B133" i="2"/>
  <c r="B134" i="2"/>
  <c r="B135" i="2"/>
  <c r="B136" i="2"/>
  <c r="B137" i="2"/>
  <c r="B138" i="2"/>
  <c r="B139" i="2"/>
  <c r="B140" i="2"/>
  <c r="B141" i="2"/>
  <c r="B142" i="2"/>
  <c r="B143" i="2"/>
  <c r="B144" i="2"/>
  <c r="B145" i="2"/>
  <c r="B146" i="2"/>
  <c r="B147" i="2"/>
  <c r="B148" i="2"/>
  <c r="B149" i="2"/>
  <c r="B150" i="2"/>
  <c r="B151" i="2"/>
  <c r="B152" i="2"/>
  <c r="B153" i="2"/>
  <c r="B154" i="2"/>
  <c r="B155" i="2"/>
  <c r="B156" i="2"/>
  <c r="B132" i="2"/>
  <c r="A156" i="2"/>
  <c r="A133" i="2"/>
  <c r="A134" i="2"/>
  <c r="A135" i="2"/>
  <c r="A136" i="2"/>
  <c r="A137" i="2"/>
  <c r="A138" i="2"/>
  <c r="A139" i="2"/>
  <c r="A140" i="2"/>
  <c r="A141" i="2"/>
  <c r="A142" i="2"/>
  <c r="A143" i="2"/>
  <c r="A144" i="2"/>
  <c r="A145" i="2"/>
  <c r="A146" i="2"/>
  <c r="A147" i="2"/>
  <c r="A148" i="2"/>
  <c r="A149" i="2"/>
  <c r="A150" i="2"/>
  <c r="A151" i="2"/>
  <c r="A152" i="2"/>
  <c r="A153" i="2"/>
  <c r="A154" i="2"/>
  <c r="A155" i="2"/>
  <c r="A132" i="2"/>
  <c r="H46" i="37"/>
  <c r="L85" i="11"/>
  <c r="K85" i="11"/>
  <c r="J85" i="11"/>
  <c r="I85" i="11"/>
  <c r="H85" i="11"/>
  <c r="M148" i="2" l="1" a="1"/>
  <c r="M148" i="2" s="1"/>
  <c r="HP119" i="2" s="1"/>
  <c r="O147" i="2" a="1"/>
  <c r="O147" i="2" s="1"/>
  <c r="GY119" i="2" s="1"/>
  <c r="M147" i="2" a="1"/>
  <c r="M147" i="2" s="1"/>
  <c r="GW119" i="2" s="1"/>
  <c r="O149" i="2" a="1"/>
  <c r="O149" i="2" s="1"/>
  <c r="IK119" i="2" s="1"/>
  <c r="L149" i="2" a="1"/>
  <c r="L149" i="2" s="1"/>
  <c r="IH119" i="2" s="1"/>
  <c r="K148" i="2" a="1"/>
  <c r="K148" i="2" s="1"/>
  <c r="HN119" i="2" s="1"/>
  <c r="K151" i="2" a="1"/>
  <c r="K151" i="2" s="1"/>
  <c r="JS119" i="2" s="1"/>
  <c r="P146" i="2" a="1"/>
  <c r="P146" i="2" s="1"/>
  <c r="GG119" i="2" s="1"/>
  <c r="K146" i="2" a="1"/>
  <c r="K146" i="2" s="1"/>
  <c r="GB119" i="2" s="1"/>
  <c r="J147" i="2" a="1"/>
  <c r="J147" i="2" s="1"/>
  <c r="GT119" i="2" s="1"/>
  <c r="J148" i="2" a="1"/>
  <c r="J148" i="2" s="1"/>
  <c r="HM119" i="2" s="1"/>
  <c r="N149" i="2" a="1"/>
  <c r="N149" i="2" s="1"/>
  <c r="IJ119" i="2" s="1"/>
  <c r="J151" i="2" a="1"/>
  <c r="J151" i="2" s="1"/>
  <c r="Q151" i="2" a="1"/>
  <c r="Q151" i="2" s="1"/>
  <c r="JY119" i="2" s="1"/>
  <c r="N148" i="2" a="1"/>
  <c r="N148" i="2" s="1"/>
  <c r="HQ119" i="2" s="1"/>
  <c r="L151" i="2" a="1"/>
  <c r="L151" i="2" s="1"/>
  <c r="JT119" i="2" s="1"/>
  <c r="O148" i="2" a="1"/>
  <c r="O148" i="2" s="1"/>
  <c r="HR119" i="2" s="1"/>
  <c r="M151" i="2" a="1"/>
  <c r="M151" i="2" s="1"/>
  <c r="JU119" i="2" s="1"/>
  <c r="M150" i="2" a="1"/>
  <c r="M150" i="2" s="1"/>
  <c r="JB119" i="2" s="1"/>
  <c r="M146" i="2" a="1"/>
  <c r="M146" i="2" s="1"/>
  <c r="GD119" i="2" s="1"/>
  <c r="N146" i="2" a="1"/>
  <c r="N146" i="2" s="1"/>
  <c r="GE119" i="2" s="1"/>
  <c r="P147" i="2" a="1"/>
  <c r="P147" i="2" s="1"/>
  <c r="GZ119" i="2" s="1"/>
  <c r="N150" i="2" a="1"/>
  <c r="N150" i="2" s="1"/>
  <c r="JC119" i="2" s="1"/>
  <c r="P148" i="2" a="1"/>
  <c r="P148" i="2" s="1"/>
  <c r="HS119" i="2" s="1"/>
  <c r="N151" i="2" a="1"/>
  <c r="N151" i="2" s="1"/>
  <c r="JV119" i="2" s="1"/>
  <c r="Q148" i="2" a="1"/>
  <c r="Q148" i="2" s="1"/>
  <c r="HT119" i="2" s="1"/>
  <c r="P150" i="2" a="1"/>
  <c r="P150" i="2" s="1"/>
  <c r="JE119" i="2" s="1"/>
  <c r="L150" i="2" a="1"/>
  <c r="L150" i="2" s="1"/>
  <c r="JA119" i="2" s="1"/>
  <c r="N147" i="2" a="1"/>
  <c r="N147" i="2" s="1"/>
  <c r="GX119" i="2" s="1"/>
  <c r="L146" i="2" a="1"/>
  <c r="L146" i="2" s="1"/>
  <c r="GC119" i="2" s="1"/>
  <c r="Q137" i="2" a="1"/>
  <c r="Q137" i="2" s="1"/>
  <c r="ID119" i="2" s="1"/>
  <c r="J146" i="2" a="1"/>
  <c r="J146" i="2" s="1"/>
  <c r="O146" i="2" a="1"/>
  <c r="O146" i="2" s="1"/>
  <c r="GF119" i="2" s="1"/>
  <c r="Q147" i="2" a="1"/>
  <c r="Q147" i="2" s="1"/>
  <c r="HA119" i="2" s="1"/>
  <c r="P149" i="2" a="1"/>
  <c r="P149" i="2" s="1"/>
  <c r="IL119" i="2" s="1"/>
  <c r="O150" i="2" a="1"/>
  <c r="O150" i="2" s="1"/>
  <c r="JD119" i="2" s="1"/>
  <c r="Q146" i="2" a="1"/>
  <c r="Q146" i="2" s="1"/>
  <c r="GH119" i="2" s="1"/>
  <c r="Q149" i="2" a="1"/>
  <c r="Q149" i="2" s="1"/>
  <c r="IM119" i="2" s="1"/>
  <c r="O151" i="2" a="1"/>
  <c r="O151" i="2" s="1"/>
  <c r="JW119" i="2" s="1"/>
  <c r="K149" i="2" a="1"/>
  <c r="K149" i="2" s="1"/>
  <c r="IG119" i="2" s="1"/>
  <c r="J149" i="2" a="1"/>
  <c r="J149" i="2" s="1"/>
  <c r="K147" i="2" a="1"/>
  <c r="K147" i="2" s="1"/>
  <c r="GU119" i="2" s="1"/>
  <c r="L148" i="2" a="1"/>
  <c r="L148" i="2" s="1"/>
  <c r="HO119" i="2" s="1"/>
  <c r="K150" i="2" a="1"/>
  <c r="K150" i="2" s="1"/>
  <c r="IZ119" i="2" s="1"/>
  <c r="Q150" i="2" a="1"/>
  <c r="Q150" i="2" s="1"/>
  <c r="JF119" i="2" s="1"/>
  <c r="P151" i="2" a="1"/>
  <c r="P151" i="2" s="1"/>
  <c r="JX119" i="2" s="1"/>
  <c r="M149" i="2" a="1"/>
  <c r="M149" i="2" s="1"/>
  <c r="II119" i="2" s="1"/>
  <c r="J150" i="2" a="1"/>
  <c r="J150" i="2" s="1"/>
  <c r="L147" i="2" a="1"/>
  <c r="L147" i="2" s="1"/>
  <c r="GV119" i="2" s="1"/>
  <c r="L139" i="2" a="1"/>
  <c r="L139" i="2" s="1"/>
  <c r="JK119" i="2" s="1"/>
  <c r="K139" i="2" a="1"/>
  <c r="K139" i="2" s="1"/>
  <c r="JJ119" i="2" s="1"/>
  <c r="Q138" i="2" a="1"/>
  <c r="Q138" i="2" s="1"/>
  <c r="IW119" i="2" s="1"/>
  <c r="M139" i="2" a="1"/>
  <c r="M139" i="2" s="1"/>
  <c r="JL119" i="2" s="1"/>
  <c r="J139" i="2" a="1"/>
  <c r="J139" i="2" s="1"/>
  <c r="JI119" i="2" s="1"/>
  <c r="K134" i="2" a="1"/>
  <c r="K134" i="2" s="1"/>
  <c r="FS119" i="2" s="1"/>
  <c r="N135" i="2" a="1"/>
  <c r="N135" i="2" s="1"/>
  <c r="GO119" i="2" s="1"/>
  <c r="O136" i="2" a="1"/>
  <c r="O136" i="2" s="1"/>
  <c r="HI119" i="2" s="1"/>
  <c r="P137" i="2" a="1"/>
  <c r="P137" i="2" s="1"/>
  <c r="IC119" i="2" s="1"/>
  <c r="L134" i="2" a="1"/>
  <c r="L134" i="2" s="1"/>
  <c r="P136" i="2" a="1"/>
  <c r="P136" i="2" s="1"/>
  <c r="HJ119" i="2" s="1"/>
  <c r="M134" i="2" a="1"/>
  <c r="M134" i="2" s="1"/>
  <c r="O135" i="2" a="1"/>
  <c r="O135" i="2" s="1"/>
  <c r="GP119" i="2" s="1"/>
  <c r="J138" i="2" a="1"/>
  <c r="J138" i="2" s="1"/>
  <c r="IP119" i="2" s="1"/>
  <c r="N134" i="2" a="1"/>
  <c r="N134" i="2" s="1"/>
  <c r="FV119" i="2" s="1"/>
  <c r="P135" i="2" a="1"/>
  <c r="P135" i="2" s="1"/>
  <c r="GQ119" i="2" s="1"/>
  <c r="Q136" i="2" a="1"/>
  <c r="Q136" i="2" s="1"/>
  <c r="HK119" i="2" s="1"/>
  <c r="O134" i="2" a="1"/>
  <c r="O134" i="2" s="1"/>
  <c r="FW119" i="2" s="1"/>
  <c r="Q135" i="2" a="1"/>
  <c r="Q135" i="2" s="1"/>
  <c r="GR119" i="2" s="1"/>
  <c r="J137" i="2" a="1"/>
  <c r="J137" i="2" s="1"/>
  <c r="HW119" i="2" s="1"/>
  <c r="K138" i="2" a="1"/>
  <c r="K138" i="2" s="1"/>
  <c r="IQ119" i="2" s="1"/>
  <c r="P134" i="2" a="1"/>
  <c r="P134" i="2" s="1"/>
  <c r="FX119" i="2" s="1"/>
  <c r="J136" i="2" a="1"/>
  <c r="J136" i="2" s="1"/>
  <c r="HD119" i="2" s="1"/>
  <c r="K137" i="2" a="1"/>
  <c r="K137" i="2" s="1"/>
  <c r="HX119" i="2" s="1"/>
  <c r="L138" i="2" a="1"/>
  <c r="L138" i="2" s="1"/>
  <c r="IR119" i="2" s="1"/>
  <c r="N139" i="2" a="1"/>
  <c r="N139" i="2" s="1"/>
  <c r="JM119" i="2" s="1"/>
  <c r="Q134" i="2" a="1"/>
  <c r="Q134" i="2" s="1"/>
  <c r="FY119" i="2" s="1"/>
  <c r="K136" i="2" a="1"/>
  <c r="K136" i="2" s="1"/>
  <c r="HE119" i="2" s="1"/>
  <c r="L137" i="2" a="1"/>
  <c r="L137" i="2" s="1"/>
  <c r="HY119" i="2" s="1"/>
  <c r="M138" i="2" a="1"/>
  <c r="M138" i="2" s="1"/>
  <c r="IS119" i="2" s="1"/>
  <c r="O139" i="2" a="1"/>
  <c r="O139" i="2" s="1"/>
  <c r="JN119" i="2" s="1"/>
  <c r="J135" i="2" a="1"/>
  <c r="J135" i="2" s="1"/>
  <c r="GK119" i="2" s="1"/>
  <c r="L136" i="2" a="1"/>
  <c r="L136" i="2" s="1"/>
  <c r="HF119" i="2" s="1"/>
  <c r="M137" i="2" a="1"/>
  <c r="M137" i="2" s="1"/>
  <c r="HZ119" i="2" s="1"/>
  <c r="N138" i="2" a="1"/>
  <c r="N138" i="2" s="1"/>
  <c r="IT119" i="2" s="1"/>
  <c r="K135" i="2" a="1"/>
  <c r="K135" i="2" s="1"/>
  <c r="M136" i="2" a="1"/>
  <c r="M136" i="2" s="1"/>
  <c r="HG119" i="2" s="1"/>
  <c r="O138" i="2" a="1"/>
  <c r="O138" i="2" s="1"/>
  <c r="IU119" i="2" s="1"/>
  <c r="P139" i="2" a="1"/>
  <c r="P139" i="2" s="1"/>
  <c r="JO119" i="2" s="1"/>
  <c r="N137" i="2" a="1"/>
  <c r="N137" i="2" s="1"/>
  <c r="IA119" i="2" s="1"/>
  <c r="P138" i="2" a="1"/>
  <c r="P138" i="2" s="1"/>
  <c r="IV119" i="2" s="1"/>
  <c r="Q139" i="2" a="1"/>
  <c r="Q139" i="2" s="1"/>
  <c r="JP119" i="2" s="1"/>
  <c r="L135" i="2" a="1"/>
  <c r="L135" i="2" s="1"/>
  <c r="GM119" i="2" s="1"/>
  <c r="N136" i="2" a="1"/>
  <c r="N136" i="2" s="1"/>
  <c r="HH119" i="2" s="1"/>
  <c r="J134" i="2" a="1"/>
  <c r="J134" i="2" s="1"/>
  <c r="FR119" i="2" s="1"/>
  <c r="M135" i="2" a="1"/>
  <c r="M135" i="2" s="1"/>
  <c r="GN119" i="2" s="1"/>
  <c r="O137" i="2" a="1"/>
  <c r="O137" i="2" s="1"/>
  <c r="IB119" i="2" s="1"/>
  <c r="A14" i="22"/>
  <c r="K48" i="11"/>
  <c r="Y119" i="2" s="1"/>
  <c r="J48" i="11"/>
  <c r="X119" i="2" s="1"/>
  <c r="I48" i="11"/>
  <c r="L45" i="11"/>
  <c r="Z119" i="2" s="1"/>
  <c r="K45" i="11"/>
  <c r="J45" i="11"/>
  <c r="I45" i="11"/>
  <c r="L42" i="11"/>
  <c r="K42" i="11"/>
  <c r="J42" i="11"/>
  <c r="I42" i="11"/>
  <c r="R147" i="2" l="1"/>
  <c r="HB119" i="2" s="1"/>
  <c r="R148" i="2"/>
  <c r="HU119" i="2" s="1"/>
  <c r="R139" i="2"/>
  <c r="K140" i="2"/>
  <c r="GL119" i="2"/>
  <c r="M140" i="2"/>
  <c r="FU119" i="2"/>
  <c r="JR119" i="2"/>
  <c r="R151" i="2"/>
  <c r="JZ119" i="2" s="1"/>
  <c r="R149" i="2"/>
  <c r="IN119" i="2" s="1"/>
  <c r="IF119" i="2"/>
  <c r="GA119" i="2"/>
  <c r="R146" i="2"/>
  <c r="GI119" i="2" s="1"/>
  <c r="IY119" i="2"/>
  <c r="R150" i="2"/>
  <c r="JG119" i="2" s="1"/>
  <c r="L140" i="2"/>
  <c r="FT119" i="2"/>
  <c r="R137" i="2"/>
  <c r="J140" i="2"/>
  <c r="R138" i="2"/>
  <c r="R136" i="2"/>
  <c r="R135" i="2"/>
  <c r="Q140" i="2"/>
  <c r="N140" i="2"/>
  <c r="P140" i="2"/>
  <c r="O140" i="2"/>
  <c r="R134" i="2"/>
  <c r="L51" i="11"/>
  <c r="I51" i="11"/>
  <c r="J51" i="11"/>
  <c r="K51" i="11"/>
  <c r="T38" i="11" l="1"/>
  <c r="T39" i="11" s="1"/>
  <c r="HL119" i="2"/>
  <c r="S38" i="11"/>
  <c r="S39" i="11" s="1"/>
  <c r="GS119" i="2"/>
  <c r="V38" i="11"/>
  <c r="V39" i="11" s="1"/>
  <c r="IX119" i="2"/>
  <c r="U38" i="11"/>
  <c r="U39" i="11" s="1"/>
  <c r="IE119" i="2"/>
  <c r="R38" i="11"/>
  <c r="R39" i="11" s="1"/>
  <c r="FZ119" i="2"/>
  <c r="W38" i="11"/>
  <c r="W39" i="11" s="1"/>
  <c r="JQ119" i="2"/>
  <c r="R140" i="2"/>
  <c r="A20" i="22"/>
  <c r="A17" i="22"/>
  <c r="X38" i="11" l="1"/>
  <c r="X39" i="11" s="1"/>
  <c r="BV119" i="2"/>
  <c r="L49" i="37"/>
  <c r="H78" i="63"/>
  <c r="H79" i="63"/>
  <c r="H77" i="63"/>
  <c r="O47" i="11"/>
  <c r="Q141" i="2" s="1"/>
  <c r="O46" i="11"/>
  <c r="P141" i="2" s="1"/>
  <c r="O44" i="11"/>
  <c r="O141" i="2" s="1"/>
  <c r="O43" i="11"/>
  <c r="N141" i="2" s="1"/>
  <c r="O41" i="11"/>
  <c r="M141" i="2" s="1"/>
  <c r="O40" i="11"/>
  <c r="L141" i="2" s="1"/>
  <c r="O39" i="11"/>
  <c r="K141" i="2" s="1"/>
  <c r="O38" i="11"/>
  <c r="J141" i="2" s="1"/>
  <c r="N49" i="11"/>
  <c r="AA16" i="63"/>
  <c r="AA15" i="63"/>
  <c r="Y14" i="63"/>
  <c r="Y13" i="63"/>
  <c r="E90" i="63"/>
  <c r="P88" i="63"/>
  <c r="E88" i="63"/>
  <c r="E19" i="63"/>
  <c r="E18" i="63"/>
  <c r="E17" i="63"/>
  <c r="E16" i="63"/>
  <c r="E64" i="63" s="1"/>
  <c r="AA19" i="63"/>
  <c r="AD18" i="63"/>
  <c r="AA18" i="63"/>
  <c r="T73" i="63"/>
  <c r="Q73" i="63"/>
  <c r="M73" i="63"/>
  <c r="I73" i="63"/>
  <c r="E73" i="63"/>
  <c r="M71" i="63"/>
  <c r="I71" i="63"/>
  <c r="E71" i="63"/>
  <c r="P32" i="8"/>
  <c r="Q32" i="8" s="1"/>
  <c r="M9" i="67"/>
  <c r="N9" i="67" s="1"/>
  <c r="M10" i="67"/>
  <c r="N10" i="67"/>
  <c r="M11" i="67"/>
  <c r="N11" i="67"/>
  <c r="M12" i="67"/>
  <c r="N12" i="67"/>
  <c r="M13" i="67"/>
  <c r="N13" i="67"/>
  <c r="M14" i="67"/>
  <c r="N14" i="67"/>
  <c r="M15" i="67"/>
  <c r="N15" i="67"/>
  <c r="M16" i="67"/>
  <c r="N16" i="67"/>
  <c r="M17" i="67"/>
  <c r="N17" i="67"/>
  <c r="M18" i="67"/>
  <c r="N18" i="67"/>
  <c r="M19" i="67"/>
  <c r="N19" i="67"/>
  <c r="M20" i="67"/>
  <c r="N20" i="67"/>
  <c r="M21" i="67"/>
  <c r="N21" i="67"/>
  <c r="M22" i="67"/>
  <c r="N22" i="67"/>
  <c r="M23" i="67"/>
  <c r="N23" i="67"/>
  <c r="M24" i="67"/>
  <c r="N24" i="67"/>
  <c r="M25" i="67"/>
  <c r="N25" i="67"/>
  <c r="M26" i="67"/>
  <c r="N26" i="67"/>
  <c r="M27" i="67"/>
  <c r="N27" i="67"/>
  <c r="M28" i="67"/>
  <c r="N28" i="67"/>
  <c r="M29" i="67"/>
  <c r="N29" i="67"/>
  <c r="M30" i="67"/>
  <c r="N30" i="67"/>
  <c r="M31" i="67"/>
  <c r="N31" i="67"/>
  <c r="M32" i="67"/>
  <c r="N32" i="67"/>
  <c r="M8" i="67"/>
  <c r="N8" i="67" s="1"/>
  <c r="N34" i="67" s="1"/>
  <c r="A2" i="67"/>
  <c r="O34" i="8" l="1"/>
  <c r="Y12" i="63"/>
  <c r="B82" i="63"/>
  <c r="U74" i="63"/>
  <c r="N74" i="63"/>
  <c r="J74" i="63"/>
  <c r="F74" i="63"/>
  <c r="E67" i="63"/>
  <c r="E66" i="63"/>
  <c r="E65" i="63"/>
  <c r="R74" i="63"/>
  <c r="Y29" i="63"/>
  <c r="AA29" i="63" s="1"/>
  <c r="Y28" i="63"/>
  <c r="AA28" i="63" s="1"/>
  <c r="Y27" i="63"/>
  <c r="AA27" i="63" s="1"/>
  <c r="AE26" i="63"/>
  <c r="Y26" i="63"/>
  <c r="AA26" i="63" s="1"/>
  <c r="Y25" i="63"/>
  <c r="AA25" i="63" s="1"/>
  <c r="U26" i="63"/>
  <c r="AD25" i="63" s="1"/>
  <c r="R26" i="63"/>
  <c r="AD26" i="63" s="1"/>
  <c r="N26" i="63"/>
  <c r="AB29" i="63" s="1"/>
  <c r="AB32" i="63" s="1"/>
  <c r="J26" i="63"/>
  <c r="AC28" i="63" s="1"/>
  <c r="F26" i="63"/>
  <c r="AC27" i="63" s="1"/>
  <c r="Q34" i="8" l="1"/>
  <c r="AD32" i="63"/>
  <c r="AC32" i="63"/>
  <c r="H29" i="63"/>
  <c r="AE32" i="63" l="1"/>
  <c r="E90" i="7"/>
  <c r="P18" i="8" l="1"/>
  <c r="Q18" i="8" s="1"/>
  <c r="N18" i="8"/>
  <c r="O18" i="8" s="1"/>
  <c r="P17" i="8"/>
  <c r="Q17" i="8" s="1"/>
  <c r="N17" i="8"/>
  <c r="O17" i="8" s="1"/>
  <c r="P16" i="8"/>
  <c r="Q16" i="8" s="1"/>
  <c r="N16" i="8"/>
  <c r="O16" i="8" s="1"/>
  <c r="P15" i="8"/>
  <c r="Q15" i="8" s="1"/>
  <c r="N15" i="8"/>
  <c r="O15" i="8" s="1"/>
  <c r="P14" i="8"/>
  <c r="Q14" i="8" s="1"/>
  <c r="N14" i="8"/>
  <c r="O14" i="8" s="1"/>
  <c r="P25" i="8" l="1"/>
  <c r="Q25" i="8" s="1"/>
  <c r="N25" i="8"/>
  <c r="O25" i="8" s="1"/>
  <c r="P22" i="8"/>
  <c r="Q22" i="8" s="1"/>
  <c r="N22" i="8"/>
  <c r="O22" i="8" s="1"/>
  <c r="P21" i="8"/>
  <c r="Q21" i="8" s="1"/>
  <c r="N21" i="8"/>
  <c r="O21" i="8" s="1"/>
  <c r="P20" i="8"/>
  <c r="Q20" i="8" s="1"/>
  <c r="N20" i="8"/>
  <c r="O20" i="8" s="1"/>
  <c r="P19" i="8"/>
  <c r="Q19" i="8" s="1"/>
  <c r="N19" i="8"/>
  <c r="O19" i="8" s="1"/>
  <c r="P13" i="8"/>
  <c r="Q13" i="8" s="1"/>
  <c r="N13" i="8"/>
  <c r="O13" i="8" s="1"/>
  <c r="F45" i="37"/>
  <c r="L33" i="3"/>
  <c r="L34" i="3"/>
  <c r="L35" i="3"/>
  <c r="L36" i="3"/>
  <c r="L16" i="3"/>
  <c r="L17" i="3"/>
  <c r="L12" i="3"/>
  <c r="F15" i="39"/>
  <c r="M39" i="11" l="1"/>
  <c r="P39" i="11" s="1"/>
  <c r="L290" i="11" l="1"/>
  <c r="M290" i="11"/>
  <c r="M291" i="11" l="1"/>
  <c r="L293" i="11" l="1"/>
  <c r="M30" i="3"/>
  <c r="M11" i="3"/>
  <c r="A2" i="59"/>
  <c r="CC31" i="9"/>
  <c r="CC30" i="9"/>
  <c r="CB31" i="9"/>
  <c r="CB30" i="9"/>
  <c r="CA31" i="9"/>
  <c r="CA30" i="9"/>
  <c r="BZ31" i="9"/>
  <c r="BZ30" i="9"/>
  <c r="BY31" i="9"/>
  <c r="BY30" i="9"/>
  <c r="BX31" i="9"/>
  <c r="BX30" i="9"/>
  <c r="BW31" i="9"/>
  <c r="BW30" i="9"/>
  <c r="BV31" i="9"/>
  <c r="BV30" i="9"/>
  <c r="BU31" i="9"/>
  <c r="BU30" i="9"/>
  <c r="BT31" i="9"/>
  <c r="BT30" i="9"/>
  <c r="BS31" i="9"/>
  <c r="BS30" i="9"/>
  <c r="BR31" i="9"/>
  <c r="BR30" i="9"/>
  <c r="BQ31" i="9"/>
  <c r="BQ30" i="9"/>
  <c r="BP31" i="9"/>
  <c r="BP30" i="9"/>
  <c r="BO31" i="9"/>
  <c r="BO30" i="9"/>
  <c r="AO103" i="7"/>
  <c r="AO80" i="7"/>
  <c r="AO76" i="7"/>
  <c r="AO69" i="7"/>
  <c r="AO62" i="7"/>
  <c r="AO46" i="7"/>
  <c r="AO25" i="7"/>
  <c r="AO12" i="7"/>
  <c r="AN103" i="7"/>
  <c r="AN80" i="7"/>
  <c r="AN76" i="7"/>
  <c r="AN69" i="7"/>
  <c r="AN62" i="7"/>
  <c r="AN46" i="7"/>
  <c r="AN25" i="7"/>
  <c r="AN12" i="7"/>
  <c r="AM103" i="7"/>
  <c r="AM80" i="7"/>
  <c r="AM76" i="7"/>
  <c r="AM69" i="7"/>
  <c r="AM62" i="7"/>
  <c r="AM46" i="7"/>
  <c r="AM25" i="7"/>
  <c r="AM12" i="7"/>
  <c r="AL103" i="7"/>
  <c r="AL80" i="7"/>
  <c r="AL76" i="7"/>
  <c r="AL69" i="7"/>
  <c r="AL62" i="7"/>
  <c r="AL46" i="7"/>
  <c r="AL25" i="7"/>
  <c r="AL12" i="7"/>
  <c r="AK103" i="7"/>
  <c r="AK80" i="7"/>
  <c r="AK76" i="7"/>
  <c r="AK69" i="7"/>
  <c r="AK62" i="7"/>
  <c r="AK46" i="7"/>
  <c r="AK25" i="7"/>
  <c r="AK12" i="7"/>
  <c r="AJ103" i="7"/>
  <c r="AJ80" i="7"/>
  <c r="AJ76" i="7"/>
  <c r="AJ69" i="7"/>
  <c r="AJ62" i="7"/>
  <c r="AJ46" i="7"/>
  <c r="AJ25" i="7"/>
  <c r="AJ12" i="7"/>
  <c r="AI103" i="7"/>
  <c r="AI80" i="7"/>
  <c r="AI76" i="7"/>
  <c r="AI69" i="7"/>
  <c r="AI62" i="7"/>
  <c r="AI46" i="7"/>
  <c r="AI25" i="7"/>
  <c r="AI12" i="7"/>
  <c r="AH103" i="7"/>
  <c r="AH80" i="7"/>
  <c r="AH76" i="7"/>
  <c r="AH69" i="7"/>
  <c r="AH62" i="7"/>
  <c r="AH46" i="7"/>
  <c r="AH25" i="7"/>
  <c r="AH12" i="7"/>
  <c r="AG103" i="7"/>
  <c r="AG80" i="7"/>
  <c r="AG76" i="7"/>
  <c r="AG69" i="7"/>
  <c r="AG62" i="7"/>
  <c r="AG46" i="7"/>
  <c r="AG25" i="7"/>
  <c r="AG12" i="7"/>
  <c r="AF103" i="7"/>
  <c r="AF80" i="7"/>
  <c r="AF76" i="7"/>
  <c r="AF69" i="7"/>
  <c r="AF62" i="7"/>
  <c r="AF46" i="7"/>
  <c r="AF25" i="7"/>
  <c r="AF12" i="7"/>
  <c r="AE103" i="7"/>
  <c r="AE80" i="7"/>
  <c r="AE76" i="7"/>
  <c r="AE69" i="7"/>
  <c r="AE62" i="7"/>
  <c r="AE46" i="7"/>
  <c r="AE25" i="7"/>
  <c r="AE12" i="7"/>
  <c r="AD103" i="7"/>
  <c r="AD80" i="7"/>
  <c r="AD76" i="7"/>
  <c r="AD69" i="7"/>
  <c r="AD62" i="7"/>
  <c r="AD46" i="7"/>
  <c r="AD25" i="7"/>
  <c r="AD12" i="7"/>
  <c r="L294" i="11" l="1"/>
  <c r="BE119" i="2"/>
  <c r="AE102" i="7"/>
  <c r="AE82" i="7" s="1"/>
  <c r="AG102" i="7"/>
  <c r="AG99" i="7" s="1"/>
  <c r="AK102" i="7"/>
  <c r="AK82" i="7" s="1"/>
  <c r="AN102" i="7"/>
  <c r="AN82" i="7" s="1"/>
  <c r="AO102" i="7"/>
  <c r="AO99" i="7" s="1"/>
  <c r="AD102" i="7"/>
  <c r="AD82" i="7" s="1"/>
  <c r="AJ102" i="7"/>
  <c r="AJ82" i="7" s="1"/>
  <c r="AM102" i="7"/>
  <c r="AM82" i="7" s="1"/>
  <c r="AF102" i="7"/>
  <c r="AF82" i="7" s="1"/>
  <c r="AH102" i="7"/>
  <c r="AH82" i="7" s="1"/>
  <c r="AL102" i="7"/>
  <c r="AL82" i="7" s="1"/>
  <c r="AI102" i="7"/>
  <c r="AI82" i="7" s="1"/>
  <c r="AO82" i="7" l="1"/>
  <c r="AE99" i="7"/>
  <c r="AN99" i="7"/>
  <c r="AK99" i="7"/>
  <c r="AG82" i="7"/>
  <c r="AF99" i="7"/>
  <c r="AJ99" i="7"/>
  <c r="AD99" i="7"/>
  <c r="AL99" i="7"/>
  <c r="AM99" i="7"/>
  <c r="AH99" i="7"/>
  <c r="AI99" i="7"/>
  <c r="L283" i="11"/>
  <c r="K120" i="11" l="1"/>
  <c r="E8" i="40" l="1"/>
  <c r="H20" i="43" l="1"/>
  <c r="A2" i="43"/>
  <c r="A66" i="20"/>
  <c r="M285" i="11"/>
  <c r="BD119" i="2" s="1"/>
  <c r="N83" i="8" l="1"/>
  <c r="N85" i="8"/>
  <c r="N84" i="8"/>
  <c r="P31" i="8" l="1"/>
  <c r="Q31" i="8" s="1"/>
  <c r="N31" i="8"/>
  <c r="O31" i="8" s="1"/>
  <c r="P30" i="8"/>
  <c r="Q30" i="8" s="1"/>
  <c r="N30" i="8"/>
  <c r="O30" i="8" s="1"/>
  <c r="P29" i="8"/>
  <c r="Q29" i="8" s="1"/>
  <c r="N29" i="8"/>
  <c r="O29" i="8" s="1"/>
  <c r="P28" i="8"/>
  <c r="Q28" i="8" s="1"/>
  <c r="N28" i="8"/>
  <c r="O28" i="8" s="1"/>
  <c r="L80" i="4" l="1"/>
  <c r="L76" i="4"/>
  <c r="L46" i="4"/>
  <c r="L12" i="4"/>
  <c r="E38" i="5"/>
  <c r="H28" i="6"/>
  <c r="H19" i="13"/>
  <c r="H12" i="13"/>
  <c r="H20" i="13" l="1"/>
  <c r="O13" i="42"/>
  <c r="M13" i="42"/>
  <c r="L13" i="42"/>
  <c r="C49" i="41" l="1"/>
  <c r="C40" i="41"/>
  <c r="D48" i="41"/>
  <c r="D47" i="41"/>
  <c r="B48" i="41"/>
  <c r="B47" i="41"/>
  <c r="B46" i="41"/>
  <c r="B45" i="41"/>
  <c r="B44" i="41"/>
  <c r="B43" i="41"/>
  <c r="B42" i="41"/>
  <c r="B41" i="41"/>
  <c r="D39" i="41"/>
  <c r="D38" i="41"/>
  <c r="B39" i="41"/>
  <c r="B38" i="41"/>
  <c r="B37" i="41"/>
  <c r="B36" i="41"/>
  <c r="B35" i="41"/>
  <c r="B34" i="41"/>
  <c r="B33" i="41"/>
  <c r="B32" i="41"/>
  <c r="B31" i="41"/>
  <c r="B30" i="41"/>
  <c r="B29" i="41"/>
  <c r="B28" i="41"/>
  <c r="B27" i="41"/>
  <c r="B26" i="41"/>
  <c r="B25" i="41"/>
  <c r="B24" i="41"/>
  <c r="B23" i="41"/>
  <c r="B22" i="41"/>
  <c r="B21" i="41"/>
  <c r="B20" i="41"/>
  <c r="B19" i="41"/>
  <c r="B18" i="41"/>
  <c r="B58" i="42" l="1"/>
  <c r="B57" i="42"/>
  <c r="A55" i="42"/>
  <c r="L53" i="42"/>
  <c r="M53" i="42" s="1"/>
  <c r="L52" i="42"/>
  <c r="O52" i="42" s="1"/>
  <c r="L51" i="42"/>
  <c r="O51" i="42" s="1"/>
  <c r="L50" i="42"/>
  <c r="N50" i="42" s="1"/>
  <c r="D53" i="42"/>
  <c r="D52" i="42"/>
  <c r="B53" i="42"/>
  <c r="B52" i="42"/>
  <c r="B51" i="42"/>
  <c r="B50" i="42"/>
  <c r="B49" i="42"/>
  <c r="B48" i="42"/>
  <c r="B47" i="42"/>
  <c r="B46" i="42"/>
  <c r="C45" i="42"/>
  <c r="C20" i="42"/>
  <c r="A21" i="42"/>
  <c r="A22" i="42"/>
  <c r="D44" i="42"/>
  <c r="D43" i="42"/>
  <c r="B44" i="42"/>
  <c r="B43" i="42"/>
  <c r="B42" i="42"/>
  <c r="B41" i="42"/>
  <c r="B40" i="42"/>
  <c r="B39" i="42"/>
  <c r="B38" i="42"/>
  <c r="B37" i="42"/>
  <c r="B36" i="42"/>
  <c r="B35" i="42"/>
  <c r="B34" i="42"/>
  <c r="B33" i="42"/>
  <c r="B32" i="42"/>
  <c r="B31" i="42"/>
  <c r="B30" i="42"/>
  <c r="B29" i="42"/>
  <c r="B28" i="42"/>
  <c r="B27" i="42"/>
  <c r="B26" i="42"/>
  <c r="B25" i="42"/>
  <c r="B24" i="42"/>
  <c r="B23" i="42"/>
  <c r="L44" i="42"/>
  <c r="M44" i="42" s="1"/>
  <c r="L43" i="42"/>
  <c r="O43" i="42" s="1"/>
  <c r="L42" i="42"/>
  <c r="N42" i="42" s="1"/>
  <c r="L41" i="42"/>
  <c r="O41" i="42" s="1"/>
  <c r="L40" i="42"/>
  <c r="O40" i="42" s="1"/>
  <c r="L39" i="42"/>
  <c r="O39" i="42" s="1"/>
  <c r="L38" i="42"/>
  <c r="M38" i="42" s="1"/>
  <c r="L37" i="42"/>
  <c r="M37" i="42" s="1"/>
  <c r="L36" i="42"/>
  <c r="O36" i="42" s="1"/>
  <c r="L35" i="42"/>
  <c r="O35" i="42" s="1"/>
  <c r="L34" i="42"/>
  <c r="N34" i="42" s="1"/>
  <c r="L33" i="42"/>
  <c r="O33" i="42" s="1"/>
  <c r="L32" i="42"/>
  <c r="N32" i="42" s="1"/>
  <c r="L31" i="42"/>
  <c r="L30" i="42"/>
  <c r="O30" i="42" s="1"/>
  <c r="L29" i="42"/>
  <c r="M29" i="42" s="1"/>
  <c r="L28" i="42"/>
  <c r="O28" i="42" s="1"/>
  <c r="L27" i="42"/>
  <c r="O27" i="42" s="1"/>
  <c r="L26" i="42"/>
  <c r="O26" i="42" s="1"/>
  <c r="L25" i="42"/>
  <c r="O25" i="42" s="1"/>
  <c r="L24" i="42"/>
  <c r="N24" i="42" s="1"/>
  <c r="L18" i="42"/>
  <c r="O18" i="42" s="1"/>
  <c r="L17" i="42"/>
  <c r="O17" i="42" s="1"/>
  <c r="A2" i="42"/>
  <c r="O44" i="42"/>
  <c r="L11" i="42"/>
  <c r="L12" i="42" s="1"/>
  <c r="L57" i="42" s="1"/>
  <c r="O10" i="42"/>
  <c r="N10" i="42"/>
  <c r="M10" i="42"/>
  <c r="O9" i="42"/>
  <c r="N9" i="42"/>
  <c r="O8" i="42"/>
  <c r="N8" i="42"/>
  <c r="M8" i="42"/>
  <c r="A2" i="41"/>
  <c r="P49" i="41"/>
  <c r="N49" i="41"/>
  <c r="L49" i="41"/>
  <c r="J49" i="41"/>
  <c r="R48" i="41"/>
  <c r="R47" i="41"/>
  <c r="R46" i="41"/>
  <c r="R45" i="41"/>
  <c r="R44" i="41"/>
  <c r="R43" i="41"/>
  <c r="R42" i="41"/>
  <c r="P40" i="41"/>
  <c r="N40" i="41"/>
  <c r="L40" i="41"/>
  <c r="J40" i="41"/>
  <c r="R39" i="41"/>
  <c r="R38" i="41"/>
  <c r="R37" i="41"/>
  <c r="R36" i="41"/>
  <c r="R35" i="41"/>
  <c r="R34" i="41"/>
  <c r="R33" i="41"/>
  <c r="R32" i="41"/>
  <c r="R31" i="41"/>
  <c r="R30" i="41"/>
  <c r="R29" i="41"/>
  <c r="R28" i="41"/>
  <c r="R27" i="41"/>
  <c r="R26" i="41"/>
  <c r="R25" i="41"/>
  <c r="R24" i="41"/>
  <c r="R23" i="41"/>
  <c r="R22" i="41"/>
  <c r="R21" i="41"/>
  <c r="R20" i="41"/>
  <c r="R19" i="41"/>
  <c r="L14" i="41"/>
  <c r="P12" i="41"/>
  <c r="N12" i="41"/>
  <c r="L12" i="41"/>
  <c r="J12" i="41"/>
  <c r="J14" i="41" s="1"/>
  <c r="R11" i="41"/>
  <c r="R10" i="41"/>
  <c r="R9" i="41"/>
  <c r="R8" i="41"/>
  <c r="R12" i="41" s="1"/>
  <c r="R14" i="41" s="1"/>
  <c r="R5" i="41"/>
  <c r="M50" i="42" l="1"/>
  <c r="O50" i="42"/>
  <c r="O34" i="42"/>
  <c r="N37" i="42"/>
  <c r="M42" i="42"/>
  <c r="O42" i="42"/>
  <c r="M11" i="42"/>
  <c r="M12" i="42" s="1"/>
  <c r="M57" i="42" s="1"/>
  <c r="L50" i="41"/>
  <c r="N11" i="42"/>
  <c r="N12" i="42" s="1"/>
  <c r="N57" i="42" s="1"/>
  <c r="M34" i="42"/>
  <c r="N26" i="42"/>
  <c r="M26" i="42"/>
  <c r="N29" i="42"/>
  <c r="M32" i="42"/>
  <c r="N53" i="42"/>
  <c r="O38" i="42"/>
  <c r="O32" i="42"/>
  <c r="M40" i="42"/>
  <c r="M30" i="42"/>
  <c r="L16" i="41"/>
  <c r="M45" i="41" s="1"/>
  <c r="P50" i="41"/>
  <c r="O11" i="42"/>
  <c r="O12" i="42" s="1"/>
  <c r="O57" i="42" s="1"/>
  <c r="O37" i="42"/>
  <c r="O19" i="42"/>
  <c r="O20" i="42" s="1"/>
  <c r="O21" i="42" s="1"/>
  <c r="M43" i="42"/>
  <c r="N43" i="42"/>
  <c r="M24" i="42"/>
  <c r="N40" i="42"/>
  <c r="O24" i="42"/>
  <c r="N28" i="42"/>
  <c r="N36" i="42"/>
  <c r="M28" i="42"/>
  <c r="M36" i="42"/>
  <c r="O29" i="42"/>
  <c r="L45" i="42"/>
  <c r="M17" i="42"/>
  <c r="M31" i="42"/>
  <c r="M39" i="42"/>
  <c r="M52" i="42"/>
  <c r="O53" i="42"/>
  <c r="N31" i="42"/>
  <c r="N39" i="42"/>
  <c r="N52" i="42"/>
  <c r="N17" i="42"/>
  <c r="M25" i="42"/>
  <c r="O31" i="42"/>
  <c r="M33" i="42"/>
  <c r="M41" i="42"/>
  <c r="M51" i="42"/>
  <c r="N25" i="42"/>
  <c r="N33" i="42"/>
  <c r="N41" i="42"/>
  <c r="N51" i="42"/>
  <c r="M18" i="42"/>
  <c r="M27" i="42"/>
  <c r="N30" i="42"/>
  <c r="M35" i="42"/>
  <c r="N38" i="42"/>
  <c r="N44" i="42"/>
  <c r="N18" i="42"/>
  <c r="N27" i="42"/>
  <c r="N35" i="42"/>
  <c r="S44" i="41"/>
  <c r="R16" i="41"/>
  <c r="S27" i="41" s="1"/>
  <c r="J16" i="41"/>
  <c r="K14" i="41" s="1"/>
  <c r="M40" i="41"/>
  <c r="M15" i="41"/>
  <c r="M20" i="41"/>
  <c r="M28" i="41"/>
  <c r="N50" i="41"/>
  <c r="M21" i="41"/>
  <c r="M37" i="41"/>
  <c r="M39" i="41"/>
  <c r="M11" i="41"/>
  <c r="N14" i="41"/>
  <c r="M35" i="41"/>
  <c r="M42" i="41"/>
  <c r="M44" i="41"/>
  <c r="M26" i="41"/>
  <c r="R49" i="41"/>
  <c r="P14" i="41"/>
  <c r="M25" i="41"/>
  <c r="M33" i="41"/>
  <c r="M8" i="41"/>
  <c r="R40" i="41"/>
  <c r="J50" i="41"/>
  <c r="K50" i="41" s="1"/>
  <c r="M16" i="41"/>
  <c r="M29" i="41"/>
  <c r="M9" i="41"/>
  <c r="M23" i="41"/>
  <c r="M47" i="41"/>
  <c r="M22" i="41"/>
  <c r="M30" i="41"/>
  <c r="A2" i="39"/>
  <c r="A2" i="40"/>
  <c r="S10" i="41" l="1"/>
  <c r="K12" i="41"/>
  <c r="K49" i="41"/>
  <c r="M14" i="41"/>
  <c r="M48" i="41"/>
  <c r="M27" i="41"/>
  <c r="L51" i="41"/>
  <c r="M51" i="41" s="1"/>
  <c r="M38" i="41"/>
  <c r="S39" i="41"/>
  <c r="M10" i="41"/>
  <c r="M19" i="41"/>
  <c r="M43" i="41"/>
  <c r="S34" i="41"/>
  <c r="M12" i="41"/>
  <c r="M46" i="41"/>
  <c r="M32" i="41"/>
  <c r="M31" i="41"/>
  <c r="M24" i="41"/>
  <c r="M34" i="41"/>
  <c r="M13" i="41"/>
  <c r="M36" i="41"/>
  <c r="S26" i="41"/>
  <c r="M49" i="41"/>
  <c r="M50" i="41"/>
  <c r="S48" i="41"/>
  <c r="S29" i="41"/>
  <c r="S32" i="41"/>
  <c r="S12" i="41"/>
  <c r="S9" i="41"/>
  <c r="S43" i="41"/>
  <c r="O45" i="42"/>
  <c r="M45" i="42"/>
  <c r="N45" i="42"/>
  <c r="K40" i="41"/>
  <c r="S24" i="41"/>
  <c r="P16" i="41"/>
  <c r="S11" i="41"/>
  <c r="S14" i="41"/>
  <c r="S16" i="41"/>
  <c r="S36" i="41"/>
  <c r="S28" i="41"/>
  <c r="S20" i="41"/>
  <c r="S13" i="41"/>
  <c r="S15" i="41"/>
  <c r="S33" i="41"/>
  <c r="S45" i="41"/>
  <c r="S30" i="41"/>
  <c r="S22" i="41"/>
  <c r="S23" i="41"/>
  <c r="S25" i="41"/>
  <c r="S38" i="41"/>
  <c r="S46" i="41"/>
  <c r="S40" i="41"/>
  <c r="R50" i="41"/>
  <c r="S50" i="41" s="1"/>
  <c r="S49" i="41"/>
  <c r="S37" i="41"/>
  <c r="S31" i="41"/>
  <c r="S47" i="41"/>
  <c r="S42" i="41"/>
  <c r="N16" i="41"/>
  <c r="O14" i="41" s="1"/>
  <c r="J51" i="41"/>
  <c r="K44" i="41"/>
  <c r="K39" i="41"/>
  <c r="K38" i="41"/>
  <c r="K37" i="41"/>
  <c r="K29" i="41"/>
  <c r="K21" i="41"/>
  <c r="K45" i="41"/>
  <c r="K30" i="41"/>
  <c r="K22" i="41"/>
  <c r="K16" i="41"/>
  <c r="K9" i="41"/>
  <c r="K48" i="41"/>
  <c r="K47" i="41"/>
  <c r="K46" i="41"/>
  <c r="K31" i="41"/>
  <c r="K23" i="41"/>
  <c r="K15" i="41"/>
  <c r="K32" i="41"/>
  <c r="K24" i="41"/>
  <c r="K10" i="41"/>
  <c r="K33" i="41"/>
  <c r="K25" i="41"/>
  <c r="K28" i="41"/>
  <c r="K20" i="41"/>
  <c r="K8" i="41"/>
  <c r="K34" i="41"/>
  <c r="K26" i="41"/>
  <c r="K43" i="41"/>
  <c r="K42" i="41"/>
  <c r="K35" i="41"/>
  <c r="K27" i="41"/>
  <c r="K19" i="41"/>
  <c r="K13" i="41"/>
  <c r="K11" i="41"/>
  <c r="K36" i="41"/>
  <c r="S21" i="41"/>
  <c r="S19" i="41"/>
  <c r="S8" i="41"/>
  <c r="S35" i="41"/>
  <c r="C40" i="3"/>
  <c r="O50" i="41" l="1"/>
  <c r="Q32" i="41"/>
  <c r="Q24" i="41"/>
  <c r="Q33" i="41"/>
  <c r="Q25" i="41"/>
  <c r="Q10" i="41"/>
  <c r="P51" i="41"/>
  <c r="Q34" i="41"/>
  <c r="Q26" i="41"/>
  <c r="Q42" i="41"/>
  <c r="Q40" i="41"/>
  <c r="Q35" i="41"/>
  <c r="Q27" i="41"/>
  <c r="Q19" i="41"/>
  <c r="Q16" i="41"/>
  <c r="Q13" i="41"/>
  <c r="Q11" i="41"/>
  <c r="Q47" i="41"/>
  <c r="Q43" i="41"/>
  <c r="Q36" i="41"/>
  <c r="Q28" i="41"/>
  <c r="Q20" i="41"/>
  <c r="Q15" i="41"/>
  <c r="Q31" i="41"/>
  <c r="Q23" i="41"/>
  <c r="Q9" i="41"/>
  <c r="Q44" i="41"/>
  <c r="Q39" i="41"/>
  <c r="Q38" i="41"/>
  <c r="Q37" i="41"/>
  <c r="Q29" i="41"/>
  <c r="Q21" i="41"/>
  <c r="Q8" i="41"/>
  <c r="Q46" i="41"/>
  <c r="Q45" i="41"/>
  <c r="Q30" i="41"/>
  <c r="Q22" i="41"/>
  <c r="Q48" i="41"/>
  <c r="Q50" i="41"/>
  <c r="Q49" i="41"/>
  <c r="Q12" i="41"/>
  <c r="K51" i="41"/>
  <c r="Q14" i="41"/>
  <c r="O48" i="41"/>
  <c r="O47" i="41"/>
  <c r="O46" i="41"/>
  <c r="O31" i="41"/>
  <c r="O23" i="41"/>
  <c r="O32" i="41"/>
  <c r="O24" i="41"/>
  <c r="O22" i="41"/>
  <c r="O33" i="41"/>
  <c r="O25" i="41"/>
  <c r="O10" i="41"/>
  <c r="O34" i="41"/>
  <c r="O26" i="41"/>
  <c r="N51" i="41"/>
  <c r="O42" i="41"/>
  <c r="O35" i="41"/>
  <c r="O27" i="41"/>
  <c r="O19" i="41"/>
  <c r="O13" i="41"/>
  <c r="O11" i="41"/>
  <c r="O43" i="41"/>
  <c r="O36" i="41"/>
  <c r="O28" i="41"/>
  <c r="O20" i="41"/>
  <c r="O16" i="41"/>
  <c r="O15" i="41"/>
  <c r="O49" i="41"/>
  <c r="O44" i="41"/>
  <c r="O39" i="41"/>
  <c r="O38" i="41"/>
  <c r="O37" i="41"/>
  <c r="O29" i="41"/>
  <c r="O21" i="41"/>
  <c r="O8" i="41"/>
  <c r="O45" i="41"/>
  <c r="O30" i="41"/>
  <c r="O9" i="41"/>
  <c r="O40" i="41"/>
  <c r="O12" i="41"/>
  <c r="R51" i="41"/>
  <c r="K41" i="37"/>
  <c r="K42" i="37" s="1"/>
  <c r="L39" i="37"/>
  <c r="L38" i="37"/>
  <c r="J22" i="37"/>
  <c r="K13" i="37"/>
  <c r="L10" i="37"/>
  <c r="L9" i="37"/>
  <c r="L8" i="37"/>
  <c r="A2" i="37"/>
  <c r="Q51" i="41" l="1"/>
  <c r="S51" i="41"/>
  <c r="O51" i="41"/>
  <c r="N90" i="8"/>
  <c r="N89" i="8"/>
  <c r="N91" i="8" l="1"/>
  <c r="O64" i="8" s="1"/>
  <c r="L47" i="42" s="1"/>
  <c r="N47" i="42" s="1"/>
  <c r="F73" i="9"/>
  <c r="F72" i="9"/>
  <c r="F70" i="9" s="1"/>
  <c r="AC103" i="7"/>
  <c r="AR79" i="7"/>
  <c r="K27" i="36"/>
  <c r="K24" i="36"/>
  <c r="K22" i="36"/>
  <c r="K20" i="36"/>
  <c r="K18" i="36"/>
  <c r="K16" i="36"/>
  <c r="K14" i="36"/>
  <c r="K12" i="36"/>
  <c r="K37" i="36" s="1"/>
  <c r="K154" i="11"/>
  <c r="L153" i="11"/>
  <c r="A48" i="22"/>
  <c r="A34" i="22"/>
  <c r="H886" i="11"/>
  <c r="A360" i="27"/>
  <c r="D12" i="27"/>
  <c r="D11" i="27"/>
  <c r="D9" i="27"/>
  <c r="D7" i="27"/>
  <c r="A7" i="26"/>
  <c r="A8" i="26" s="1"/>
  <c r="A9" i="26" s="1"/>
  <c r="A10" i="26" s="1"/>
  <c r="A11" i="26" s="1"/>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K27" i="22"/>
  <c r="J28" i="22" s="1"/>
  <c r="A27" i="22" s="1"/>
  <c r="G9" i="22"/>
  <c r="I80" i="4"/>
  <c r="H729" i="11"/>
  <c r="I464" i="11"/>
  <c r="I463" i="11"/>
  <c r="I462" i="11"/>
  <c r="I461" i="11"/>
  <c r="I460" i="11"/>
  <c r="B4" i="20"/>
  <c r="A72" i="18"/>
  <c r="B5" i="18"/>
  <c r="A13" i="18"/>
  <c r="A9" i="18"/>
  <c r="K11" i="3"/>
  <c r="J11" i="3"/>
  <c r="F58" i="9"/>
  <c r="M283" i="11"/>
  <c r="A13" i="14"/>
  <c r="A12" i="14"/>
  <c r="A11" i="14"/>
  <c r="A2" i="14"/>
  <c r="L278" i="11"/>
  <c r="M13" i="3" s="1"/>
  <c r="E91" i="7" s="1"/>
  <c r="K68" i="4"/>
  <c r="I68" i="4"/>
  <c r="E68" i="7" s="1"/>
  <c r="K67" i="4"/>
  <c r="I67" i="4"/>
  <c r="E67" i="7" s="1"/>
  <c r="K66" i="4"/>
  <c r="I66" i="4"/>
  <c r="K65" i="4"/>
  <c r="I65" i="4"/>
  <c r="E13" i="40" s="1"/>
  <c r="F19" i="13"/>
  <c r="F12" i="13"/>
  <c r="G12" i="13" s="1"/>
  <c r="B18" i="13"/>
  <c r="B17" i="13"/>
  <c r="B16" i="13"/>
  <c r="B15" i="13"/>
  <c r="B11" i="13"/>
  <c r="B10" i="13"/>
  <c r="B9" i="13"/>
  <c r="B8" i="13"/>
  <c r="A2" i="13"/>
  <c r="M278" i="11"/>
  <c r="F53" i="9" s="1"/>
  <c r="D75" i="7"/>
  <c r="D61" i="7"/>
  <c r="D60" i="7"/>
  <c r="D45" i="7"/>
  <c r="D44" i="7"/>
  <c r="E89" i="7"/>
  <c r="A2" i="3"/>
  <c r="F61" i="9"/>
  <c r="F48" i="9"/>
  <c r="A2" i="9"/>
  <c r="J33" i="8"/>
  <c r="A2" i="8"/>
  <c r="A2" i="7"/>
  <c r="A2" i="6"/>
  <c r="A2" i="5"/>
  <c r="A2" i="4"/>
  <c r="K32" i="3"/>
  <c r="K30" i="3"/>
  <c r="J30" i="3"/>
  <c r="J32" i="3"/>
  <c r="I32" i="3"/>
  <c r="I30" i="3"/>
  <c r="M14" i="3"/>
  <c r="E92" i="7" s="1"/>
  <c r="K14" i="3"/>
  <c r="K13" i="3"/>
  <c r="J13" i="3"/>
  <c r="J14" i="3"/>
  <c r="I14" i="3"/>
  <c r="I13" i="3"/>
  <c r="I11" i="3"/>
  <c r="M348" i="11"/>
  <c r="M26" i="3" s="1"/>
  <c r="N26" i="3" s="1"/>
  <c r="L348" i="11"/>
  <c r="M7" i="3" s="1"/>
  <c r="N7" i="3" s="1"/>
  <c r="L285" i="11"/>
  <c r="M133" i="11"/>
  <c r="M27" i="3" s="1"/>
  <c r="N27" i="3" s="1"/>
  <c r="L133" i="11"/>
  <c r="M8" i="3" s="1"/>
  <c r="K129" i="11"/>
  <c r="K130" i="11"/>
  <c r="M109" i="11"/>
  <c r="M108" i="11"/>
  <c r="N107" i="11"/>
  <c r="L107" i="11" s="1"/>
  <c r="M107" i="11" s="1"/>
  <c r="N106" i="11"/>
  <c r="L106" i="11" s="1"/>
  <c r="B9" i="20" s="1"/>
  <c r="N105" i="11"/>
  <c r="L105" i="11" s="1"/>
  <c r="L84" i="11"/>
  <c r="K84" i="11"/>
  <c r="J84" i="11"/>
  <c r="I84" i="11"/>
  <c r="H84" i="11"/>
  <c r="N82" i="11"/>
  <c r="M82" i="11" s="1"/>
  <c r="L80" i="11"/>
  <c r="K80" i="11"/>
  <c r="J80" i="11"/>
  <c r="I80" i="11"/>
  <c r="H80" i="11"/>
  <c r="N78" i="11"/>
  <c r="L76" i="11"/>
  <c r="K76" i="11"/>
  <c r="J76" i="11"/>
  <c r="I76" i="11"/>
  <c r="H76" i="11"/>
  <c r="N74" i="11"/>
  <c r="M47" i="11"/>
  <c r="P47" i="11" s="1"/>
  <c r="M46" i="11"/>
  <c r="M44" i="11"/>
  <c r="M43" i="11"/>
  <c r="M41" i="11"/>
  <c r="P41" i="11" s="1"/>
  <c r="M40" i="11"/>
  <c r="P40" i="11" s="1"/>
  <c r="M38" i="11"/>
  <c r="C23" i="9"/>
  <c r="C22" i="9"/>
  <c r="G31" i="9"/>
  <c r="G30" i="9"/>
  <c r="G9" i="9"/>
  <c r="H9" i="9" s="1"/>
  <c r="I9" i="9" s="1"/>
  <c r="J9" i="9" s="1"/>
  <c r="K9" i="9" s="1"/>
  <c r="L9" i="9" s="1"/>
  <c r="M9" i="9" s="1"/>
  <c r="N9" i="9" s="1"/>
  <c r="O9" i="9" s="1"/>
  <c r="P9" i="9" s="1"/>
  <c r="Q9" i="9" s="1"/>
  <c r="R9" i="9" s="1"/>
  <c r="S9" i="9" s="1"/>
  <c r="T9" i="9" s="1"/>
  <c r="U9" i="9" s="1"/>
  <c r="V9" i="9" s="1"/>
  <c r="W9" i="9" s="1"/>
  <c r="X9" i="9" s="1"/>
  <c r="Y9" i="9" s="1"/>
  <c r="Z9" i="9" s="1"/>
  <c r="AA9" i="9" s="1"/>
  <c r="AB9" i="9" s="1"/>
  <c r="AC9" i="9" s="1"/>
  <c r="AD9" i="9" s="1"/>
  <c r="AE9" i="9" s="1"/>
  <c r="AF9" i="9" s="1"/>
  <c r="AG9" i="9" s="1"/>
  <c r="AH9" i="9" s="1"/>
  <c r="AI9" i="9" s="1"/>
  <c r="AJ9" i="9" s="1"/>
  <c r="AK9" i="9" s="1"/>
  <c r="AL9" i="9" s="1"/>
  <c r="AM9" i="9" s="1"/>
  <c r="AN9" i="9" s="1"/>
  <c r="AO9" i="9" s="1"/>
  <c r="AP9" i="9" s="1"/>
  <c r="AQ9" i="9" s="1"/>
  <c r="AR9" i="9" s="1"/>
  <c r="AS9" i="9" s="1"/>
  <c r="AT9" i="9" s="1"/>
  <c r="AU9" i="9" s="1"/>
  <c r="AV9" i="9" s="1"/>
  <c r="AW9" i="9" s="1"/>
  <c r="AX9" i="9" s="1"/>
  <c r="AY9" i="9" s="1"/>
  <c r="AZ9" i="9" s="1"/>
  <c r="BA9" i="9" s="1"/>
  <c r="BB9" i="9" s="1"/>
  <c r="BC9" i="9" s="1"/>
  <c r="BD9" i="9" s="1"/>
  <c r="BE9" i="9" s="1"/>
  <c r="BF9" i="9" s="1"/>
  <c r="BG9" i="9" s="1"/>
  <c r="BH9" i="9" s="1"/>
  <c r="BI9" i="9" s="1"/>
  <c r="BJ9" i="9" s="1"/>
  <c r="BK9" i="9" s="1"/>
  <c r="BL9" i="9" s="1"/>
  <c r="BM9" i="9" s="1"/>
  <c r="BN9" i="9" s="1"/>
  <c r="BO9" i="9" s="1"/>
  <c r="BP9" i="9" s="1"/>
  <c r="BQ9" i="9" s="1"/>
  <c r="BR9" i="9" s="1"/>
  <c r="BS9" i="9" s="1"/>
  <c r="BT9" i="9" s="1"/>
  <c r="BU9" i="9" s="1"/>
  <c r="BV9" i="9" s="1"/>
  <c r="BW9" i="9" s="1"/>
  <c r="BX9" i="9" s="1"/>
  <c r="BY9" i="9" s="1"/>
  <c r="BZ9" i="9" s="1"/>
  <c r="CA9" i="9" s="1"/>
  <c r="CB9" i="9" s="1"/>
  <c r="CC9" i="9" s="1"/>
  <c r="N29" i="3"/>
  <c r="N28" i="3"/>
  <c r="N36" i="3"/>
  <c r="N35" i="3"/>
  <c r="N34" i="3"/>
  <c r="N33" i="3"/>
  <c r="N31" i="3"/>
  <c r="N10" i="3"/>
  <c r="N9" i="3"/>
  <c r="N17" i="3"/>
  <c r="N16" i="3"/>
  <c r="N15" i="3"/>
  <c r="L15" i="3" s="1"/>
  <c r="N12" i="3"/>
  <c r="G62" i="9"/>
  <c r="G47" i="9" s="1"/>
  <c r="F31" i="9"/>
  <c r="F36" i="9"/>
  <c r="F11" i="9"/>
  <c r="H6" i="9"/>
  <c r="H31" i="9" s="1"/>
  <c r="G23" i="9"/>
  <c r="G22" i="9"/>
  <c r="G21" i="9"/>
  <c r="G20" i="9"/>
  <c r="G16" i="9"/>
  <c r="C21" i="9"/>
  <c r="C20" i="9"/>
  <c r="C19" i="9"/>
  <c r="C18" i="9"/>
  <c r="C17" i="9"/>
  <c r="A7" i="9"/>
  <c r="Q70" i="8"/>
  <c r="Q69" i="8"/>
  <c r="Q68" i="8"/>
  <c r="Q67" i="8"/>
  <c r="Q61" i="8"/>
  <c r="Q60" i="8"/>
  <c r="Q59" i="8"/>
  <c r="Q58" i="8"/>
  <c r="Q57" i="8"/>
  <c r="Q56" i="8"/>
  <c r="Q55" i="8"/>
  <c r="Q54" i="8"/>
  <c r="Q53" i="8"/>
  <c r="Q52" i="8"/>
  <c r="Q51" i="8"/>
  <c r="Q50" i="8"/>
  <c r="Q49" i="8"/>
  <c r="Q48" i="8"/>
  <c r="Q47" i="8"/>
  <c r="Q46" i="8"/>
  <c r="Q45" i="8"/>
  <c r="Q44" i="8"/>
  <c r="Q43" i="8"/>
  <c r="Q42" i="8"/>
  <c r="Q41" i="8"/>
  <c r="O62" i="8"/>
  <c r="G15" i="9" s="1"/>
  <c r="P27" i="8"/>
  <c r="Q27" i="8" s="1"/>
  <c r="P26" i="8"/>
  <c r="Q26" i="8" s="1"/>
  <c r="P24" i="8"/>
  <c r="Q24" i="8" s="1"/>
  <c r="P23" i="8"/>
  <c r="Q23" i="8" s="1"/>
  <c r="P12" i="8"/>
  <c r="Q12" i="8" s="1"/>
  <c r="P11" i="8"/>
  <c r="Q11" i="8" s="1"/>
  <c r="P10" i="8"/>
  <c r="Q10" i="8" s="1"/>
  <c r="P9" i="8"/>
  <c r="Q9" i="8" s="1"/>
  <c r="P8" i="8"/>
  <c r="Q8" i="8" s="1"/>
  <c r="N32" i="8"/>
  <c r="O32" i="8" s="1"/>
  <c r="N27" i="8"/>
  <c r="O27" i="8" s="1"/>
  <c r="N26" i="8"/>
  <c r="O26" i="8" s="1"/>
  <c r="N24" i="8"/>
  <c r="O24" i="8" s="1"/>
  <c r="N23" i="8"/>
  <c r="O23" i="8" s="1"/>
  <c r="N12" i="8"/>
  <c r="O12" i="8" s="1"/>
  <c r="N11" i="8"/>
  <c r="O11" i="8" s="1"/>
  <c r="N10" i="8"/>
  <c r="O10" i="8" s="1"/>
  <c r="N9" i="8"/>
  <c r="O9" i="8" s="1"/>
  <c r="N8" i="8"/>
  <c r="O8" i="8" s="1"/>
  <c r="AC80" i="7"/>
  <c r="AC76" i="7"/>
  <c r="AC62" i="7"/>
  <c r="AC46" i="7"/>
  <c r="AC25" i="7"/>
  <c r="AC12" i="7"/>
  <c r="AP103" i="7"/>
  <c r="AB103" i="7"/>
  <c r="AA103" i="7"/>
  <c r="Z103" i="7"/>
  <c r="Y103" i="7"/>
  <c r="X103" i="7"/>
  <c r="W103" i="7"/>
  <c r="V103" i="7"/>
  <c r="U103" i="7"/>
  <c r="T103" i="7"/>
  <c r="S103" i="7"/>
  <c r="R103" i="7"/>
  <c r="Q103" i="7"/>
  <c r="P103" i="7"/>
  <c r="O103" i="7"/>
  <c r="N103" i="7"/>
  <c r="M103" i="7"/>
  <c r="L103" i="7"/>
  <c r="K103" i="7"/>
  <c r="J103" i="7"/>
  <c r="I103" i="7"/>
  <c r="H103" i="7"/>
  <c r="G103" i="7"/>
  <c r="F103" i="7"/>
  <c r="AP80" i="7"/>
  <c r="AB80" i="7"/>
  <c r="AA80" i="7"/>
  <c r="Z80" i="7"/>
  <c r="Y80" i="7"/>
  <c r="X80" i="7"/>
  <c r="W80" i="7"/>
  <c r="V80" i="7"/>
  <c r="U80" i="7"/>
  <c r="T80" i="7"/>
  <c r="S80" i="7"/>
  <c r="R80" i="7"/>
  <c r="Q80" i="7"/>
  <c r="P80" i="7"/>
  <c r="O80" i="7"/>
  <c r="N80" i="7"/>
  <c r="M80" i="7"/>
  <c r="L80" i="7"/>
  <c r="K80" i="7"/>
  <c r="J80" i="7"/>
  <c r="I80" i="7"/>
  <c r="H80" i="7"/>
  <c r="G80" i="7"/>
  <c r="F80" i="7"/>
  <c r="AP76" i="7"/>
  <c r="AB76" i="7"/>
  <c r="AA76" i="7"/>
  <c r="Z76" i="7"/>
  <c r="Y76" i="7"/>
  <c r="X76" i="7"/>
  <c r="W76" i="7"/>
  <c r="V76" i="7"/>
  <c r="U76" i="7"/>
  <c r="T76" i="7"/>
  <c r="S76" i="7"/>
  <c r="R76" i="7"/>
  <c r="Q76" i="7"/>
  <c r="P76" i="7"/>
  <c r="O76" i="7"/>
  <c r="N76" i="7"/>
  <c r="M76" i="7"/>
  <c r="L76" i="7"/>
  <c r="K76" i="7"/>
  <c r="J76" i="7"/>
  <c r="I76" i="7"/>
  <c r="H76" i="7"/>
  <c r="G76" i="7"/>
  <c r="F76" i="7"/>
  <c r="AP62" i="7"/>
  <c r="AB62" i="7"/>
  <c r="AA62" i="7"/>
  <c r="Z62" i="7"/>
  <c r="Y62" i="7"/>
  <c r="X62" i="7"/>
  <c r="W62" i="7"/>
  <c r="V62" i="7"/>
  <c r="U62" i="7"/>
  <c r="T62" i="7"/>
  <c r="S62" i="7"/>
  <c r="R62" i="7"/>
  <c r="Q62" i="7"/>
  <c r="P62" i="7"/>
  <c r="O62" i="7"/>
  <c r="N62" i="7"/>
  <c r="M62" i="7"/>
  <c r="L62" i="7"/>
  <c r="K62" i="7"/>
  <c r="J62" i="7"/>
  <c r="I62" i="7"/>
  <c r="H62" i="7"/>
  <c r="G62" i="7"/>
  <c r="F62" i="7"/>
  <c r="AP46" i="7"/>
  <c r="AB46" i="7"/>
  <c r="AA46" i="7"/>
  <c r="Z46" i="7"/>
  <c r="Y46" i="7"/>
  <c r="X46" i="7"/>
  <c r="W46" i="7"/>
  <c r="V46" i="7"/>
  <c r="U46" i="7"/>
  <c r="T46" i="7"/>
  <c r="S46" i="7"/>
  <c r="R46" i="7"/>
  <c r="Q46" i="7"/>
  <c r="P46" i="7"/>
  <c r="O46" i="7"/>
  <c r="N46" i="7"/>
  <c r="M46" i="7"/>
  <c r="L46" i="7"/>
  <c r="K46" i="7"/>
  <c r="J46" i="7"/>
  <c r="I46" i="7"/>
  <c r="H46" i="7"/>
  <c r="G46" i="7"/>
  <c r="F46" i="7"/>
  <c r="AP25" i="7"/>
  <c r="AB25" i="7"/>
  <c r="AA25" i="7"/>
  <c r="Z25" i="7"/>
  <c r="Y25" i="7"/>
  <c r="X25" i="7"/>
  <c r="W25" i="7"/>
  <c r="V25" i="7"/>
  <c r="U25" i="7"/>
  <c r="T25" i="7"/>
  <c r="S25" i="7"/>
  <c r="R25" i="7"/>
  <c r="Q25" i="7"/>
  <c r="P25" i="7"/>
  <c r="O25" i="7"/>
  <c r="N25" i="7"/>
  <c r="M25" i="7"/>
  <c r="L25" i="7"/>
  <c r="K25" i="7"/>
  <c r="J25" i="7"/>
  <c r="I25" i="7"/>
  <c r="H25" i="7"/>
  <c r="G25" i="7"/>
  <c r="F25" i="7"/>
  <c r="AP12" i="7"/>
  <c r="AB12" i="7"/>
  <c r="AA12" i="7"/>
  <c r="Z12" i="7"/>
  <c r="Y12" i="7"/>
  <c r="X12" i="7"/>
  <c r="W12" i="7"/>
  <c r="V12" i="7"/>
  <c r="U12" i="7"/>
  <c r="T12" i="7"/>
  <c r="S12" i="7"/>
  <c r="R12" i="7"/>
  <c r="Q12" i="7"/>
  <c r="P12" i="7"/>
  <c r="O12" i="7"/>
  <c r="N12" i="7"/>
  <c r="M12" i="7"/>
  <c r="L12" i="7"/>
  <c r="K12" i="7"/>
  <c r="J12" i="7"/>
  <c r="I12" i="7"/>
  <c r="H12" i="7"/>
  <c r="G12" i="7"/>
  <c r="F12" i="7"/>
  <c r="AR98" i="7"/>
  <c r="AR97" i="7"/>
  <c r="AR96" i="7"/>
  <c r="AR95" i="7"/>
  <c r="AR94" i="7"/>
  <c r="AR93" i="7"/>
  <c r="AR92" i="7"/>
  <c r="AR91" i="7"/>
  <c r="AR90" i="7"/>
  <c r="AR89" i="7"/>
  <c r="AR88" i="7"/>
  <c r="AR87" i="7"/>
  <c r="AR86" i="7"/>
  <c r="AR85" i="7"/>
  <c r="AR75" i="7"/>
  <c r="AR74" i="7"/>
  <c r="AR73" i="7"/>
  <c r="AR72" i="7"/>
  <c r="AR61" i="7"/>
  <c r="AR60" i="7"/>
  <c r="AR59" i="7"/>
  <c r="AR58" i="7"/>
  <c r="AR57" i="7"/>
  <c r="AR56" i="7"/>
  <c r="AR55" i="7"/>
  <c r="AR54" i="7"/>
  <c r="AR53" i="7"/>
  <c r="AR52" i="7"/>
  <c r="AR51" i="7"/>
  <c r="AR50" i="7"/>
  <c r="AR49" i="7"/>
  <c r="AR45" i="7"/>
  <c r="AR44" i="7"/>
  <c r="AR43" i="7"/>
  <c r="AR42" i="7"/>
  <c r="AR41" i="7"/>
  <c r="AR40" i="7"/>
  <c r="AR39" i="7"/>
  <c r="AR38" i="7"/>
  <c r="AR37" i="7"/>
  <c r="AR36" i="7"/>
  <c r="AR35" i="7"/>
  <c r="AR34" i="7"/>
  <c r="AR33" i="7"/>
  <c r="AR32" i="7"/>
  <c r="AR31" i="7"/>
  <c r="AR30" i="7"/>
  <c r="AR29" i="7"/>
  <c r="AR28" i="7"/>
  <c r="AR24" i="7"/>
  <c r="AR23" i="7"/>
  <c r="AR22" i="7"/>
  <c r="AR21" i="7"/>
  <c r="AR20" i="7"/>
  <c r="AR19" i="7"/>
  <c r="AR18" i="7"/>
  <c r="AR17" i="7"/>
  <c r="AR16" i="7"/>
  <c r="AR15" i="7"/>
  <c r="AR11" i="7"/>
  <c r="AR10" i="7"/>
  <c r="E98" i="7"/>
  <c r="E97" i="7"/>
  <c r="E96" i="7"/>
  <c r="E95" i="7"/>
  <c r="E94" i="7"/>
  <c r="E93" i="7"/>
  <c r="E88" i="7"/>
  <c r="E87" i="7"/>
  <c r="E80" i="7"/>
  <c r="E79" i="7"/>
  <c r="E75" i="7"/>
  <c r="E74" i="7"/>
  <c r="E73" i="7"/>
  <c r="E72" i="7"/>
  <c r="E61" i="7"/>
  <c r="E60" i="7"/>
  <c r="E59" i="7"/>
  <c r="E58" i="7"/>
  <c r="E57" i="7"/>
  <c r="E56" i="7"/>
  <c r="E55" i="7"/>
  <c r="E54" i="7"/>
  <c r="E53" i="7"/>
  <c r="E52" i="7"/>
  <c r="E51" i="7"/>
  <c r="E50" i="7"/>
  <c r="E45" i="7"/>
  <c r="E44" i="7"/>
  <c r="E43" i="7"/>
  <c r="E42" i="7"/>
  <c r="E41" i="7"/>
  <c r="E40" i="7"/>
  <c r="E39" i="7"/>
  <c r="E38" i="7"/>
  <c r="E37" i="7"/>
  <c r="E36" i="7"/>
  <c r="E35" i="7"/>
  <c r="E34" i="7"/>
  <c r="E33" i="7"/>
  <c r="E32" i="7"/>
  <c r="E31" i="7"/>
  <c r="E30" i="7"/>
  <c r="E29" i="7"/>
  <c r="E28" i="7"/>
  <c r="E16" i="7"/>
  <c r="E15" i="7"/>
  <c r="E11" i="7"/>
  <c r="E10" i="7"/>
  <c r="G7" i="7"/>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N7" i="7" s="1"/>
  <c r="AO7" i="7" s="1"/>
  <c r="B95" i="7"/>
  <c r="B94" i="7"/>
  <c r="B93" i="7"/>
  <c r="B92" i="7"/>
  <c r="B91" i="7"/>
  <c r="B90" i="7"/>
  <c r="B89" i="7"/>
  <c r="B88" i="7"/>
  <c r="B87" i="7"/>
  <c r="B86" i="7"/>
  <c r="B85" i="7"/>
  <c r="B79" i="7"/>
  <c r="A78" i="7"/>
  <c r="B75" i="7"/>
  <c r="B74" i="7"/>
  <c r="B73" i="7"/>
  <c r="B72" i="7"/>
  <c r="A71" i="7"/>
  <c r="B68" i="7"/>
  <c r="B67" i="7"/>
  <c r="B65" i="7"/>
  <c r="A64" i="7"/>
  <c r="B61" i="7"/>
  <c r="B60" i="7"/>
  <c r="B59" i="7"/>
  <c r="B58" i="7"/>
  <c r="B57" i="7"/>
  <c r="B56" i="7"/>
  <c r="B55" i="7"/>
  <c r="B54" i="7"/>
  <c r="B53" i="7"/>
  <c r="B52" i="7"/>
  <c r="B51" i="7"/>
  <c r="B50" i="7"/>
  <c r="B49" i="7"/>
  <c r="A48" i="7"/>
  <c r="B45" i="7"/>
  <c r="B44" i="7"/>
  <c r="B43" i="7"/>
  <c r="B42" i="7"/>
  <c r="B41" i="7"/>
  <c r="B40" i="7"/>
  <c r="B39" i="7"/>
  <c r="B38" i="7"/>
  <c r="B37" i="7"/>
  <c r="B36" i="7"/>
  <c r="B35" i="7"/>
  <c r="B34" i="7"/>
  <c r="B33" i="7"/>
  <c r="B32" i="7"/>
  <c r="B31" i="7"/>
  <c r="B30" i="7"/>
  <c r="B29" i="7"/>
  <c r="B28" i="7"/>
  <c r="A27" i="7"/>
  <c r="B24" i="7"/>
  <c r="B23" i="7"/>
  <c r="B22" i="7"/>
  <c r="B21" i="7"/>
  <c r="B20" i="7"/>
  <c r="B19" i="7"/>
  <c r="B18" i="7"/>
  <c r="B17" i="7"/>
  <c r="B16" i="7"/>
  <c r="B15" i="7"/>
  <c r="A14" i="7"/>
  <c r="B11" i="7"/>
  <c r="B10" i="7"/>
  <c r="A10" i="7"/>
  <c r="A8" i="6"/>
  <c r="A9" i="6" s="1"/>
  <c r="A10" i="6" s="1"/>
  <c r="A11" i="6" s="1"/>
  <c r="A12" i="6" s="1"/>
  <c r="A13" i="6" s="1"/>
  <c r="A14" i="6" s="1"/>
  <c r="A15" i="6" s="1"/>
  <c r="A16" i="6" s="1"/>
  <c r="A17" i="6" s="1"/>
  <c r="A18" i="6" s="1"/>
  <c r="A19" i="6" s="1"/>
  <c r="A20" i="6" s="1"/>
  <c r="A21" i="6" s="1"/>
  <c r="A22" i="6" s="1"/>
  <c r="A23" i="6" s="1"/>
  <c r="A24" i="6" s="1"/>
  <c r="A25" i="6" s="1"/>
  <c r="A26" i="6" s="1"/>
  <c r="A27" i="6" s="1"/>
  <c r="F28" i="6"/>
  <c r="C38" i="5"/>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11" i="4"/>
  <c r="A11" i="7" s="1"/>
  <c r="AR67" i="7"/>
  <c r="AR68" i="7"/>
  <c r="I76" i="4"/>
  <c r="CJ119" i="2" s="1"/>
  <c r="I46" i="4"/>
  <c r="CG119" i="2" s="1"/>
  <c r="I12" i="4"/>
  <c r="B39" i="3"/>
  <c r="B38" i="3"/>
  <c r="B37" i="3"/>
  <c r="B36" i="3"/>
  <c r="B35" i="3"/>
  <c r="B34" i="3"/>
  <c r="B33" i="3"/>
  <c r="B32" i="3"/>
  <c r="B31" i="3"/>
  <c r="B30" i="3"/>
  <c r="B29" i="3"/>
  <c r="B28" i="3"/>
  <c r="B27" i="3"/>
  <c r="B26" i="3"/>
  <c r="E14" i="40" l="1"/>
  <c r="FI119" i="2"/>
  <c r="I17" i="4"/>
  <c r="E24" i="14"/>
  <c r="G42" i="14"/>
  <c r="CA119" i="2"/>
  <c r="G43" i="14"/>
  <c r="G45" i="14" s="1"/>
  <c r="CC119" i="2"/>
  <c r="N42" i="11"/>
  <c r="M42" i="11" s="1"/>
  <c r="E31" i="14" s="1"/>
  <c r="N48" i="11"/>
  <c r="M48" i="11" s="1"/>
  <c r="U119" i="2" s="1"/>
  <c r="P44" i="11"/>
  <c r="N45" i="11"/>
  <c r="P46" i="11"/>
  <c r="L42" i="37"/>
  <c r="L41" i="37"/>
  <c r="P38" i="11"/>
  <c r="P43" i="11"/>
  <c r="E65" i="7"/>
  <c r="AP65" i="7" s="1"/>
  <c r="AP69" i="7" s="1"/>
  <c r="AQ79" i="7"/>
  <c r="F40" i="9"/>
  <c r="G17" i="9"/>
  <c r="AQ30" i="7"/>
  <c r="L31" i="3"/>
  <c r="F30" i="9" s="1"/>
  <c r="AQ91" i="7"/>
  <c r="N21" i="3"/>
  <c r="AQ38" i="7"/>
  <c r="AQ50" i="7"/>
  <c r="AQ58" i="7"/>
  <c r="F67" i="9"/>
  <c r="Q64" i="8"/>
  <c r="BZ52" i="9"/>
  <c r="BS52" i="9"/>
  <c r="BP52" i="9"/>
  <c r="BO52" i="9"/>
  <c r="BV52" i="9"/>
  <c r="CC52" i="9"/>
  <c r="BY52" i="9"/>
  <c r="BR52" i="9"/>
  <c r="CB52" i="9"/>
  <c r="BX52" i="9"/>
  <c r="BU52" i="9"/>
  <c r="BQ52" i="9"/>
  <c r="CA52" i="9"/>
  <c r="BW52" i="9"/>
  <c r="BT52" i="9"/>
  <c r="F29" i="9"/>
  <c r="BZ28" i="9"/>
  <c r="BS28" i="9"/>
  <c r="CC29" i="9"/>
  <c r="BY29" i="9"/>
  <c r="BV29" i="9"/>
  <c r="BR29" i="9"/>
  <c r="BQ29" i="9"/>
  <c r="CC28" i="9"/>
  <c r="BY28" i="9"/>
  <c r="BV28" i="9"/>
  <c r="BR28" i="9"/>
  <c r="BO29" i="9"/>
  <c r="CB29" i="9"/>
  <c r="BX29" i="9"/>
  <c r="BU29" i="9"/>
  <c r="BO28" i="9"/>
  <c r="CB28" i="9"/>
  <c r="BX28" i="9"/>
  <c r="BU28" i="9"/>
  <c r="CA29" i="9"/>
  <c r="BW29" i="9"/>
  <c r="BT29" i="9"/>
  <c r="BQ28" i="9"/>
  <c r="CA28" i="9"/>
  <c r="BW28" i="9"/>
  <c r="BT28" i="9"/>
  <c r="BP28" i="9"/>
  <c r="BZ29" i="9"/>
  <c r="BS29" i="9"/>
  <c r="BP29" i="9"/>
  <c r="O53" i="9"/>
  <c r="BZ53" i="9"/>
  <c r="BV54" i="9"/>
  <c r="CC54" i="9"/>
  <c r="BY54" i="9"/>
  <c r="BV53" i="9"/>
  <c r="BR54" i="9"/>
  <c r="CC53" i="9"/>
  <c r="BY53" i="9"/>
  <c r="BR53" i="9"/>
  <c r="BO54" i="9"/>
  <c r="BQ54" i="9"/>
  <c r="CB54" i="9"/>
  <c r="BX54" i="9"/>
  <c r="BU54" i="9"/>
  <c r="BO53" i="9"/>
  <c r="CB53" i="9"/>
  <c r="BX53" i="9"/>
  <c r="BU53" i="9"/>
  <c r="CA54" i="9"/>
  <c r="BW54" i="9"/>
  <c r="BT54" i="9"/>
  <c r="BQ53" i="9"/>
  <c r="BP53" i="9"/>
  <c r="CA53" i="9"/>
  <c r="BW53" i="9"/>
  <c r="BT53" i="9"/>
  <c r="BS53" i="9"/>
  <c r="BZ54" i="9"/>
  <c r="BS54" i="9"/>
  <c r="BP54" i="9"/>
  <c r="A36" i="26"/>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A142" i="26" s="1"/>
  <c r="A143" i="26" s="1"/>
  <c r="A144" i="26" s="1"/>
  <c r="A145" i="26" s="1"/>
  <c r="A146" i="26" s="1"/>
  <c r="A147" i="26" s="1"/>
  <c r="A148" i="26" s="1"/>
  <c r="A149" i="26" s="1"/>
  <c r="A150" i="26" s="1"/>
  <c r="A151" i="26" s="1"/>
  <c r="A152" i="26" s="1"/>
  <c r="A153" i="26" s="1"/>
  <c r="A154" i="26" s="1"/>
  <c r="A155" i="26" s="1"/>
  <c r="A156" i="26" s="1"/>
  <c r="A157" i="26" s="1"/>
  <c r="A158" i="26" s="1"/>
  <c r="A159" i="26" s="1"/>
  <c r="A160" i="26" s="1"/>
  <c r="A161" i="26" s="1"/>
  <c r="A162" i="26" s="1"/>
  <c r="A163" i="26" s="1"/>
  <c r="A164" i="26" s="1"/>
  <c r="A165" i="26" s="1"/>
  <c r="A166" i="26" s="1"/>
  <c r="CC34" i="9"/>
  <c r="BS34" i="9"/>
  <c r="BZ34" i="9"/>
  <c r="BP34" i="9"/>
  <c r="BW34" i="9"/>
  <c r="BU34" i="9"/>
  <c r="CB34" i="9"/>
  <c r="BY34" i="9"/>
  <c r="BT34" i="9"/>
  <c r="BR34" i="9"/>
  <c r="BQ34" i="9"/>
  <c r="BO34" i="9"/>
  <c r="CA34" i="9"/>
  <c r="BV34" i="9"/>
  <c r="BX34" i="9"/>
  <c r="AQ43" i="7"/>
  <c r="AQ16" i="7"/>
  <c r="AQ33" i="7"/>
  <c r="AQ41" i="7"/>
  <c r="AQ95" i="7"/>
  <c r="AQ55" i="7"/>
  <c r="O47" i="42"/>
  <c r="M47" i="42"/>
  <c r="L86" i="11"/>
  <c r="K80" i="4"/>
  <c r="E16" i="40"/>
  <c r="K76" i="4"/>
  <c r="E15" i="40"/>
  <c r="K46" i="4"/>
  <c r="E11" i="40"/>
  <c r="K12" i="4"/>
  <c r="J7" i="37" s="1"/>
  <c r="E7" i="40"/>
  <c r="M32" i="3"/>
  <c r="F45" i="9"/>
  <c r="F60" i="9" s="1"/>
  <c r="G61" i="9" s="1"/>
  <c r="G46" i="9" s="1"/>
  <c r="N30" i="3"/>
  <c r="H53" i="9"/>
  <c r="AU53" i="9"/>
  <c r="AM54" i="9"/>
  <c r="AD54" i="9"/>
  <c r="K54" i="9"/>
  <c r="AJ53" i="9"/>
  <c r="AH53" i="9"/>
  <c r="AA54" i="9"/>
  <c r="V53" i="9"/>
  <c r="AZ54" i="9"/>
  <c r="P53" i="9"/>
  <c r="AU54" i="9"/>
  <c r="AI53" i="9"/>
  <c r="AC54" i="9"/>
  <c r="AX54" i="9"/>
  <c r="O54" i="9"/>
  <c r="BA54" i="9"/>
  <c r="L53" i="9"/>
  <c r="AP54" i="9"/>
  <c r="AG53" i="9"/>
  <c r="T53" i="9"/>
  <c r="AH54" i="9"/>
  <c r="AQ53" i="9"/>
  <c r="AA53" i="9"/>
  <c r="AC53" i="9"/>
  <c r="AY54" i="9"/>
  <c r="P54" i="9"/>
  <c r="AO53" i="9"/>
  <c r="Q53" i="9"/>
  <c r="J54" i="9"/>
  <c r="I53" i="9"/>
  <c r="W54" i="9"/>
  <c r="AQ54" i="9"/>
  <c r="AY53" i="9"/>
  <c r="AF53" i="9"/>
  <c r="AK53" i="9"/>
  <c r="BD54" i="9"/>
  <c r="U53" i="9"/>
  <c r="AB54" i="9"/>
  <c r="H54" i="9"/>
  <c r="AI54" i="9"/>
  <c r="M53" i="9"/>
  <c r="BB53" i="9"/>
  <c r="Q54" i="9"/>
  <c r="AP53" i="9"/>
  <c r="Z53" i="9"/>
  <c r="AV54" i="9"/>
  <c r="T54" i="9"/>
  <c r="X54" i="9"/>
  <c r="N54" i="9"/>
  <c r="AW53" i="9"/>
  <c r="V54" i="9"/>
  <c r="BC53" i="9"/>
  <c r="AE53" i="9"/>
  <c r="AF54" i="9"/>
  <c r="X53" i="9"/>
  <c r="AT54" i="9"/>
  <c r="U54" i="9"/>
  <c r="BA53" i="9"/>
  <c r="AD53" i="9"/>
  <c r="G54" i="9"/>
  <c r="AR54" i="9"/>
  <c r="BD53" i="9"/>
  <c r="AG54" i="9"/>
  <c r="AM53" i="9"/>
  <c r="J53" i="9"/>
  <c r="AL54" i="9"/>
  <c r="AW54" i="9"/>
  <c r="Y53" i="9"/>
  <c r="AX53" i="9"/>
  <c r="AB53" i="9"/>
  <c r="AN53" i="9"/>
  <c r="S53" i="9"/>
  <c r="M54" i="9"/>
  <c r="AS53" i="9"/>
  <c r="W53" i="9"/>
  <c r="AS54" i="9"/>
  <c r="Y54" i="9"/>
  <c r="R54" i="9"/>
  <c r="BC54" i="9"/>
  <c r="AZ53" i="9"/>
  <c r="BB54" i="9"/>
  <c r="Z54" i="9"/>
  <c r="N53" i="9"/>
  <c r="AJ54" i="9"/>
  <c r="I54" i="9"/>
  <c r="S54" i="9"/>
  <c r="AR53" i="9"/>
  <c r="G53" i="9"/>
  <c r="AL53" i="9"/>
  <c r="AE54" i="9"/>
  <c r="AV53" i="9"/>
  <c r="R53" i="9"/>
  <c r="AN54" i="9"/>
  <c r="L54" i="9"/>
  <c r="AK54" i="9"/>
  <c r="AT53" i="9"/>
  <c r="K53" i="9"/>
  <c r="G28" i="9"/>
  <c r="N14" i="3"/>
  <c r="L14" i="3" s="1"/>
  <c r="L69" i="4"/>
  <c r="G29" i="9"/>
  <c r="AQ11" i="7"/>
  <c r="AQ87" i="7"/>
  <c r="AQ97" i="7"/>
  <c r="AQ88" i="7"/>
  <c r="AQ28" i="7"/>
  <c r="AQ36" i="7"/>
  <c r="J17" i="42"/>
  <c r="AR76" i="7"/>
  <c r="H28" i="9"/>
  <c r="AQ35" i="7"/>
  <c r="AQ42" i="7"/>
  <c r="AQ54" i="7"/>
  <c r="AQ68" i="7"/>
  <c r="AO54" i="9"/>
  <c r="BN54" i="9"/>
  <c r="BF54" i="9"/>
  <c r="BH53" i="9"/>
  <c r="BM54" i="9"/>
  <c r="BE54" i="9"/>
  <c r="BG53" i="9"/>
  <c r="BL54" i="9"/>
  <c r="BN53" i="9"/>
  <c r="BF53" i="9"/>
  <c r="BK54" i="9"/>
  <c r="BM53" i="9"/>
  <c r="BE53" i="9"/>
  <c r="BJ54" i="9"/>
  <c r="BL53" i="9"/>
  <c r="BH54" i="9"/>
  <c r="BI54" i="9"/>
  <c r="BK53" i="9"/>
  <c r="BJ53" i="9"/>
  <c r="BG54" i="9"/>
  <c r="BI53" i="9"/>
  <c r="AQ29" i="7"/>
  <c r="AQ37" i="7"/>
  <c r="AQ44" i="7"/>
  <c r="AQ56" i="7"/>
  <c r="AQ72" i="7"/>
  <c r="AQ98" i="7"/>
  <c r="L16" i="42"/>
  <c r="AQ45" i="7"/>
  <c r="AQ73" i="7"/>
  <c r="AQ90" i="7"/>
  <c r="AQ93" i="7"/>
  <c r="I6" i="9"/>
  <c r="I31" i="9" s="1"/>
  <c r="H29" i="9"/>
  <c r="AQ74" i="7"/>
  <c r="AQ94" i="7"/>
  <c r="AR25" i="7"/>
  <c r="AR46" i="7"/>
  <c r="H30" i="9"/>
  <c r="F69" i="9"/>
  <c r="D38" i="5"/>
  <c r="K17" i="4" s="1"/>
  <c r="L25" i="4" s="1"/>
  <c r="I49" i="4"/>
  <c r="E49" i="7" s="1"/>
  <c r="AQ49" i="7" s="1"/>
  <c r="G28" i="6"/>
  <c r="K49" i="4" s="1"/>
  <c r="L62" i="4" s="1"/>
  <c r="G19" i="13"/>
  <c r="I69" i="4"/>
  <c r="E66" i="7"/>
  <c r="E46" i="7"/>
  <c r="E76" i="7"/>
  <c r="G12" i="39"/>
  <c r="F9" i="39"/>
  <c r="M84" i="11"/>
  <c r="M76" i="11"/>
  <c r="A10" i="18"/>
  <c r="AQ60" i="7"/>
  <c r="AQ59" i="7"/>
  <c r="AQ52" i="7"/>
  <c r="AQ51" i="7"/>
  <c r="AQ40" i="7"/>
  <c r="AQ34" i="7"/>
  <c r="AQ32" i="7"/>
  <c r="AQ10" i="7"/>
  <c r="N13" i="3"/>
  <c r="L13" i="3" s="1"/>
  <c r="L27" i="37"/>
  <c r="L26" i="37"/>
  <c r="N85" i="11"/>
  <c r="I86" i="11"/>
  <c r="H86" i="11"/>
  <c r="F20" i="13"/>
  <c r="F45" i="14" s="1"/>
  <c r="AQ67" i="7"/>
  <c r="E12" i="7"/>
  <c r="E85" i="7"/>
  <c r="AQ85" i="7" s="1"/>
  <c r="N11" i="3"/>
  <c r="L11" i="3" s="1"/>
  <c r="E86" i="7"/>
  <c r="N8" i="3"/>
  <c r="M80" i="11"/>
  <c r="J86" i="11"/>
  <c r="K86" i="11"/>
  <c r="AQ89" i="7"/>
  <c r="K118" i="11"/>
  <c r="I45" i="14" s="1"/>
  <c r="H45" i="14" s="1"/>
  <c r="A11" i="18"/>
  <c r="B8" i="20"/>
  <c r="M105" i="11"/>
  <c r="AQ92" i="7"/>
  <c r="Q62" i="8"/>
  <c r="A12" i="18"/>
  <c r="M106" i="11"/>
  <c r="G8" i="9"/>
  <c r="AR80" i="7"/>
  <c r="AQ80" i="7" s="1"/>
  <c r="AQ57" i="7"/>
  <c r="AQ75" i="7"/>
  <c r="AR12" i="7"/>
  <c r="AR62" i="7"/>
  <c r="A15" i="4"/>
  <c r="AQ31" i="7"/>
  <c r="AQ39" i="7"/>
  <c r="AQ15" i="7"/>
  <c r="AQ53" i="7"/>
  <c r="AQ61" i="7"/>
  <c r="AQ96" i="7"/>
  <c r="M74" i="11" l="1"/>
  <c r="E30" i="14"/>
  <c r="F19" i="14"/>
  <c r="AH119" i="2"/>
  <c r="I38" i="14"/>
  <c r="I25" i="14"/>
  <c r="H25" i="14" s="1"/>
  <c r="I26" i="14"/>
  <c r="AR65" i="7"/>
  <c r="AQ65" i="7" s="1"/>
  <c r="F14" i="39"/>
  <c r="G16" i="39" s="1"/>
  <c r="G18" i="39" s="1"/>
  <c r="CI119" i="2"/>
  <c r="K142" i="11"/>
  <c r="AP119" i="2" s="1"/>
  <c r="L43" i="37"/>
  <c r="F42" i="37" s="1"/>
  <c r="M45" i="11"/>
  <c r="T119" i="2" s="1"/>
  <c r="M49" i="11"/>
  <c r="V119" i="2" s="1"/>
  <c r="R69" i="7"/>
  <c r="R102" i="7" s="1"/>
  <c r="R99" i="7" s="1"/>
  <c r="X69" i="7"/>
  <c r="X102" i="7" s="1"/>
  <c r="Y69" i="7"/>
  <c r="Y102" i="7" s="1"/>
  <c r="Y82" i="7" s="1"/>
  <c r="N69" i="7"/>
  <c r="N102" i="7" s="1"/>
  <c r="AA69" i="7"/>
  <c r="AA102" i="7" s="1"/>
  <c r="AA82" i="7" s="1"/>
  <c r="AB69" i="7"/>
  <c r="AB102" i="7" s="1"/>
  <c r="AB99" i="7" s="1"/>
  <c r="Q69" i="7"/>
  <c r="Q102" i="7" s="1"/>
  <c r="Q82" i="7" s="1"/>
  <c r="G69" i="7"/>
  <c r="G102" i="7" s="1"/>
  <c r="U69" i="7"/>
  <c r="U102" i="7" s="1"/>
  <c r="U99" i="7" s="1"/>
  <c r="W69" i="7"/>
  <c r="W102" i="7" s="1"/>
  <c r="W82" i="7" s="1"/>
  <c r="L69" i="7"/>
  <c r="L102" i="7" s="1"/>
  <c r="L99" i="7" s="1"/>
  <c r="M69" i="7"/>
  <c r="M102" i="7" s="1"/>
  <c r="Z69" i="7"/>
  <c r="Z102" i="7" s="1"/>
  <c r="O69" i="7"/>
  <c r="O102" i="7" s="1"/>
  <c r="O99" i="7" s="1"/>
  <c r="P69" i="7"/>
  <c r="P102" i="7" s="1"/>
  <c r="H69" i="7"/>
  <c r="H102" i="7" s="1"/>
  <c r="S69" i="7"/>
  <c r="S102" i="7" s="1"/>
  <c r="S99" i="7" s="1"/>
  <c r="T69" i="7"/>
  <c r="T102" i="7" s="1"/>
  <c r="T99" i="7" s="1"/>
  <c r="I69" i="7"/>
  <c r="I102" i="7" s="1"/>
  <c r="I82" i="7" s="1"/>
  <c r="J69" i="7"/>
  <c r="J102" i="7" s="1"/>
  <c r="J82" i="7" s="1"/>
  <c r="V69" i="7"/>
  <c r="V102" i="7" s="1"/>
  <c r="V82" i="7" s="1"/>
  <c r="K69" i="7"/>
  <c r="K102" i="7" s="1"/>
  <c r="K99" i="7" s="1"/>
  <c r="BQ33" i="9"/>
  <c r="L30" i="3"/>
  <c r="F28" i="9" s="1"/>
  <c r="N32" i="3"/>
  <c r="N40" i="3"/>
  <c r="BO33" i="9"/>
  <c r="CA33" i="9"/>
  <c r="BZ33" i="9"/>
  <c r="BR33" i="9"/>
  <c r="CC33" i="9"/>
  <c r="BW55" i="9"/>
  <c r="BU33" i="9"/>
  <c r="BR55" i="9"/>
  <c r="BZ55" i="9"/>
  <c r="BY55" i="9"/>
  <c r="CC55" i="9"/>
  <c r="CA55" i="9"/>
  <c r="BV55" i="9"/>
  <c r="BQ55" i="9"/>
  <c r="BO55" i="9"/>
  <c r="BP33" i="9"/>
  <c r="BU55" i="9"/>
  <c r="BP55" i="9"/>
  <c r="BT33" i="9"/>
  <c r="BX33" i="9"/>
  <c r="BV33" i="9"/>
  <c r="BS33" i="9"/>
  <c r="BX55" i="9"/>
  <c r="BS55" i="9"/>
  <c r="BT55" i="9"/>
  <c r="BW33" i="9"/>
  <c r="CB33" i="9"/>
  <c r="BY33" i="9"/>
  <c r="CB55" i="9"/>
  <c r="H16" i="9"/>
  <c r="I16" i="9" s="1"/>
  <c r="J16" i="9" s="1"/>
  <c r="H20" i="9"/>
  <c r="I20" i="9" s="1"/>
  <c r="N52" i="41"/>
  <c r="N54" i="41" s="1"/>
  <c r="R52" i="41"/>
  <c r="R54" i="41" s="1"/>
  <c r="L52" i="41"/>
  <c r="L54" i="41" s="1"/>
  <c r="P52" i="41"/>
  <c r="P53" i="41" s="1"/>
  <c r="H23" i="9"/>
  <c r="I23" i="9" s="1"/>
  <c r="O74" i="8"/>
  <c r="G67" i="9"/>
  <c r="H67" i="9" s="1"/>
  <c r="H19" i="9" s="1"/>
  <c r="Q74" i="8"/>
  <c r="J52" i="41"/>
  <c r="J53" i="41" s="1"/>
  <c r="H52" i="9"/>
  <c r="H55" i="9" s="1"/>
  <c r="J6" i="9"/>
  <c r="I30" i="9"/>
  <c r="H22" i="9"/>
  <c r="I22" i="9" s="1"/>
  <c r="J22" i="9" s="1"/>
  <c r="AQ76" i="7"/>
  <c r="H21" i="9"/>
  <c r="I21" i="9" s="1"/>
  <c r="J21" i="9" s="1"/>
  <c r="H15" i="9"/>
  <c r="I15" i="9" s="1"/>
  <c r="J15" i="9" s="1"/>
  <c r="H17" i="9"/>
  <c r="I17" i="9" s="1"/>
  <c r="J17" i="9" s="1"/>
  <c r="I52" i="9"/>
  <c r="I55" i="9" s="1"/>
  <c r="I28" i="9"/>
  <c r="I29" i="9"/>
  <c r="M16" i="42"/>
  <c r="L19" i="42"/>
  <c r="L20" i="42" s="1"/>
  <c r="L21" i="42" s="1"/>
  <c r="AQ46" i="7"/>
  <c r="E69" i="7"/>
  <c r="K69" i="4"/>
  <c r="E17" i="7"/>
  <c r="AQ17" i="7" s="1"/>
  <c r="I62" i="4"/>
  <c r="G20" i="13"/>
  <c r="N86" i="11"/>
  <c r="M86" i="11" s="1"/>
  <c r="M110" i="11"/>
  <c r="K22" i="37"/>
  <c r="I19" i="14"/>
  <c r="H19" i="14" s="1"/>
  <c r="I20" i="14"/>
  <c r="E35" i="14"/>
  <c r="F25" i="14"/>
  <c r="F26" i="14" s="1"/>
  <c r="H43" i="22"/>
  <c r="AP102" i="7"/>
  <c r="AQ12" i="7"/>
  <c r="J11" i="37"/>
  <c r="M78" i="11"/>
  <c r="E103" i="7"/>
  <c r="AQ86" i="7"/>
  <c r="H8" i="9"/>
  <c r="G10" i="9"/>
  <c r="A15" i="7"/>
  <c r="A16" i="4"/>
  <c r="J31" i="9"/>
  <c r="K6" i="9"/>
  <c r="J30" i="9"/>
  <c r="J29" i="9"/>
  <c r="J28" i="9"/>
  <c r="J52" i="9"/>
  <c r="J55" i="9" s="1"/>
  <c r="F32" i="14" l="1"/>
  <c r="F37" i="14" s="1"/>
  <c r="E12" i="40"/>
  <c r="CH119" i="2"/>
  <c r="E20" i="14"/>
  <c r="F20" i="14" s="1"/>
  <c r="H20" i="14" s="1"/>
  <c r="M90" i="11"/>
  <c r="AE119" i="2" s="1"/>
  <c r="AA119" i="2"/>
  <c r="K141" i="11"/>
  <c r="AO119" i="2" s="1"/>
  <c r="S82" i="7"/>
  <c r="AC69" i="7"/>
  <c r="AC102" i="7" s="1"/>
  <c r="AC99" i="7" s="1"/>
  <c r="G99" i="7"/>
  <c r="G82" i="7"/>
  <c r="N99" i="7"/>
  <c r="N82" i="7"/>
  <c r="H82" i="7"/>
  <c r="H99" i="7"/>
  <c r="Z82" i="7"/>
  <c r="Z99" i="7"/>
  <c r="M82" i="7"/>
  <c r="M99" i="7"/>
  <c r="L82" i="7"/>
  <c r="R82" i="7"/>
  <c r="T82" i="7"/>
  <c r="V99" i="7"/>
  <c r="U82" i="7"/>
  <c r="Q99" i="7"/>
  <c r="W99" i="7"/>
  <c r="AA99" i="7"/>
  <c r="Y99" i="7"/>
  <c r="K82" i="7"/>
  <c r="P82" i="7"/>
  <c r="P99" i="7"/>
  <c r="AB82" i="7"/>
  <c r="J99" i="7"/>
  <c r="I99" i="7"/>
  <c r="O82" i="7"/>
  <c r="F69" i="7"/>
  <c r="X99" i="7"/>
  <c r="X82" i="7"/>
  <c r="G52" i="9"/>
  <c r="G55" i="9" s="1"/>
  <c r="L32" i="3"/>
  <c r="J23" i="9"/>
  <c r="K23" i="9" s="1"/>
  <c r="J20" i="9"/>
  <c r="K20" i="9" s="1"/>
  <c r="N53" i="41"/>
  <c r="P54" i="41"/>
  <c r="R53" i="41"/>
  <c r="L53" i="41"/>
  <c r="J54" i="41"/>
  <c r="I67" i="9"/>
  <c r="I19" i="9" s="1"/>
  <c r="O66" i="8"/>
  <c r="G19" i="9"/>
  <c r="N16" i="42"/>
  <c r="N19" i="42" s="1"/>
  <c r="N20" i="42" s="1"/>
  <c r="N21" i="42" s="1"/>
  <c r="M19" i="42"/>
  <c r="M20" i="42" s="1"/>
  <c r="M21" i="42" s="1"/>
  <c r="K62" i="4"/>
  <c r="E62" i="7"/>
  <c r="AQ62" i="7" s="1"/>
  <c r="J14" i="37"/>
  <c r="AP99" i="7"/>
  <c r="AP82" i="7"/>
  <c r="H10" i="9"/>
  <c r="I8" i="9"/>
  <c r="K31" i="9"/>
  <c r="K30" i="9"/>
  <c r="L6" i="9"/>
  <c r="K52" i="9"/>
  <c r="K55" i="9" s="1"/>
  <c r="K28" i="9"/>
  <c r="K29" i="9"/>
  <c r="K22" i="9"/>
  <c r="K15" i="9"/>
  <c r="K21" i="9"/>
  <c r="K16" i="9"/>
  <c r="K17" i="9"/>
  <c r="A17" i="4"/>
  <c r="A16" i="7"/>
  <c r="G11" i="9"/>
  <c r="G12" i="9" s="1"/>
  <c r="H6" i="4" l="1"/>
  <c r="H35" i="4" s="1"/>
  <c r="M51" i="11"/>
  <c r="S119" i="2" s="1"/>
  <c r="M93" i="11"/>
  <c r="AG119" i="2" s="1"/>
  <c r="G6" i="59"/>
  <c r="G17" i="59" s="1"/>
  <c r="G6" i="43"/>
  <c r="G16" i="43" s="1"/>
  <c r="AR66" i="7"/>
  <c r="AQ66" i="7" s="1"/>
  <c r="J16" i="37"/>
  <c r="J17" i="37" s="1"/>
  <c r="K16" i="37"/>
  <c r="L16" i="37"/>
  <c r="L48" i="37" s="1"/>
  <c r="AC82" i="7"/>
  <c r="F102" i="7"/>
  <c r="AR69" i="7"/>
  <c r="AQ69" i="7" s="1"/>
  <c r="L20" i="9"/>
  <c r="J67" i="9"/>
  <c r="J19" i="9" s="1"/>
  <c r="Q66" i="8"/>
  <c r="L49" i="42"/>
  <c r="M85" i="11"/>
  <c r="I10" i="9"/>
  <c r="J8" i="9"/>
  <c r="A17" i="7"/>
  <c r="A18" i="4"/>
  <c r="L30" i="9"/>
  <c r="L31" i="9"/>
  <c r="M6" i="9"/>
  <c r="L16" i="9"/>
  <c r="L52" i="9"/>
  <c r="L55" i="9" s="1"/>
  <c r="L28" i="9"/>
  <c r="L29" i="9"/>
  <c r="L17" i="9"/>
  <c r="L23" i="9"/>
  <c r="L21" i="9"/>
  <c r="L22" i="9"/>
  <c r="L15" i="9"/>
  <c r="H11" i="9"/>
  <c r="H12" i="9" s="1"/>
  <c r="G19" i="59" l="1"/>
  <c r="H17" i="4"/>
  <c r="H38" i="4"/>
  <c r="H34" i="4"/>
  <c r="H52" i="4"/>
  <c r="H56" i="4"/>
  <c r="H67" i="4"/>
  <c r="H30" i="4"/>
  <c r="H16" i="4"/>
  <c r="H61" i="4"/>
  <c r="H44" i="4"/>
  <c r="H43" i="4"/>
  <c r="H29" i="4"/>
  <c r="H37" i="4"/>
  <c r="H46" i="4"/>
  <c r="H39" i="4"/>
  <c r="H15" i="4"/>
  <c r="H11" i="4"/>
  <c r="H42" i="4"/>
  <c r="H32" i="4"/>
  <c r="H66" i="4"/>
  <c r="H57" i="4"/>
  <c r="H49" i="4"/>
  <c r="H55" i="4"/>
  <c r="H76" i="4"/>
  <c r="H79" i="4"/>
  <c r="H65" i="4"/>
  <c r="H60" i="4"/>
  <c r="H80" i="4"/>
  <c r="H33" i="4"/>
  <c r="H50" i="4"/>
  <c r="H69" i="4"/>
  <c r="H41" i="4"/>
  <c r="H10" i="4"/>
  <c r="H12" i="4"/>
  <c r="H58" i="4"/>
  <c r="H72" i="4"/>
  <c r="H75" i="4"/>
  <c r="H31" i="4"/>
  <c r="H6" i="40"/>
  <c r="H16" i="40" s="1"/>
  <c r="H51" i="4"/>
  <c r="H59" i="4"/>
  <c r="H68" i="4"/>
  <c r="H62" i="4"/>
  <c r="H54" i="4"/>
  <c r="H74" i="4"/>
  <c r="H53" i="4"/>
  <c r="H73" i="4"/>
  <c r="G20" i="43"/>
  <c r="H28" i="4"/>
  <c r="H36" i="4"/>
  <c r="G18" i="59"/>
  <c r="H40" i="4"/>
  <c r="G20" i="59"/>
  <c r="H45" i="4"/>
  <c r="G18" i="43"/>
  <c r="J36" i="8"/>
  <c r="O36" i="8" s="1"/>
  <c r="O37" i="8" s="1"/>
  <c r="O38" i="8" s="1"/>
  <c r="G16" i="59"/>
  <c r="G11" i="59"/>
  <c r="G13" i="59"/>
  <c r="G15" i="43"/>
  <c r="G13" i="43"/>
  <c r="G15" i="59"/>
  <c r="G11" i="43"/>
  <c r="G10" i="43"/>
  <c r="G19" i="43"/>
  <c r="G21" i="59"/>
  <c r="J19" i="37"/>
  <c r="L19" i="37" s="1"/>
  <c r="G17" i="43"/>
  <c r="G10" i="59"/>
  <c r="G12" i="43"/>
  <c r="G14" i="59"/>
  <c r="G22" i="59"/>
  <c r="G14" i="43"/>
  <c r="G12" i="59"/>
  <c r="L85" i="8"/>
  <c r="O85" i="8" s="1"/>
  <c r="F6" i="43"/>
  <c r="F12" i="43" s="1"/>
  <c r="L83" i="8"/>
  <c r="O83" i="8" s="1"/>
  <c r="J726" i="11"/>
  <c r="J727" i="11"/>
  <c r="L84" i="8"/>
  <c r="O84" i="8" s="1"/>
  <c r="J725" i="11"/>
  <c r="J724" i="11"/>
  <c r="J729" i="11"/>
  <c r="F6" i="59"/>
  <c r="J728" i="11"/>
  <c r="G6" i="4"/>
  <c r="G6" i="40" s="1"/>
  <c r="G14" i="40" s="1"/>
  <c r="F82" i="7"/>
  <c r="AR82" i="7" s="1"/>
  <c r="F99" i="7"/>
  <c r="AR99" i="7" s="1"/>
  <c r="K67" i="9"/>
  <c r="K19" i="9" s="1"/>
  <c r="M20" i="9"/>
  <c r="H26" i="14"/>
  <c r="N49" i="42"/>
  <c r="M49" i="42"/>
  <c r="O49" i="42"/>
  <c r="K8" i="9"/>
  <c r="J10" i="9"/>
  <c r="I11" i="9"/>
  <c r="I12" i="9" s="1"/>
  <c r="M31" i="9"/>
  <c r="M30" i="9"/>
  <c r="N6" i="9"/>
  <c r="M52" i="9"/>
  <c r="M55" i="9" s="1"/>
  <c r="M21" i="9"/>
  <c r="M28" i="9"/>
  <c r="M22" i="9"/>
  <c r="M23" i="9"/>
  <c r="M16" i="9"/>
  <c r="M15" i="9"/>
  <c r="M17" i="9"/>
  <c r="M29" i="9"/>
  <c r="A18" i="7"/>
  <c r="A19" i="4"/>
  <c r="H11" i="40" l="1"/>
  <c r="H7" i="40"/>
  <c r="H14" i="40"/>
  <c r="H12" i="40"/>
  <c r="H15" i="40"/>
  <c r="H13" i="40"/>
  <c r="H8" i="40"/>
  <c r="Q36" i="8"/>
  <c r="Q37" i="8" s="1"/>
  <c r="Q38" i="8" s="1"/>
  <c r="J16" i="42"/>
  <c r="J19" i="42" s="1"/>
  <c r="K19" i="42" s="1"/>
  <c r="J20" i="37"/>
  <c r="J23" i="37" s="1"/>
  <c r="J24" i="37" s="1"/>
  <c r="F20" i="59"/>
  <c r="F18" i="59"/>
  <c r="F19" i="43"/>
  <c r="F19" i="59"/>
  <c r="G43" i="4"/>
  <c r="O86" i="8"/>
  <c r="O65" i="8" s="1"/>
  <c r="L48" i="42" s="1"/>
  <c r="G17" i="4"/>
  <c r="G60" i="4"/>
  <c r="F11" i="59"/>
  <c r="G76" i="4"/>
  <c r="F21" i="59"/>
  <c r="G38" i="4"/>
  <c r="G65" i="4"/>
  <c r="G36" i="4"/>
  <c r="G32" i="4"/>
  <c r="G41" i="4"/>
  <c r="G75" i="4"/>
  <c r="G34" i="4"/>
  <c r="F15" i="59"/>
  <c r="G30" i="4"/>
  <c r="F17" i="59"/>
  <c r="G12" i="4"/>
  <c r="G13" i="40"/>
  <c r="G67" i="4"/>
  <c r="G15" i="40"/>
  <c r="F15" i="43"/>
  <c r="F13" i="59"/>
  <c r="G80" i="4"/>
  <c r="G58" i="4"/>
  <c r="G72" i="4"/>
  <c r="G16" i="4"/>
  <c r="G69" i="4"/>
  <c r="G8" i="40"/>
  <c r="F14" i="43"/>
  <c r="F22" i="59"/>
  <c r="F18" i="43"/>
  <c r="F17" i="43"/>
  <c r="G44" i="4"/>
  <c r="G28" i="4"/>
  <c r="G16" i="40"/>
  <c r="G12" i="40"/>
  <c r="F20" i="43"/>
  <c r="G61" i="4"/>
  <c r="G7" i="40"/>
  <c r="F14" i="59"/>
  <c r="G42" i="4"/>
  <c r="G39" i="4"/>
  <c r="G40" i="4"/>
  <c r="G11" i="4"/>
  <c r="G52" i="4"/>
  <c r="G51" i="4"/>
  <c r="G50" i="4"/>
  <c r="G57" i="4"/>
  <c r="G33" i="4"/>
  <c r="F16" i="43"/>
  <c r="F12" i="59"/>
  <c r="G54" i="4"/>
  <c r="G56" i="4"/>
  <c r="F11" i="43"/>
  <c r="G53" i="4"/>
  <c r="G66" i="4"/>
  <c r="G68" i="4"/>
  <c r="G62" i="4"/>
  <c r="G31" i="4"/>
  <c r="G73" i="4"/>
  <c r="G79" i="4"/>
  <c r="G37" i="4"/>
  <c r="G74" i="4"/>
  <c r="F13" i="43"/>
  <c r="F10" i="59"/>
  <c r="G55" i="4"/>
  <c r="G15" i="4"/>
  <c r="G49" i="4"/>
  <c r="G46" i="4"/>
  <c r="G35" i="4"/>
  <c r="G11" i="40"/>
  <c r="F10" i="43"/>
  <c r="F16" i="59"/>
  <c r="G59" i="4"/>
  <c r="G10" i="4"/>
  <c r="G29" i="4"/>
  <c r="G45" i="4"/>
  <c r="N61" i="8"/>
  <c r="L67" i="9"/>
  <c r="L19" i="9" s="1"/>
  <c r="N20" i="9"/>
  <c r="J11" i="9"/>
  <c r="J12" i="9" s="1"/>
  <c r="K10" i="9"/>
  <c r="L8" i="9"/>
  <c r="N30" i="9"/>
  <c r="N31" i="9"/>
  <c r="O6" i="9"/>
  <c r="N17" i="9"/>
  <c r="N21" i="9"/>
  <c r="N28" i="9"/>
  <c r="N29" i="9"/>
  <c r="N52" i="9"/>
  <c r="N55" i="9" s="1"/>
  <c r="N23" i="9"/>
  <c r="N15" i="9"/>
  <c r="N16" i="9"/>
  <c r="N22" i="9"/>
  <c r="A20" i="4"/>
  <c r="A19" i="7"/>
  <c r="K20" i="42" l="1"/>
  <c r="O71" i="8"/>
  <c r="O72" i="8" s="1"/>
  <c r="O73" i="8" s="1"/>
  <c r="G18" i="9"/>
  <c r="H18" i="9" s="1"/>
  <c r="Q65" i="8"/>
  <c r="Q71" i="8" s="1"/>
  <c r="Q72" i="8" s="1"/>
  <c r="N48" i="8"/>
  <c r="N46" i="8"/>
  <c r="N62" i="8"/>
  <c r="N54" i="8"/>
  <c r="N57" i="8"/>
  <c r="N56" i="8"/>
  <c r="N59" i="8"/>
  <c r="N43" i="8"/>
  <c r="N52" i="8"/>
  <c r="N64" i="8"/>
  <c r="N51" i="8"/>
  <c r="N41" i="8"/>
  <c r="N50" i="8"/>
  <c r="N67" i="8"/>
  <c r="N44" i="8"/>
  <c r="N58" i="8"/>
  <c r="N66" i="8"/>
  <c r="N55" i="8"/>
  <c r="N69" i="8"/>
  <c r="N65" i="8"/>
  <c r="N70" i="8"/>
  <c r="N53" i="8"/>
  <c r="N68" i="8"/>
  <c r="N60" i="8"/>
  <c r="N45" i="8"/>
  <c r="N42" i="8"/>
  <c r="N47" i="8"/>
  <c r="N49" i="8"/>
  <c r="M67" i="9"/>
  <c r="N67" i="9" s="1"/>
  <c r="O20" i="9"/>
  <c r="O48" i="42"/>
  <c r="O54" i="42" s="1"/>
  <c r="O55" i="42" s="1"/>
  <c r="O56" i="42" s="1"/>
  <c r="M48" i="42"/>
  <c r="M54" i="42" s="1"/>
  <c r="M55" i="42" s="1"/>
  <c r="M56" i="42" s="1"/>
  <c r="N48" i="42"/>
  <c r="N54" i="42" s="1"/>
  <c r="N55" i="42" s="1"/>
  <c r="N56" i="42" s="1"/>
  <c r="L54" i="42"/>
  <c r="L55" i="42" s="1"/>
  <c r="L56" i="42" s="1"/>
  <c r="P47" i="8"/>
  <c r="P54" i="8"/>
  <c r="P60" i="8"/>
  <c r="P57" i="8"/>
  <c r="P46" i="8"/>
  <c r="P52" i="8"/>
  <c r="P49" i="8"/>
  <c r="P70" i="8"/>
  <c r="P53" i="8"/>
  <c r="P58" i="8"/>
  <c r="P64" i="8"/>
  <c r="P66" i="8"/>
  <c r="P48" i="8"/>
  <c r="P50" i="8"/>
  <c r="P62" i="8"/>
  <c r="P51" i="8"/>
  <c r="P67" i="8"/>
  <c r="P41" i="8"/>
  <c r="P42" i="8"/>
  <c r="P44" i="8"/>
  <c r="P56" i="8"/>
  <c r="P45" i="8"/>
  <c r="P61" i="8"/>
  <c r="P69" i="8"/>
  <c r="P55" i="8"/>
  <c r="P68" i="8"/>
  <c r="P59" i="8"/>
  <c r="P43" i="8"/>
  <c r="O31" i="9"/>
  <c r="O30" i="9"/>
  <c r="P6" i="9"/>
  <c r="O28" i="9"/>
  <c r="O22" i="9"/>
  <c r="O29" i="9"/>
  <c r="O17" i="9"/>
  <c r="O52" i="9"/>
  <c r="O55" i="9" s="1"/>
  <c r="O23" i="9"/>
  <c r="O21" i="9"/>
  <c r="O16" i="9"/>
  <c r="O15" i="9"/>
  <c r="A21" i="4"/>
  <c r="A20" i="7"/>
  <c r="L10" i="9"/>
  <c r="M8" i="9"/>
  <c r="K11" i="9"/>
  <c r="K12" i="9" s="1"/>
  <c r="N71" i="8" l="1"/>
  <c r="G24" i="9"/>
  <c r="G25" i="9" s="1"/>
  <c r="G32" i="9" s="1"/>
  <c r="P65" i="8"/>
  <c r="P71" i="8"/>
  <c r="M19" i="9"/>
  <c r="P20" i="9"/>
  <c r="N72" i="8"/>
  <c r="O75" i="8"/>
  <c r="O76" i="8"/>
  <c r="N76" i="8" s="1"/>
  <c r="N73" i="8"/>
  <c r="N59" i="42"/>
  <c r="N58" i="42"/>
  <c r="L58" i="42"/>
  <c r="L59" i="42"/>
  <c r="M58" i="42"/>
  <c r="M59" i="42"/>
  <c r="O59" i="42"/>
  <c r="O58" i="42"/>
  <c r="I18" i="9"/>
  <c r="H24" i="9"/>
  <c r="H25" i="9" s="1"/>
  <c r="P72" i="8"/>
  <c r="Q73" i="8"/>
  <c r="A21" i="7"/>
  <c r="A22" i="4"/>
  <c r="P30" i="9"/>
  <c r="Q6" i="9"/>
  <c r="P31" i="9"/>
  <c r="P28" i="9"/>
  <c r="P22" i="9"/>
  <c r="P52" i="9"/>
  <c r="P55" i="9" s="1"/>
  <c r="P29" i="9"/>
  <c r="P16" i="9"/>
  <c r="P15" i="9"/>
  <c r="P23" i="9"/>
  <c r="P17" i="9"/>
  <c r="P21" i="9"/>
  <c r="O67" i="9"/>
  <c r="N19" i="9"/>
  <c r="N8" i="9"/>
  <c r="M10" i="9"/>
  <c r="L11" i="9"/>
  <c r="L12" i="9" s="1"/>
  <c r="G33" i="9" l="1"/>
  <c r="G34" i="9" s="1"/>
  <c r="G35" i="9"/>
  <c r="G36" i="9" s="1"/>
  <c r="H35" i="9" s="1"/>
  <c r="H36" i="9" s="1"/>
  <c r="I35" i="9" s="1"/>
  <c r="I36" i="9" s="1"/>
  <c r="J35" i="9" s="1"/>
  <c r="J36" i="9" s="1"/>
  <c r="K35" i="9" s="1"/>
  <c r="K36" i="9" s="1"/>
  <c r="L35" i="9" s="1"/>
  <c r="L36" i="9" s="1"/>
  <c r="M35" i="9" s="1"/>
  <c r="M36" i="9" s="1"/>
  <c r="N35" i="9" s="1"/>
  <c r="N36" i="9" s="1"/>
  <c r="O35" i="9" s="1"/>
  <c r="O36" i="9" s="1"/>
  <c r="P35" i="9" s="1"/>
  <c r="P36" i="9" s="1"/>
  <c r="Q20" i="9"/>
  <c r="Q75" i="8"/>
  <c r="Q76" i="8"/>
  <c r="P76" i="8" s="1"/>
  <c r="H32" i="9"/>
  <c r="H33" i="9"/>
  <c r="H34" i="9" s="1"/>
  <c r="P73" i="8"/>
  <c r="J18" i="9"/>
  <c r="I24" i="9"/>
  <c r="I25" i="9" s="1"/>
  <c r="A22" i="7"/>
  <c r="A23" i="4"/>
  <c r="Q30" i="9"/>
  <c r="Q31" i="9"/>
  <c r="R6" i="9"/>
  <c r="Q52" i="9"/>
  <c r="Q55" i="9" s="1"/>
  <c r="Q29" i="9"/>
  <c r="Q28" i="9"/>
  <c r="Q21" i="9"/>
  <c r="Q15" i="9"/>
  <c r="Q23" i="9"/>
  <c r="Q22" i="9"/>
  <c r="Q17" i="9"/>
  <c r="Q16" i="9"/>
  <c r="P67" i="9"/>
  <c r="O19" i="9"/>
  <c r="M11" i="9"/>
  <c r="M12" i="9" s="1"/>
  <c r="O8" i="9"/>
  <c r="N10" i="9"/>
  <c r="H37" i="9" l="1"/>
  <c r="G37" i="9"/>
  <c r="G58" i="9" s="1"/>
  <c r="R20" i="9"/>
  <c r="I32" i="9"/>
  <c r="I37" i="9" s="1"/>
  <c r="I33" i="9"/>
  <c r="I34" i="9" s="1"/>
  <c r="K18" i="9"/>
  <c r="J24" i="9"/>
  <c r="J25" i="9" s="1"/>
  <c r="R30" i="9"/>
  <c r="R31" i="9"/>
  <c r="S6" i="9"/>
  <c r="R28" i="9"/>
  <c r="R52" i="9"/>
  <c r="R55" i="9" s="1"/>
  <c r="R17" i="9"/>
  <c r="R29" i="9"/>
  <c r="R16" i="9"/>
  <c r="R21" i="9"/>
  <c r="R22" i="9"/>
  <c r="R23" i="9"/>
  <c r="R15" i="9"/>
  <c r="O10" i="9"/>
  <c r="P8" i="9"/>
  <c r="Q8" i="9" s="1"/>
  <c r="N11" i="9"/>
  <c r="N12" i="9" s="1"/>
  <c r="A24" i="4"/>
  <c r="A23" i="7"/>
  <c r="Q35" i="9"/>
  <c r="Q36" i="9" s="1"/>
  <c r="P19" i="9"/>
  <c r="Q67" i="9"/>
  <c r="G63" i="9" l="1"/>
  <c r="G59" i="9"/>
  <c r="G40" i="9"/>
  <c r="G41" i="9" s="1"/>
  <c r="S20" i="9"/>
  <c r="J32" i="9"/>
  <c r="J37" i="9" s="1"/>
  <c r="J33" i="9"/>
  <c r="J34" i="9" s="1"/>
  <c r="K24" i="9"/>
  <c r="K25" i="9" s="1"/>
  <c r="L18" i="9"/>
  <c r="P10" i="9"/>
  <c r="O11" i="9"/>
  <c r="O12" i="9" s="1"/>
  <c r="A24" i="7"/>
  <c r="A28" i="4"/>
  <c r="S31" i="9"/>
  <c r="S30" i="9"/>
  <c r="T6" i="9"/>
  <c r="S52" i="9"/>
  <c r="S55" i="9" s="1"/>
  <c r="S29" i="9"/>
  <c r="S23" i="9"/>
  <c r="S22" i="9"/>
  <c r="S28" i="9"/>
  <c r="S17" i="9"/>
  <c r="S16" i="9"/>
  <c r="S21" i="9"/>
  <c r="S15" i="9"/>
  <c r="T15" i="9" s="1"/>
  <c r="U15" i="9" s="1"/>
  <c r="R35" i="9"/>
  <c r="R36" i="9" s="1"/>
  <c r="Q19" i="9"/>
  <c r="R67" i="9"/>
  <c r="G65" i="9" l="1"/>
  <c r="G60" i="9"/>
  <c r="G44" i="9"/>
  <c r="G48" i="9"/>
  <c r="G64" i="9"/>
  <c r="T20" i="9"/>
  <c r="K32" i="9"/>
  <c r="K37" i="9" s="1"/>
  <c r="K33" i="9"/>
  <c r="K34" i="9" s="1"/>
  <c r="M18" i="9"/>
  <c r="L24" i="9"/>
  <c r="L25" i="9" s="1"/>
  <c r="S35" i="9"/>
  <c r="S36" i="9" s="1"/>
  <c r="T30" i="9"/>
  <c r="U6" i="9"/>
  <c r="T52" i="9"/>
  <c r="T55" i="9" s="1"/>
  <c r="T28" i="9"/>
  <c r="T16" i="9"/>
  <c r="T29" i="9"/>
  <c r="T31" i="9"/>
  <c r="T22" i="9"/>
  <c r="T21" i="9"/>
  <c r="T17" i="9"/>
  <c r="T23" i="9"/>
  <c r="A28" i="7"/>
  <c r="A29" i="4"/>
  <c r="S67" i="9"/>
  <c r="R19" i="9"/>
  <c r="P11" i="9"/>
  <c r="P12" i="9" s="1"/>
  <c r="R8" i="9"/>
  <c r="Q10" i="9"/>
  <c r="G49" i="9" l="1"/>
  <c r="H62" i="9"/>
  <c r="H47" i="9" s="1"/>
  <c r="H61" i="9"/>
  <c r="H46" i="9" s="1"/>
  <c r="G45" i="9"/>
  <c r="H58" i="9"/>
  <c r="U20" i="9"/>
  <c r="L32" i="9"/>
  <c r="L37" i="9" s="1"/>
  <c r="L33" i="9"/>
  <c r="L34" i="9" s="1"/>
  <c r="N18" i="9"/>
  <c r="M24" i="9"/>
  <c r="M25" i="9" s="1"/>
  <c r="T35" i="9"/>
  <c r="T36" i="9" s="1"/>
  <c r="A30" i="4"/>
  <c r="A29" i="7"/>
  <c r="Q11" i="9"/>
  <c r="Q12" i="9" s="1"/>
  <c r="S8" i="9"/>
  <c r="R10" i="9"/>
  <c r="T67" i="9"/>
  <c r="S19" i="9"/>
  <c r="U31" i="9"/>
  <c r="U30" i="9"/>
  <c r="V6" i="9"/>
  <c r="U52" i="9"/>
  <c r="U55" i="9" s="1"/>
  <c r="U21" i="9"/>
  <c r="U29" i="9"/>
  <c r="U22" i="9"/>
  <c r="U28" i="9"/>
  <c r="U17" i="9"/>
  <c r="U16" i="9"/>
  <c r="U23" i="9"/>
  <c r="H40" i="9" l="1"/>
  <c r="H41" i="9" s="1"/>
  <c r="H63" i="9"/>
  <c r="H48" i="9" s="1"/>
  <c r="H59" i="9"/>
  <c r="V20" i="9"/>
  <c r="M32" i="9"/>
  <c r="M37" i="9" s="1"/>
  <c r="M33" i="9"/>
  <c r="M34" i="9" s="1"/>
  <c r="N24" i="9"/>
  <c r="N25" i="9" s="1"/>
  <c r="O18" i="9"/>
  <c r="U35" i="9"/>
  <c r="U36" i="9" s="1"/>
  <c r="V30" i="9"/>
  <c r="V31" i="9"/>
  <c r="W6" i="9"/>
  <c r="V52" i="9"/>
  <c r="V55" i="9" s="1"/>
  <c r="V17" i="9"/>
  <c r="V28" i="9"/>
  <c r="V21" i="9"/>
  <c r="V23" i="9"/>
  <c r="V22" i="9"/>
  <c r="V16" i="9"/>
  <c r="V15" i="9"/>
  <c r="V29" i="9"/>
  <c r="A30" i="7"/>
  <c r="A31" i="4"/>
  <c r="U67" i="9"/>
  <c r="T19" i="9"/>
  <c r="S10" i="9"/>
  <c r="T8" i="9"/>
  <c r="R11" i="9"/>
  <c r="R12" i="9" s="1"/>
  <c r="H64" i="9" l="1"/>
  <c r="I62" i="9" s="1"/>
  <c r="I47" i="9" s="1"/>
  <c r="H65" i="9"/>
  <c r="H60" i="9"/>
  <c r="H44" i="9"/>
  <c r="W20" i="9"/>
  <c r="N32" i="9"/>
  <c r="N37" i="9" s="1"/>
  <c r="N33" i="9"/>
  <c r="N34" i="9" s="1"/>
  <c r="P18" i="9"/>
  <c r="O24" i="9"/>
  <c r="O25" i="9" s="1"/>
  <c r="V35" i="9"/>
  <c r="V36" i="9" s="1"/>
  <c r="U8" i="9"/>
  <c r="T10" i="9"/>
  <c r="U19" i="9"/>
  <c r="V67" i="9"/>
  <c r="W30" i="9"/>
  <c r="W31" i="9"/>
  <c r="X6" i="9"/>
  <c r="W52" i="9"/>
  <c r="W55" i="9" s="1"/>
  <c r="W22" i="9"/>
  <c r="W17" i="9"/>
  <c r="W23" i="9"/>
  <c r="W28" i="9"/>
  <c r="W29" i="9"/>
  <c r="W21" i="9"/>
  <c r="W15" i="9"/>
  <c r="W16" i="9"/>
  <c r="S11" i="9"/>
  <c r="S12" i="9" s="1"/>
  <c r="A32" i="4"/>
  <c r="A31" i="7"/>
  <c r="H49" i="9" l="1"/>
  <c r="I61" i="9"/>
  <c r="I46" i="9" s="1"/>
  <c r="H45" i="9"/>
  <c r="X20" i="9"/>
  <c r="O32" i="9"/>
  <c r="O37" i="9" s="1"/>
  <c r="O33" i="9"/>
  <c r="O34" i="9" s="1"/>
  <c r="P24" i="9"/>
  <c r="P25" i="9" s="1"/>
  <c r="Q18" i="9"/>
  <c r="A33" i="4"/>
  <c r="A32" i="7"/>
  <c r="V19" i="9"/>
  <c r="W67" i="9"/>
  <c r="X30" i="9"/>
  <c r="X31" i="9"/>
  <c r="X52" i="9"/>
  <c r="X55" i="9" s="1"/>
  <c r="X28" i="9"/>
  <c r="X22" i="9"/>
  <c r="X16" i="9"/>
  <c r="Y6" i="9"/>
  <c r="X29" i="9"/>
  <c r="X23" i="9"/>
  <c r="X21" i="9"/>
  <c r="X17" i="9"/>
  <c r="X15" i="9"/>
  <c r="W35" i="9"/>
  <c r="W36" i="9" s="1"/>
  <c r="T11" i="9"/>
  <c r="T12" i="9" s="1"/>
  <c r="U10" i="9"/>
  <c r="V8" i="9"/>
  <c r="I58" i="9" l="1"/>
  <c r="I40" i="9" s="1"/>
  <c r="I41" i="9" s="1"/>
  <c r="Y20" i="9"/>
  <c r="P32" i="9"/>
  <c r="P37" i="9" s="1"/>
  <c r="P33" i="9"/>
  <c r="P34" i="9" s="1"/>
  <c r="R18" i="9"/>
  <c r="Q24" i="9"/>
  <c r="Q25" i="9" s="1"/>
  <c r="X35" i="9"/>
  <c r="X36" i="9" s="1"/>
  <c r="Y31" i="9"/>
  <c r="Y30" i="9"/>
  <c r="Z6" i="9"/>
  <c r="Y52" i="9"/>
  <c r="Y55" i="9" s="1"/>
  <c r="Y29" i="9"/>
  <c r="Y28" i="9"/>
  <c r="Y21" i="9"/>
  <c r="Y22" i="9"/>
  <c r="Y23" i="9"/>
  <c r="Y17" i="9"/>
  <c r="Y15" i="9"/>
  <c r="Y16" i="9"/>
  <c r="U11" i="9"/>
  <c r="U12" i="9" s="1"/>
  <c r="X67" i="9"/>
  <c r="W19" i="9"/>
  <c r="W8" i="9"/>
  <c r="V10" i="9"/>
  <c r="A33" i="7"/>
  <c r="A34" i="4"/>
  <c r="I59" i="9" l="1"/>
  <c r="I44" i="9" s="1"/>
  <c r="I63" i="9"/>
  <c r="I48" i="9" s="1"/>
  <c r="Z20" i="9"/>
  <c r="Q32" i="9"/>
  <c r="Q37" i="9" s="1"/>
  <c r="Q33" i="9"/>
  <c r="Q34" i="9" s="1"/>
  <c r="S18" i="9"/>
  <c r="R24" i="9"/>
  <c r="R25" i="9" s="1"/>
  <c r="Y35" i="9"/>
  <c r="Y36" i="9" s="1"/>
  <c r="A35" i="4"/>
  <c r="A34" i="7"/>
  <c r="X19" i="9"/>
  <c r="Y67" i="9"/>
  <c r="Z31" i="9"/>
  <c r="AA6" i="9"/>
  <c r="Z30" i="9"/>
  <c r="Z52" i="9"/>
  <c r="Z55" i="9" s="1"/>
  <c r="Z29" i="9"/>
  <c r="Z17" i="9"/>
  <c r="Z28" i="9"/>
  <c r="Z22" i="9"/>
  <c r="Z21" i="9"/>
  <c r="Z23" i="9"/>
  <c r="Z16" i="9"/>
  <c r="Z15" i="9"/>
  <c r="V11" i="9"/>
  <c r="V12" i="9" s="1"/>
  <c r="W10" i="9"/>
  <c r="X8" i="9"/>
  <c r="I64" i="9" l="1"/>
  <c r="J62" i="9" s="1"/>
  <c r="J47" i="9" s="1"/>
  <c r="I65" i="9"/>
  <c r="I60" i="9"/>
  <c r="J61" i="9" s="1"/>
  <c r="J46" i="9" s="1"/>
  <c r="AA20" i="9"/>
  <c r="R32" i="9"/>
  <c r="R37" i="9" s="1"/>
  <c r="R33" i="9"/>
  <c r="R34" i="9" s="1"/>
  <c r="T18" i="9"/>
  <c r="S24" i="9"/>
  <c r="S25" i="9" s="1"/>
  <c r="A35" i="7"/>
  <c r="A36" i="4"/>
  <c r="Y8" i="9"/>
  <c r="X10" i="9"/>
  <c r="Z35" i="9"/>
  <c r="Z36" i="9" s="1"/>
  <c r="W11" i="9"/>
  <c r="W12" i="9" s="1"/>
  <c r="Z67" i="9"/>
  <c r="Y19" i="9"/>
  <c r="AA31" i="9"/>
  <c r="AA30" i="9"/>
  <c r="AB6" i="9"/>
  <c r="AA52" i="9"/>
  <c r="AA55" i="9" s="1"/>
  <c r="AA23" i="9"/>
  <c r="AA22" i="9"/>
  <c r="AA28" i="9"/>
  <c r="AA29" i="9"/>
  <c r="AA21" i="9"/>
  <c r="AA16" i="9"/>
  <c r="AA17" i="9"/>
  <c r="AA15" i="9"/>
  <c r="I45" i="9" l="1"/>
  <c r="J58" i="9"/>
  <c r="J59" i="9" s="1"/>
  <c r="I49" i="9"/>
  <c r="AB20" i="9"/>
  <c r="S32" i="9"/>
  <c r="S37" i="9" s="1"/>
  <c r="S33" i="9"/>
  <c r="S34" i="9" s="1"/>
  <c r="U18" i="9"/>
  <c r="T24" i="9"/>
  <c r="T25" i="9" s="1"/>
  <c r="AB30" i="9"/>
  <c r="AB31" i="9"/>
  <c r="AC6" i="9"/>
  <c r="AB28" i="9"/>
  <c r="AB16" i="9"/>
  <c r="AB52" i="9"/>
  <c r="AB55" i="9" s="1"/>
  <c r="AB29" i="9"/>
  <c r="AB22" i="9"/>
  <c r="AB23" i="9"/>
  <c r="AB17" i="9"/>
  <c r="AB21" i="9"/>
  <c r="AB15" i="9"/>
  <c r="X11" i="9"/>
  <c r="X12" i="9" s="1"/>
  <c r="Y10" i="9"/>
  <c r="Z8" i="9"/>
  <c r="AA67" i="9"/>
  <c r="Z19" i="9"/>
  <c r="AA35" i="9"/>
  <c r="AA36" i="9" s="1"/>
  <c r="A36" i="7"/>
  <c r="A37" i="4"/>
  <c r="J63" i="9" l="1"/>
  <c r="J65" i="9" s="1"/>
  <c r="J40" i="9"/>
  <c r="J41" i="9" s="1"/>
  <c r="J60" i="9"/>
  <c r="J44" i="9"/>
  <c r="AC20" i="9"/>
  <c r="T32" i="9"/>
  <c r="T37" i="9" s="1"/>
  <c r="T33" i="9"/>
  <c r="T34" i="9" s="1"/>
  <c r="V18" i="9"/>
  <c r="U24" i="9"/>
  <c r="U25" i="9" s="1"/>
  <c r="AB67" i="9"/>
  <c r="AA19" i="9"/>
  <c r="AC31" i="9"/>
  <c r="AC30" i="9"/>
  <c r="AD6" i="9"/>
  <c r="AC21" i="9"/>
  <c r="AC28" i="9"/>
  <c r="AC29" i="9"/>
  <c r="AC22" i="9"/>
  <c r="AC52" i="9"/>
  <c r="AC55" i="9" s="1"/>
  <c r="AC16" i="9"/>
  <c r="AC17" i="9"/>
  <c r="AC15" i="9"/>
  <c r="AC23" i="9"/>
  <c r="AB35" i="9"/>
  <c r="AB36" i="9" s="1"/>
  <c r="AA8" i="9"/>
  <c r="Z10" i="9"/>
  <c r="A37" i="7"/>
  <c r="A38" i="4"/>
  <c r="Y11" i="9"/>
  <c r="Y12" i="9" s="1"/>
  <c r="J64" i="9" l="1"/>
  <c r="J49" i="9" s="1"/>
  <c r="J48" i="9"/>
  <c r="K61" i="9"/>
  <c r="K46" i="9" s="1"/>
  <c r="J45" i="9"/>
  <c r="AD20" i="9"/>
  <c r="U32" i="9"/>
  <c r="U37" i="9" s="1"/>
  <c r="U33" i="9"/>
  <c r="U34" i="9" s="1"/>
  <c r="W18" i="9"/>
  <c r="V24" i="9"/>
  <c r="V25" i="9" s="1"/>
  <c r="A39" i="4"/>
  <c r="A38" i="7"/>
  <c r="Z11" i="9"/>
  <c r="Z12" i="9" s="1"/>
  <c r="AD31" i="9"/>
  <c r="AD30" i="9"/>
  <c r="AE6" i="9"/>
  <c r="AD17" i="9"/>
  <c r="AD29" i="9"/>
  <c r="AD21" i="9"/>
  <c r="AD52" i="9"/>
  <c r="AD55" i="9" s="1"/>
  <c r="AD28" i="9"/>
  <c r="AD16" i="9"/>
  <c r="AD23" i="9"/>
  <c r="AD15" i="9"/>
  <c r="AD22" i="9"/>
  <c r="AC35" i="9"/>
  <c r="AC36" i="9" s="1"/>
  <c r="AB19" i="9"/>
  <c r="AC67" i="9"/>
  <c r="AA10" i="9"/>
  <c r="AB8" i="9"/>
  <c r="K62" i="9" l="1"/>
  <c r="K47" i="9" s="1"/>
  <c r="K58" i="9"/>
  <c r="AE20" i="9"/>
  <c r="V32" i="9"/>
  <c r="V37" i="9" s="1"/>
  <c r="V33" i="9"/>
  <c r="V34" i="9" s="1"/>
  <c r="X18" i="9"/>
  <c r="W24" i="9"/>
  <c r="W25" i="9" s="1"/>
  <c r="AD35" i="9"/>
  <c r="AD36" i="9" s="1"/>
  <c r="AC8" i="9"/>
  <c r="AB10" i="9"/>
  <c r="AA11" i="9"/>
  <c r="AA12" i="9" s="1"/>
  <c r="A40" i="4"/>
  <c r="A39" i="7"/>
  <c r="AD67" i="9"/>
  <c r="AC19" i="9"/>
  <c r="AE31" i="9"/>
  <c r="AE30" i="9"/>
  <c r="AF6" i="9"/>
  <c r="AE22" i="9"/>
  <c r="AE52" i="9"/>
  <c r="AE55" i="9" s="1"/>
  <c r="AE17" i="9"/>
  <c r="AE28" i="9"/>
  <c r="AE23" i="9"/>
  <c r="AE16" i="9"/>
  <c r="AE29" i="9"/>
  <c r="AE21" i="9"/>
  <c r="AE15" i="9"/>
  <c r="K59" i="9" l="1"/>
  <c r="K60" i="9" s="1"/>
  <c r="K40" i="9"/>
  <c r="K41" i="9" s="1"/>
  <c r="K63" i="9"/>
  <c r="K48" i="9" s="1"/>
  <c r="AF20" i="9"/>
  <c r="W32" i="9"/>
  <c r="W37" i="9" s="1"/>
  <c r="W33" i="9"/>
  <c r="W34" i="9" s="1"/>
  <c r="Y18" i="9"/>
  <c r="X24" i="9"/>
  <c r="X25" i="9" s="1"/>
  <c r="AD19" i="9"/>
  <c r="AE67" i="9"/>
  <c r="AB11" i="9"/>
  <c r="AB12" i="9" s="1"/>
  <c r="A40" i="7"/>
  <c r="A41" i="4"/>
  <c r="AE35" i="9"/>
  <c r="AE36" i="9" s="1"/>
  <c r="AF30" i="9"/>
  <c r="AG6" i="9"/>
  <c r="AF31" i="9"/>
  <c r="AF52" i="9"/>
  <c r="AF55" i="9" s="1"/>
  <c r="AF22" i="9"/>
  <c r="AF16" i="9"/>
  <c r="AF28" i="9"/>
  <c r="AF29" i="9"/>
  <c r="AF17" i="9"/>
  <c r="AF21" i="9"/>
  <c r="AF23" i="9"/>
  <c r="AF15" i="9"/>
  <c r="AC10" i="9"/>
  <c r="AD8" i="9"/>
  <c r="K44" i="9" l="1"/>
  <c r="K64" i="9"/>
  <c r="K49" i="9" s="1"/>
  <c r="K65" i="9"/>
  <c r="L61" i="9"/>
  <c r="L46" i="9" s="1"/>
  <c r="K45" i="9"/>
  <c r="L58" i="9"/>
  <c r="AG20" i="9"/>
  <c r="X32" i="9"/>
  <c r="X37" i="9" s="1"/>
  <c r="X33" i="9"/>
  <c r="X34" i="9" s="1"/>
  <c r="Y24" i="9"/>
  <c r="Y25" i="9" s="1"/>
  <c r="Z18" i="9"/>
  <c r="AG30" i="9"/>
  <c r="AG31" i="9"/>
  <c r="AH6" i="9"/>
  <c r="AG29" i="9"/>
  <c r="AG21" i="9"/>
  <c r="AG52" i="9"/>
  <c r="AG55" i="9" s="1"/>
  <c r="AG28" i="9"/>
  <c r="AG23" i="9"/>
  <c r="AG17" i="9"/>
  <c r="AG16" i="9"/>
  <c r="AG22" i="9"/>
  <c r="AG15" i="9"/>
  <c r="AF35" i="9"/>
  <c r="AF36" i="9" s="1"/>
  <c r="AE19" i="9"/>
  <c r="AF67" i="9"/>
  <c r="AE8" i="9"/>
  <c r="AD10" i="9"/>
  <c r="AC11" i="9"/>
  <c r="AC12" i="9" s="1"/>
  <c r="A41" i="7"/>
  <c r="A42" i="4"/>
  <c r="L62" i="9" l="1"/>
  <c r="L47" i="9" s="1"/>
  <c r="L40" i="9"/>
  <c r="L41" i="9" s="1"/>
  <c r="AH20" i="9"/>
  <c r="Y32" i="9"/>
  <c r="Y37" i="9" s="1"/>
  <c r="Y33" i="9"/>
  <c r="Y34" i="9" s="1"/>
  <c r="AA18" i="9"/>
  <c r="Z24" i="9"/>
  <c r="Z25" i="9" s="1"/>
  <c r="AG35" i="9"/>
  <c r="AG36" i="9" s="1"/>
  <c r="A42" i="7"/>
  <c r="A43" i="4"/>
  <c r="AF19" i="9"/>
  <c r="AG67" i="9"/>
  <c r="AE10" i="9"/>
  <c r="AF8" i="9"/>
  <c r="AH31" i="9"/>
  <c r="AH30" i="9"/>
  <c r="AH52" i="9"/>
  <c r="AH55" i="9" s="1"/>
  <c r="AI6" i="9"/>
  <c r="AH29" i="9"/>
  <c r="AH28" i="9"/>
  <c r="AH17" i="9"/>
  <c r="AH21" i="9"/>
  <c r="AH23" i="9"/>
  <c r="AH16" i="9"/>
  <c r="AH22" i="9"/>
  <c r="AH15" i="9"/>
  <c r="AD11" i="9"/>
  <c r="AD12" i="9" s="1"/>
  <c r="L59" i="9" l="1"/>
  <c r="L63" i="9"/>
  <c r="L48" i="9" s="1"/>
  <c r="AI20" i="9"/>
  <c r="Z32" i="9"/>
  <c r="Z37" i="9" s="1"/>
  <c r="Z33" i="9"/>
  <c r="Z34" i="9" s="1"/>
  <c r="AB18" i="9"/>
  <c r="AA24" i="9"/>
  <c r="AA25" i="9" s="1"/>
  <c r="AE11" i="9"/>
  <c r="AE12" i="9" s="1"/>
  <c r="AG19" i="9"/>
  <c r="AH67" i="9"/>
  <c r="AI31" i="9"/>
  <c r="AI30" i="9"/>
  <c r="AJ6" i="9"/>
  <c r="AI23" i="9"/>
  <c r="AI29" i="9"/>
  <c r="AI28" i="9"/>
  <c r="AI22" i="9"/>
  <c r="AI52" i="9"/>
  <c r="AI55" i="9" s="1"/>
  <c r="AI21" i="9"/>
  <c r="AI17" i="9"/>
  <c r="AI15" i="9"/>
  <c r="AI16" i="9"/>
  <c r="A43" i="7"/>
  <c r="A44" i="4"/>
  <c r="AH35" i="9"/>
  <c r="AH36" i="9" s="1"/>
  <c r="AF10" i="9"/>
  <c r="AG8" i="9"/>
  <c r="L64" i="9" l="1"/>
  <c r="L65" i="9"/>
  <c r="L60" i="9"/>
  <c r="M61" i="9" s="1"/>
  <c r="M46" i="9" s="1"/>
  <c r="L44" i="9"/>
  <c r="AJ20" i="9"/>
  <c r="AA32" i="9"/>
  <c r="AA37" i="9" s="1"/>
  <c r="AA33" i="9"/>
  <c r="AA34" i="9" s="1"/>
  <c r="AC18" i="9"/>
  <c r="AB24" i="9"/>
  <c r="AB25" i="9" s="1"/>
  <c r="AG10" i="9"/>
  <c r="AH8" i="9"/>
  <c r="A44" i="7"/>
  <c r="A45" i="4"/>
  <c r="AF11" i="9"/>
  <c r="AF12" i="9" s="1"/>
  <c r="AH19" i="9"/>
  <c r="AI67" i="9"/>
  <c r="AI35" i="9"/>
  <c r="AI36" i="9" s="1"/>
  <c r="AJ30" i="9"/>
  <c r="AK6" i="9"/>
  <c r="AJ52" i="9"/>
  <c r="AJ55" i="9" s="1"/>
  <c r="AJ16" i="9"/>
  <c r="AJ31" i="9"/>
  <c r="AJ28" i="9"/>
  <c r="AJ29" i="9"/>
  <c r="AJ22" i="9"/>
  <c r="AJ21" i="9"/>
  <c r="AJ23" i="9"/>
  <c r="AJ17" i="9"/>
  <c r="AJ15" i="9"/>
  <c r="M58" i="9" l="1"/>
  <c r="M40" i="9" s="1"/>
  <c r="M41" i="9" s="1"/>
  <c r="L45" i="9"/>
  <c r="M62" i="9"/>
  <c r="M47" i="9" s="1"/>
  <c r="L49" i="9"/>
  <c r="AK20" i="9"/>
  <c r="AB32" i="9"/>
  <c r="AB37" i="9" s="1"/>
  <c r="AB33" i="9"/>
  <c r="AB34" i="9" s="1"/>
  <c r="AD18" i="9"/>
  <c r="AC24" i="9"/>
  <c r="AC25" i="9" s="1"/>
  <c r="AJ35" i="9"/>
  <c r="AJ36" i="9" s="1"/>
  <c r="A45" i="7"/>
  <c r="A49" i="4"/>
  <c r="AH10" i="9"/>
  <c r="AI8" i="9"/>
  <c r="AL6" i="9"/>
  <c r="AK31" i="9"/>
  <c r="AK30" i="9"/>
  <c r="AK21" i="9"/>
  <c r="AK29" i="9"/>
  <c r="AK52" i="9"/>
  <c r="AK55" i="9" s="1"/>
  <c r="AK22" i="9"/>
  <c r="AK28" i="9"/>
  <c r="AK23" i="9"/>
  <c r="AK17" i="9"/>
  <c r="AK16" i="9"/>
  <c r="AK15" i="9"/>
  <c r="AI19" i="9"/>
  <c r="AJ67" i="9"/>
  <c r="AG11" i="9"/>
  <c r="AG12" i="9" s="1"/>
  <c r="M63" i="9" l="1"/>
  <c r="M48" i="9" s="1"/>
  <c r="M59" i="9"/>
  <c r="M60" i="9" s="1"/>
  <c r="AL20" i="9"/>
  <c r="AC32" i="9"/>
  <c r="AC37" i="9" s="1"/>
  <c r="AC33" i="9"/>
  <c r="AC34" i="9" s="1"/>
  <c r="AE18" i="9"/>
  <c r="AD24" i="9"/>
  <c r="AD25" i="9" s="1"/>
  <c r="AK35" i="9"/>
  <c r="AK36" i="9" s="1"/>
  <c r="AJ8" i="9"/>
  <c r="AI10" i="9"/>
  <c r="AH11" i="9"/>
  <c r="AH12" i="9" s="1"/>
  <c r="AL31" i="9"/>
  <c r="AM6" i="9"/>
  <c r="AL30" i="9"/>
  <c r="AL17" i="9"/>
  <c r="AL21" i="9"/>
  <c r="AL29" i="9"/>
  <c r="AL28" i="9"/>
  <c r="AL52" i="9"/>
  <c r="AL55" i="9" s="1"/>
  <c r="AL22" i="9"/>
  <c r="AL23" i="9"/>
  <c r="AL16" i="9"/>
  <c r="AL15" i="9"/>
  <c r="A50" i="4"/>
  <c r="A49" i="7"/>
  <c r="AJ19" i="9"/>
  <c r="AK67" i="9"/>
  <c r="M44" i="9" l="1"/>
  <c r="M64" i="9"/>
  <c r="N62" i="9" s="1"/>
  <c r="N47" i="9" s="1"/>
  <c r="M65" i="9"/>
  <c r="M45" i="9"/>
  <c r="N58" i="9"/>
  <c r="N61" i="9"/>
  <c r="N46" i="9" s="1"/>
  <c r="AM20" i="9"/>
  <c r="AD32" i="9"/>
  <c r="AD37" i="9" s="1"/>
  <c r="AD33" i="9"/>
  <c r="AD34" i="9" s="1"/>
  <c r="AF18" i="9"/>
  <c r="AE24" i="9"/>
  <c r="AE25" i="9" s="1"/>
  <c r="AI11" i="9"/>
  <c r="AI12" i="9" s="1"/>
  <c r="AJ10" i="9"/>
  <c r="AK8" i="9"/>
  <c r="AL67" i="9"/>
  <c r="AK19" i="9"/>
  <c r="AL35" i="9"/>
  <c r="AL36" i="9" s="1"/>
  <c r="AN6" i="9"/>
  <c r="AM30" i="9"/>
  <c r="AM31" i="9"/>
  <c r="AM52" i="9"/>
  <c r="AM55" i="9" s="1"/>
  <c r="AM22" i="9"/>
  <c r="AM28" i="9"/>
  <c r="AM17" i="9"/>
  <c r="AM29" i="9"/>
  <c r="AM23" i="9"/>
  <c r="AM16" i="9"/>
  <c r="AM21" i="9"/>
  <c r="AM15" i="9"/>
  <c r="A51" i="4"/>
  <c r="A50" i="7"/>
  <c r="M49" i="9" l="1"/>
  <c r="N59" i="9"/>
  <c r="N63" i="9"/>
  <c r="N48" i="9" s="1"/>
  <c r="N40" i="9"/>
  <c r="N41" i="9" s="1"/>
  <c r="AN20" i="9"/>
  <c r="AE32" i="9"/>
  <c r="AE37" i="9" s="1"/>
  <c r="AE33" i="9"/>
  <c r="AE34" i="9" s="1"/>
  <c r="AF24" i="9"/>
  <c r="AF25" i="9" s="1"/>
  <c r="AG18" i="9"/>
  <c r="AM35" i="9"/>
  <c r="AM36" i="9" s="1"/>
  <c r="AM67" i="9"/>
  <c r="AL19" i="9"/>
  <c r="AL8" i="9"/>
  <c r="AK10" i="9"/>
  <c r="A52" i="4"/>
  <c r="A51" i="7"/>
  <c r="AJ11" i="9"/>
  <c r="AJ12" i="9" s="1"/>
  <c r="AN30" i="9"/>
  <c r="AO6" i="9"/>
  <c r="AN31" i="9"/>
  <c r="AN52" i="9"/>
  <c r="AN55" i="9" s="1"/>
  <c r="AN29" i="9"/>
  <c r="AN22" i="9"/>
  <c r="AN28" i="9"/>
  <c r="AN16" i="9"/>
  <c r="AN21" i="9"/>
  <c r="AN15" i="9"/>
  <c r="AN17" i="9"/>
  <c r="AN23" i="9"/>
  <c r="N64" i="9" l="1"/>
  <c r="O62" i="9" s="1"/>
  <c r="O47" i="9" s="1"/>
  <c r="N65" i="9"/>
  <c r="N44" i="9"/>
  <c r="N60" i="9"/>
  <c r="AO20" i="9"/>
  <c r="AF32" i="9"/>
  <c r="AF37" i="9" s="1"/>
  <c r="AF33" i="9"/>
  <c r="AF34" i="9" s="1"/>
  <c r="AH18" i="9"/>
  <c r="AG24" i="9"/>
  <c r="AG25" i="9" s="1"/>
  <c r="AN35" i="9"/>
  <c r="AN36" i="9" s="1"/>
  <c r="AP6" i="9"/>
  <c r="AO30" i="9"/>
  <c r="AO31" i="9"/>
  <c r="AO29" i="9"/>
  <c r="AO28" i="9"/>
  <c r="AO21" i="9"/>
  <c r="AO16" i="9"/>
  <c r="AO52" i="9"/>
  <c r="AO55" i="9" s="1"/>
  <c r="AO22" i="9"/>
  <c r="AO17" i="9"/>
  <c r="AO23" i="9"/>
  <c r="AO15" i="9"/>
  <c r="A53" i="4"/>
  <c r="A52" i="7"/>
  <c r="AK11" i="9"/>
  <c r="AK12" i="9" s="1"/>
  <c r="AL10" i="9"/>
  <c r="AM8" i="9"/>
  <c r="AN67" i="9"/>
  <c r="AM19" i="9"/>
  <c r="N49" i="9" l="1"/>
  <c r="N45" i="9"/>
  <c r="O61" i="9"/>
  <c r="O46" i="9" s="1"/>
  <c r="AP20" i="9"/>
  <c r="AG32" i="9"/>
  <c r="AG37" i="9" s="1"/>
  <c r="AG33" i="9"/>
  <c r="AG34" i="9" s="1"/>
  <c r="AI18" i="9"/>
  <c r="AH24" i="9"/>
  <c r="AH25" i="9" s="1"/>
  <c r="AO35" i="9"/>
  <c r="AO36" i="9" s="1"/>
  <c r="AN19" i="9"/>
  <c r="AO67" i="9"/>
  <c r="AP30" i="9"/>
  <c r="AP31" i="9"/>
  <c r="AP29" i="9"/>
  <c r="AP28" i="9"/>
  <c r="AP52" i="9"/>
  <c r="AP55" i="9" s="1"/>
  <c r="AP17" i="9"/>
  <c r="AP16" i="9"/>
  <c r="AQ6" i="9"/>
  <c r="AP22" i="9"/>
  <c r="AP23" i="9"/>
  <c r="AP21" i="9"/>
  <c r="AP15" i="9"/>
  <c r="AN8" i="9"/>
  <c r="AM10" i="9"/>
  <c r="AL11" i="9"/>
  <c r="AL12" i="9" s="1"/>
  <c r="A53" i="7"/>
  <c r="A54" i="4"/>
  <c r="O58" i="9" l="1"/>
  <c r="O59" i="9" s="1"/>
  <c r="AQ20" i="9"/>
  <c r="AH32" i="9"/>
  <c r="AH37" i="9" s="1"/>
  <c r="AH33" i="9"/>
  <c r="AH34" i="9" s="1"/>
  <c r="AJ18" i="9"/>
  <c r="AI24" i="9"/>
  <c r="AI25" i="9" s="1"/>
  <c r="AP35" i="9"/>
  <c r="AP36" i="9" s="1"/>
  <c r="A54" i="7"/>
  <c r="A55" i="4"/>
  <c r="AO19" i="9"/>
  <c r="AP67" i="9"/>
  <c r="AQ30" i="9"/>
  <c r="AR6" i="9"/>
  <c r="AQ31" i="9"/>
  <c r="AQ23" i="9"/>
  <c r="AQ28" i="9"/>
  <c r="AQ52" i="9"/>
  <c r="AQ55" i="9" s="1"/>
  <c r="AQ22" i="9"/>
  <c r="AQ29" i="9"/>
  <c r="AQ16" i="9"/>
  <c r="AQ21" i="9"/>
  <c r="AQ17" i="9"/>
  <c r="AQ15" i="9"/>
  <c r="AM11" i="9"/>
  <c r="AM12" i="9" s="1"/>
  <c r="AN10" i="9"/>
  <c r="AO8" i="9"/>
  <c r="O63" i="9" l="1"/>
  <c r="O64" i="9" s="1"/>
  <c r="O40" i="9"/>
  <c r="O41" i="9" s="1"/>
  <c r="O44" i="9"/>
  <c r="O60" i="9"/>
  <c r="AR20" i="9"/>
  <c r="AI32" i="9"/>
  <c r="AI37" i="9" s="1"/>
  <c r="AI33" i="9"/>
  <c r="AI34" i="9" s="1"/>
  <c r="AK18" i="9"/>
  <c r="AJ24" i="9"/>
  <c r="AJ25" i="9" s="1"/>
  <c r="AP8" i="9"/>
  <c r="AO10" i="9"/>
  <c r="AP19" i="9"/>
  <c r="AQ67" i="9"/>
  <c r="A55" i="7"/>
  <c r="A56" i="4"/>
  <c r="AN11" i="9"/>
  <c r="AN12" i="9" s="1"/>
  <c r="AQ35" i="9"/>
  <c r="AQ36" i="9" s="1"/>
  <c r="AS6" i="9"/>
  <c r="AR31" i="9"/>
  <c r="AR30" i="9"/>
  <c r="AR16" i="9"/>
  <c r="AR52" i="9"/>
  <c r="AR55" i="9" s="1"/>
  <c r="AR29" i="9"/>
  <c r="AR28" i="9"/>
  <c r="AR17" i="9"/>
  <c r="AR23" i="9"/>
  <c r="AR22" i="9"/>
  <c r="AR21" i="9"/>
  <c r="AR15" i="9"/>
  <c r="O65" i="9" l="1"/>
  <c r="O48" i="9"/>
  <c r="O45" i="9"/>
  <c r="P61" i="9"/>
  <c r="P46" i="9" s="1"/>
  <c r="P58" i="9"/>
  <c r="P62" i="9"/>
  <c r="P47" i="9" s="1"/>
  <c r="O49" i="9"/>
  <c r="AS20" i="9"/>
  <c r="AJ32" i="9"/>
  <c r="AJ37" i="9" s="1"/>
  <c r="AJ33" i="9"/>
  <c r="AJ34" i="9" s="1"/>
  <c r="AK24" i="9"/>
  <c r="AK25" i="9" s="1"/>
  <c r="AL18" i="9"/>
  <c r="AT6" i="9"/>
  <c r="AS31" i="9"/>
  <c r="AS30" i="9"/>
  <c r="AS21" i="9"/>
  <c r="AS52" i="9"/>
  <c r="AS55" i="9" s="1"/>
  <c r="AS28" i="9"/>
  <c r="AS22" i="9"/>
  <c r="AS17" i="9"/>
  <c r="AS23" i="9"/>
  <c r="AS16" i="9"/>
  <c r="AS29" i="9"/>
  <c r="AS15" i="9"/>
  <c r="A56" i="7"/>
  <c r="A57" i="4"/>
  <c r="AR35" i="9"/>
  <c r="AR36" i="9" s="1"/>
  <c r="AP10" i="9"/>
  <c r="AQ8" i="9"/>
  <c r="AR67" i="9"/>
  <c r="AQ19" i="9"/>
  <c r="AO11" i="9"/>
  <c r="AO12" i="9" s="1"/>
  <c r="AK32" i="9" l="1"/>
  <c r="AK37" i="9" s="1"/>
  <c r="AK33" i="9"/>
  <c r="AK34" i="9" s="1"/>
  <c r="P40" i="9"/>
  <c r="P41" i="9" s="1"/>
  <c r="P59" i="9"/>
  <c r="P63" i="9"/>
  <c r="P48" i="9" s="1"/>
  <c r="AT20" i="9"/>
  <c r="AL24" i="9"/>
  <c r="AL25" i="9" s="1"/>
  <c r="AM18" i="9"/>
  <c r="AT30" i="9"/>
  <c r="AU6" i="9"/>
  <c r="AT31" i="9"/>
  <c r="AT17" i="9"/>
  <c r="AT21" i="9"/>
  <c r="AT28" i="9"/>
  <c r="AT52" i="9"/>
  <c r="AT55" i="9" s="1"/>
  <c r="AT23" i="9"/>
  <c r="AT29" i="9"/>
  <c r="AT16" i="9"/>
  <c r="AT22" i="9"/>
  <c r="AT15" i="9"/>
  <c r="AS35" i="9"/>
  <c r="AS36" i="9" s="1"/>
  <c r="A58" i="4"/>
  <c r="A57" i="7"/>
  <c r="AR8" i="9"/>
  <c r="AQ10" i="9"/>
  <c r="AS67" i="9"/>
  <c r="AR19" i="9"/>
  <c r="AP11" i="9"/>
  <c r="AP12" i="9" s="1"/>
  <c r="P65" i="9" l="1"/>
  <c r="P64" i="9"/>
  <c r="Q62" i="9" s="1"/>
  <c r="Q47" i="9" s="1"/>
  <c r="AL32" i="9"/>
  <c r="AL37" i="9" s="1"/>
  <c r="AL33" i="9"/>
  <c r="AL34" i="9" s="1"/>
  <c r="P60" i="9"/>
  <c r="P44" i="9"/>
  <c r="AU20" i="9"/>
  <c r="AN18" i="9"/>
  <c r="AM24" i="9"/>
  <c r="AM25" i="9" s="1"/>
  <c r="AQ11" i="9"/>
  <c r="AQ12" i="9" s="1"/>
  <c r="AT35" i="9"/>
  <c r="AT36" i="9" s="1"/>
  <c r="AS19" i="9"/>
  <c r="AT67" i="9"/>
  <c r="AV6" i="9"/>
  <c r="AU31" i="9"/>
  <c r="AU30" i="9"/>
  <c r="AU22" i="9"/>
  <c r="AU28" i="9"/>
  <c r="AU17" i="9"/>
  <c r="AU52" i="9"/>
  <c r="AU55" i="9" s="1"/>
  <c r="AU29" i="9"/>
  <c r="AU23" i="9"/>
  <c r="AU34" i="9"/>
  <c r="AU21" i="9"/>
  <c r="AU16" i="9"/>
  <c r="AU15" i="9"/>
  <c r="AR10" i="9"/>
  <c r="AS8" i="9"/>
  <c r="A58" i="7"/>
  <c r="A59" i="4"/>
  <c r="P49" i="9" l="1"/>
  <c r="AM32" i="9"/>
  <c r="AM37" i="9" s="1"/>
  <c r="AM33" i="9"/>
  <c r="AM34" i="9" s="1"/>
  <c r="Q61" i="9"/>
  <c r="Q46" i="9" s="1"/>
  <c r="Q58" i="9"/>
  <c r="P45" i="9"/>
  <c r="AV20" i="9"/>
  <c r="AO18" i="9"/>
  <c r="AN24" i="9"/>
  <c r="AN25" i="9" s="1"/>
  <c r="AU33" i="9"/>
  <c r="AU35" i="9"/>
  <c r="AU36" i="9" s="1"/>
  <c r="A60" i="4"/>
  <c r="A59" i="7"/>
  <c r="AT8" i="9"/>
  <c r="AS10" i="9"/>
  <c r="AW6" i="9"/>
  <c r="AV31" i="9"/>
  <c r="AV30" i="9"/>
  <c r="AV52" i="9"/>
  <c r="AV55" i="9" s="1"/>
  <c r="AV28" i="9"/>
  <c r="AV22" i="9"/>
  <c r="AV16" i="9"/>
  <c r="AV29" i="9"/>
  <c r="AV34" i="9"/>
  <c r="AV21" i="9"/>
  <c r="AV17" i="9"/>
  <c r="AV23" i="9"/>
  <c r="AV15" i="9"/>
  <c r="AU67" i="9"/>
  <c r="AT19" i="9"/>
  <c r="AR11" i="9"/>
  <c r="AR12" i="9" s="1"/>
  <c r="AN32" i="9" l="1"/>
  <c r="AN37" i="9" s="1"/>
  <c r="AN33" i="9"/>
  <c r="AN34" i="9" s="1"/>
  <c r="Q63" i="9"/>
  <c r="Q40" i="9"/>
  <c r="Q41" i="9" s="1"/>
  <c r="Q59" i="9"/>
  <c r="AW20" i="9"/>
  <c r="AO24" i="9"/>
  <c r="AO25" i="9" s="1"/>
  <c r="AP18" i="9"/>
  <c r="AV33" i="9"/>
  <c r="A61" i="4"/>
  <c r="A60" i="7"/>
  <c r="AW52" i="9"/>
  <c r="AW55" i="9" s="1"/>
  <c r="AW30" i="9"/>
  <c r="AW31" i="9"/>
  <c r="AX6" i="9"/>
  <c r="AW34" i="9"/>
  <c r="AW29" i="9"/>
  <c r="AW21" i="9"/>
  <c r="AW28" i="9"/>
  <c r="AW17" i="9"/>
  <c r="AW23" i="9"/>
  <c r="AW22" i="9"/>
  <c r="AW16" i="9"/>
  <c r="AW15" i="9"/>
  <c r="AS11" i="9"/>
  <c r="AS12" i="9" s="1"/>
  <c r="AV35" i="9"/>
  <c r="AV36" i="9" s="1"/>
  <c r="AV67" i="9"/>
  <c r="AU19" i="9"/>
  <c r="AT10" i="9"/>
  <c r="AU8" i="9"/>
  <c r="AO32" i="9" l="1"/>
  <c r="AO37" i="9" s="1"/>
  <c r="AO33" i="9"/>
  <c r="AO34" i="9" s="1"/>
  <c r="Q60" i="9"/>
  <c r="Q65" i="9"/>
  <c r="Q44" i="9"/>
  <c r="Q48" i="9"/>
  <c r="Q64" i="9"/>
  <c r="AX20" i="9"/>
  <c r="AP24" i="9"/>
  <c r="AP25" i="9" s="1"/>
  <c r="AQ18" i="9"/>
  <c r="AT11" i="9"/>
  <c r="AT12" i="9" s="1"/>
  <c r="AW33" i="9"/>
  <c r="AV19" i="9"/>
  <c r="AW67" i="9"/>
  <c r="AX30" i="9"/>
  <c r="AX31" i="9"/>
  <c r="AX52" i="9"/>
  <c r="AX55" i="9" s="1"/>
  <c r="AY6" i="9"/>
  <c r="AX28" i="9"/>
  <c r="AX17" i="9"/>
  <c r="AX29" i="9"/>
  <c r="AX16" i="9"/>
  <c r="AX21" i="9"/>
  <c r="AX34" i="9"/>
  <c r="AX22" i="9"/>
  <c r="AX15" i="9"/>
  <c r="AX23" i="9"/>
  <c r="A61" i="7"/>
  <c r="A65" i="4"/>
  <c r="AW35" i="9"/>
  <c r="AW36" i="9" s="1"/>
  <c r="AV8" i="9"/>
  <c r="AU10" i="9"/>
  <c r="AP32" i="9" l="1"/>
  <c r="AP37" i="9" s="1"/>
  <c r="AP33" i="9"/>
  <c r="AP34" i="9" s="1"/>
  <c r="Q49" i="9"/>
  <c r="R62" i="9"/>
  <c r="R47" i="9" s="1"/>
  <c r="R61" i="9"/>
  <c r="R46" i="9" s="1"/>
  <c r="Q45" i="9"/>
  <c r="AY20" i="9"/>
  <c r="AR18" i="9"/>
  <c r="AQ24" i="9"/>
  <c r="AQ25" i="9" s="1"/>
  <c r="AU11" i="9"/>
  <c r="AU12" i="9" s="1"/>
  <c r="AW19" i="9"/>
  <c r="AX67" i="9"/>
  <c r="AV10" i="9"/>
  <c r="AW8" i="9"/>
  <c r="A65" i="7"/>
  <c r="A66" i="4"/>
  <c r="AX35" i="9"/>
  <c r="AX36" i="9" s="1"/>
  <c r="AX33" i="9"/>
  <c r="AZ6" i="9"/>
  <c r="AY30" i="9"/>
  <c r="AY23" i="9"/>
  <c r="AY31" i="9"/>
  <c r="AY52" i="9"/>
  <c r="AY55" i="9" s="1"/>
  <c r="AY29" i="9"/>
  <c r="AY34" i="9"/>
  <c r="AY22" i="9"/>
  <c r="AY16" i="9"/>
  <c r="AY21" i="9"/>
  <c r="AY17" i="9"/>
  <c r="AY28" i="9"/>
  <c r="AY15" i="9"/>
  <c r="R58" i="9" l="1"/>
  <c r="R59" i="9" s="1"/>
  <c r="AQ32" i="9"/>
  <c r="AQ37" i="9" s="1"/>
  <c r="AQ33" i="9"/>
  <c r="AQ34" i="9" s="1"/>
  <c r="AZ20" i="9"/>
  <c r="AR24" i="9"/>
  <c r="AR25" i="9" s="1"/>
  <c r="AS18" i="9"/>
  <c r="AY33" i="9"/>
  <c r="AY35" i="9"/>
  <c r="AY36" i="9" s="1"/>
  <c r="AZ31" i="9"/>
  <c r="AZ30" i="9"/>
  <c r="AZ16" i="9"/>
  <c r="AZ28" i="9"/>
  <c r="BA6" i="9"/>
  <c r="AZ52" i="9"/>
  <c r="AZ55" i="9" s="1"/>
  <c r="AZ34" i="9"/>
  <c r="AZ29" i="9"/>
  <c r="AZ22" i="9"/>
  <c r="AZ21" i="9"/>
  <c r="AZ23" i="9"/>
  <c r="AZ15" i="9"/>
  <c r="AZ17" i="9"/>
  <c r="AX8" i="9"/>
  <c r="AW10" i="9"/>
  <c r="AV11" i="9"/>
  <c r="AV12" i="9" s="1"/>
  <c r="A66" i="7"/>
  <c r="A67" i="4"/>
  <c r="AY67" i="9"/>
  <c r="AX19" i="9"/>
  <c r="R40" i="9" l="1"/>
  <c r="R41" i="9" s="1"/>
  <c r="R63" i="9"/>
  <c r="R64" i="9" s="1"/>
  <c r="AR32" i="9"/>
  <c r="AR37" i="9" s="1"/>
  <c r="AR33" i="9"/>
  <c r="AR34" i="9" s="1"/>
  <c r="R44" i="9"/>
  <c r="R60" i="9"/>
  <c r="BA20" i="9"/>
  <c r="BB20" i="9" s="1"/>
  <c r="AS24" i="9"/>
  <c r="AS25" i="9" s="1"/>
  <c r="AT18" i="9"/>
  <c r="AY19" i="9"/>
  <c r="AZ67" i="9"/>
  <c r="BA34" i="9"/>
  <c r="BB6" i="9"/>
  <c r="BA30" i="9"/>
  <c r="BA21" i="9"/>
  <c r="BA52" i="9"/>
  <c r="BA55" i="9" s="1"/>
  <c r="BA29" i="9"/>
  <c r="BA31" i="9"/>
  <c r="BA22" i="9"/>
  <c r="BA28" i="9"/>
  <c r="BA16" i="9"/>
  <c r="BA17" i="9"/>
  <c r="BA23" i="9"/>
  <c r="BA15" i="9"/>
  <c r="A68" i="4"/>
  <c r="A67" i="7"/>
  <c r="AZ33" i="9"/>
  <c r="AZ35" i="9"/>
  <c r="AZ36" i="9" s="1"/>
  <c r="AW11" i="9"/>
  <c r="AW12" i="9" s="1"/>
  <c r="AX10" i="9"/>
  <c r="AY8" i="9"/>
  <c r="R48" i="9" l="1"/>
  <c r="R65" i="9"/>
  <c r="AS32" i="9"/>
  <c r="AS37" i="9" s="1"/>
  <c r="AS33" i="9"/>
  <c r="AS34" i="9" s="1"/>
  <c r="S62" i="9"/>
  <c r="S47" i="9" s="1"/>
  <c r="R49" i="9"/>
  <c r="R45" i="9"/>
  <c r="S58" i="9"/>
  <c r="S61" i="9"/>
  <c r="S46" i="9" s="1"/>
  <c r="AT24" i="9"/>
  <c r="AT25" i="9" s="1"/>
  <c r="AU18" i="9"/>
  <c r="BC6" i="9"/>
  <c r="BC20" i="9" s="1"/>
  <c r="BB30" i="9"/>
  <c r="BB17" i="9"/>
  <c r="BB52" i="9"/>
  <c r="BB55" i="9" s="1"/>
  <c r="BB28" i="9"/>
  <c r="BB34" i="9"/>
  <c r="BB29" i="9"/>
  <c r="BB23" i="9"/>
  <c r="BB31" i="9"/>
  <c r="BB22" i="9"/>
  <c r="BB16" i="9"/>
  <c r="BB21" i="9"/>
  <c r="BB15" i="9"/>
  <c r="BA33" i="9"/>
  <c r="BA67" i="9"/>
  <c r="AZ19" i="9"/>
  <c r="BA35" i="9"/>
  <c r="BA36" i="9" s="1"/>
  <c r="AZ8" i="9"/>
  <c r="AY10" i="9"/>
  <c r="AX11" i="9"/>
  <c r="AX12" i="9" s="1"/>
  <c r="A72" i="4"/>
  <c r="A68" i="7"/>
  <c r="AT32" i="9" l="1"/>
  <c r="AT37" i="9" s="1"/>
  <c r="AT33" i="9"/>
  <c r="AT34" i="9" s="1"/>
  <c r="S63" i="9"/>
  <c r="S40" i="9"/>
  <c r="S41" i="9" s="1"/>
  <c r="S59" i="9"/>
  <c r="AV18" i="9"/>
  <c r="AU24" i="9"/>
  <c r="AU25" i="9" s="1"/>
  <c r="AU32" i="9" s="1"/>
  <c r="AU37" i="9" s="1"/>
  <c r="BB33" i="9"/>
  <c r="AZ10" i="9"/>
  <c r="BA8" i="9"/>
  <c r="BB35" i="9"/>
  <c r="BB36" i="9" s="1"/>
  <c r="BD6" i="9"/>
  <c r="BE6" i="9" s="1"/>
  <c r="BC30" i="9"/>
  <c r="BC31" i="9"/>
  <c r="BC28" i="9"/>
  <c r="BC22" i="9"/>
  <c r="BC34" i="9"/>
  <c r="BC17" i="9"/>
  <c r="BC29" i="9"/>
  <c r="BC52" i="9"/>
  <c r="BC55" i="9" s="1"/>
  <c r="BC23" i="9"/>
  <c r="BC16" i="9"/>
  <c r="BC21" i="9"/>
  <c r="BC15" i="9"/>
  <c r="AY11" i="9"/>
  <c r="AY12" i="9" s="1"/>
  <c r="A73" i="4"/>
  <c r="A72" i="7"/>
  <c r="BA19" i="9"/>
  <c r="BB67" i="9"/>
  <c r="S60" i="9" l="1"/>
  <c r="S65" i="9"/>
  <c r="S44" i="9"/>
  <c r="S48" i="9"/>
  <c r="S64" i="9"/>
  <c r="BD20" i="9"/>
  <c r="BE20" i="9" s="1"/>
  <c r="BE29" i="9"/>
  <c r="BE30" i="9"/>
  <c r="BE52" i="9"/>
  <c r="BE55" i="9" s="1"/>
  <c r="BF6" i="9"/>
  <c r="BE31" i="9"/>
  <c r="BE34" i="9"/>
  <c r="BE28" i="9"/>
  <c r="AV24" i="9"/>
  <c r="AV25" i="9" s="1"/>
  <c r="AV32" i="9" s="1"/>
  <c r="AV37" i="9" s="1"/>
  <c r="AW18" i="9"/>
  <c r="BC33" i="9"/>
  <c r="BD31" i="9"/>
  <c r="BD30" i="9"/>
  <c r="BD22" i="9"/>
  <c r="BE22" i="9" s="1"/>
  <c r="BD29" i="9"/>
  <c r="BD28" i="9"/>
  <c r="BD34" i="9"/>
  <c r="BD16" i="9"/>
  <c r="BE16" i="9" s="1"/>
  <c r="BF16" i="9" s="1"/>
  <c r="BD52" i="9"/>
  <c r="BD55" i="9" s="1"/>
  <c r="BD23" i="9"/>
  <c r="BE23" i="9" s="1"/>
  <c r="BF23" i="9" s="1"/>
  <c r="BD17" i="9"/>
  <c r="BE17" i="9" s="1"/>
  <c r="BD21" i="9"/>
  <c r="BE21" i="9" s="1"/>
  <c r="BD15" i="9"/>
  <c r="BE15" i="9" s="1"/>
  <c r="BA10" i="9"/>
  <c r="BB8" i="9"/>
  <c r="A74" i="4"/>
  <c r="A73" i="7"/>
  <c r="BC35" i="9"/>
  <c r="BC36" i="9" s="1"/>
  <c r="AZ11" i="9"/>
  <c r="AZ12" i="9" s="1"/>
  <c r="BC67" i="9"/>
  <c r="BB19" i="9"/>
  <c r="T62" i="9" l="1"/>
  <c r="T47" i="9" s="1"/>
  <c r="S49" i="9"/>
  <c r="T61" i="9"/>
  <c r="T46" i="9" s="1"/>
  <c r="S45" i="9"/>
  <c r="BF15" i="9"/>
  <c r="BF21" i="9"/>
  <c r="BF22" i="9"/>
  <c r="BF20" i="9"/>
  <c r="BE33" i="9"/>
  <c r="BG6" i="9"/>
  <c r="BF31" i="9"/>
  <c r="BF52" i="9"/>
  <c r="BF55" i="9" s="1"/>
  <c r="BF30" i="9"/>
  <c r="BF29" i="9"/>
  <c r="BF28" i="9"/>
  <c r="BF34" i="9"/>
  <c r="BF17" i="9"/>
  <c r="BD33" i="9"/>
  <c r="AX18" i="9"/>
  <c r="AW24" i="9"/>
  <c r="AW25" i="9" s="1"/>
  <c r="AW32" i="9" s="1"/>
  <c r="AW37" i="9" s="1"/>
  <c r="BA11" i="9"/>
  <c r="BA12" i="9" s="1"/>
  <c r="BD35" i="9"/>
  <c r="BD36" i="9" s="1"/>
  <c r="BB10" i="9"/>
  <c r="BC8" i="9"/>
  <c r="BC19" i="9"/>
  <c r="BD67" i="9"/>
  <c r="A75" i="4"/>
  <c r="A74" i="7"/>
  <c r="BG22" i="9" l="1"/>
  <c r="BH22" i="9" s="1"/>
  <c r="T58" i="9"/>
  <c r="T40" i="9" s="1"/>
  <c r="T41" i="9" s="1"/>
  <c r="BG20" i="9"/>
  <c r="BG17" i="9"/>
  <c r="BG15" i="9"/>
  <c r="BG16" i="9"/>
  <c r="BF33" i="9"/>
  <c r="BH6" i="9"/>
  <c r="BG52" i="9"/>
  <c r="BG55" i="9" s="1"/>
  <c r="BG30" i="9"/>
  <c r="BG31" i="9"/>
  <c r="BG34" i="9"/>
  <c r="BG29" i="9"/>
  <c r="BG28" i="9"/>
  <c r="BG23" i="9"/>
  <c r="BG21" i="9"/>
  <c r="BH21" i="9" s="1"/>
  <c r="BE35" i="9"/>
  <c r="BE36" i="9" s="1"/>
  <c r="BD19" i="9"/>
  <c r="BE67" i="9"/>
  <c r="AX24" i="9"/>
  <c r="AX25" i="9" s="1"/>
  <c r="AX32" i="9" s="1"/>
  <c r="AX37" i="9" s="1"/>
  <c r="AY18" i="9"/>
  <c r="BB11" i="9"/>
  <c r="BB12" i="9" s="1"/>
  <c r="BD8" i="9"/>
  <c r="BC10" i="9"/>
  <c r="A79" i="4"/>
  <c r="A79" i="7" s="1"/>
  <c r="A75" i="7"/>
  <c r="T63" i="9" l="1"/>
  <c r="T48" i="9" s="1"/>
  <c r="T59" i="9"/>
  <c r="T44" i="9" s="1"/>
  <c r="BH20" i="9"/>
  <c r="BH23" i="9"/>
  <c r="BI6" i="9"/>
  <c r="BH31" i="9"/>
  <c r="BH30" i="9"/>
  <c r="BH52" i="9"/>
  <c r="BH55" i="9" s="1"/>
  <c r="BH29" i="9"/>
  <c r="BH28" i="9"/>
  <c r="BH34" i="9"/>
  <c r="BH17" i="9"/>
  <c r="BH16" i="9"/>
  <c r="BI16" i="9" s="1"/>
  <c r="BG33" i="9"/>
  <c r="BH15" i="9"/>
  <c r="BI15" i="9" s="1"/>
  <c r="BD10" i="9"/>
  <c r="BD11" i="9" s="1"/>
  <c r="BD12" i="9" s="1"/>
  <c r="BE8" i="9"/>
  <c r="BF35" i="9"/>
  <c r="BF36" i="9" s="1"/>
  <c r="BG35" i="9" s="1"/>
  <c r="BG36" i="9" s="1"/>
  <c r="BH35" i="9" s="1"/>
  <c r="BH36" i="9" s="1"/>
  <c r="BI35" i="9" s="1"/>
  <c r="BI36" i="9" s="1"/>
  <c r="BJ35" i="9" s="1"/>
  <c r="BJ36" i="9" s="1"/>
  <c r="BF67" i="9"/>
  <c r="BE19" i="9"/>
  <c r="AY24" i="9"/>
  <c r="AY25" i="9" s="1"/>
  <c r="AY32" i="9" s="1"/>
  <c r="AY37" i="9" s="1"/>
  <c r="AZ18" i="9"/>
  <c r="BC11" i="9"/>
  <c r="BC12" i="9" s="1"/>
  <c r="T60" i="9" l="1"/>
  <c r="U61" i="9" s="1"/>
  <c r="U46" i="9" s="1"/>
  <c r="T65" i="9"/>
  <c r="T64" i="9"/>
  <c r="U62" i="9" s="1"/>
  <c r="U47" i="9" s="1"/>
  <c r="BI20" i="9"/>
  <c r="BJ20" i="9" s="1"/>
  <c r="BJ6" i="9"/>
  <c r="BJ15" i="9" s="1"/>
  <c r="BI30" i="9"/>
  <c r="BI31" i="9"/>
  <c r="BI52" i="9"/>
  <c r="BI55" i="9" s="1"/>
  <c r="BI28" i="9"/>
  <c r="BI29" i="9"/>
  <c r="BI34" i="9"/>
  <c r="BF8" i="9"/>
  <c r="BE10" i="9"/>
  <c r="BE11" i="9" s="1"/>
  <c r="BE12" i="9" s="1"/>
  <c r="BI17" i="9"/>
  <c r="BJ17" i="9" s="1"/>
  <c r="BI23" i="9"/>
  <c r="BJ23" i="9" s="1"/>
  <c r="BJ16" i="9"/>
  <c r="BI22" i="9"/>
  <c r="BJ22" i="9" s="1"/>
  <c r="BH33" i="9"/>
  <c r="BI21" i="9"/>
  <c r="BJ21" i="9" s="1"/>
  <c r="BK35" i="9"/>
  <c r="BK36" i="9" s="1"/>
  <c r="BG67" i="9"/>
  <c r="BF19" i="9"/>
  <c r="AZ24" i="9"/>
  <c r="AZ25" i="9" s="1"/>
  <c r="AZ32" i="9" s="1"/>
  <c r="AZ37" i="9" s="1"/>
  <c r="BA18" i="9"/>
  <c r="T49" i="9" l="1"/>
  <c r="U58" i="9"/>
  <c r="U63" i="9" s="1"/>
  <c r="T45" i="9"/>
  <c r="BI33" i="9"/>
  <c r="BJ52" i="9"/>
  <c r="BJ55" i="9" s="1"/>
  <c r="BJ30" i="9"/>
  <c r="BJ31" i="9"/>
  <c r="BK6" i="9"/>
  <c r="BK22" i="9" s="1"/>
  <c r="BJ29" i="9"/>
  <c r="BJ34" i="9"/>
  <c r="BJ28" i="9"/>
  <c r="BG8" i="9"/>
  <c r="BF10" i="9"/>
  <c r="BF11" i="9" s="1"/>
  <c r="BF12" i="9" s="1"/>
  <c r="BL35" i="9"/>
  <c r="BL36" i="9" s="1"/>
  <c r="BG19" i="9"/>
  <c r="BH67" i="9"/>
  <c r="BB18" i="9"/>
  <c r="BA24" i="9"/>
  <c r="BA25" i="9" s="1"/>
  <c r="BA32" i="9" s="1"/>
  <c r="BA37" i="9" s="1"/>
  <c r="U59" i="9" l="1"/>
  <c r="U65" i="9" s="1"/>
  <c r="U40" i="9"/>
  <c r="U41" i="9" s="1"/>
  <c r="U48" i="9"/>
  <c r="U64" i="9"/>
  <c r="BK20" i="9"/>
  <c r="BK15" i="9"/>
  <c r="BK21" i="9"/>
  <c r="BK17" i="9"/>
  <c r="BK16" i="9"/>
  <c r="BK23" i="9"/>
  <c r="BH8" i="9"/>
  <c r="BG10" i="9"/>
  <c r="BG11" i="9" s="1"/>
  <c r="BG12" i="9" s="1"/>
  <c r="BJ33" i="9"/>
  <c r="BK31" i="9"/>
  <c r="BL6" i="9"/>
  <c r="BK52" i="9"/>
  <c r="BK55" i="9" s="1"/>
  <c r="BK30" i="9"/>
  <c r="BK34" i="9"/>
  <c r="BK29" i="9"/>
  <c r="BK28" i="9"/>
  <c r="BM35" i="9"/>
  <c r="BM36" i="9" s="1"/>
  <c r="BN35" i="9" s="1"/>
  <c r="BN36" i="9" s="1"/>
  <c r="BO35" i="9" s="1"/>
  <c r="BO36" i="9" s="1"/>
  <c r="BP35" i="9" s="1"/>
  <c r="BP36" i="9" s="1"/>
  <c r="BH19" i="9"/>
  <c r="BI67" i="9"/>
  <c r="BC18" i="9"/>
  <c r="BB24" i="9"/>
  <c r="BB25" i="9" s="1"/>
  <c r="BB32" i="9" s="1"/>
  <c r="BB37" i="9" s="1"/>
  <c r="U60" i="9" l="1"/>
  <c r="U45" i="9" s="1"/>
  <c r="U44" i="9"/>
  <c r="V62" i="9"/>
  <c r="V47" i="9" s="1"/>
  <c r="U49" i="9"/>
  <c r="BQ35" i="9"/>
  <c r="BQ36" i="9" s="1"/>
  <c r="BR35" i="9" s="1"/>
  <c r="BR36" i="9" s="1"/>
  <c r="BS35" i="9" s="1"/>
  <c r="BS36" i="9" s="1"/>
  <c r="BT35" i="9" s="1"/>
  <c r="BT36" i="9" s="1"/>
  <c r="BL21" i="9"/>
  <c r="BL20" i="9"/>
  <c r="BL17" i="9"/>
  <c r="BL22" i="9"/>
  <c r="BL23" i="9"/>
  <c r="BL16" i="9"/>
  <c r="BK33" i="9"/>
  <c r="BL31" i="9"/>
  <c r="BL52" i="9"/>
  <c r="BL55" i="9" s="1"/>
  <c r="BL30" i="9"/>
  <c r="BM6" i="9"/>
  <c r="BL34" i="9"/>
  <c r="BL28" i="9"/>
  <c r="BL29" i="9"/>
  <c r="BH10" i="9"/>
  <c r="BH11" i="9" s="1"/>
  <c r="BH12" i="9" s="1"/>
  <c r="BI8" i="9"/>
  <c r="BL15" i="9"/>
  <c r="BJ67" i="9"/>
  <c r="BI19" i="9"/>
  <c r="BC24" i="9"/>
  <c r="BC25" i="9" s="1"/>
  <c r="BC32" i="9" s="1"/>
  <c r="BC37" i="9" s="1"/>
  <c r="BD18" i="9"/>
  <c r="V61" i="9" l="1"/>
  <c r="V46" i="9" s="1"/>
  <c r="V58" i="9"/>
  <c r="BU35" i="9"/>
  <c r="BU36" i="9" s="1"/>
  <c r="BV35" i="9" s="1"/>
  <c r="BV36" i="9" s="1"/>
  <c r="BM20" i="9"/>
  <c r="BM15" i="9"/>
  <c r="BM52" i="9"/>
  <c r="BM55" i="9" s="1"/>
  <c r="BM30" i="9"/>
  <c r="BM31" i="9"/>
  <c r="BN6" i="9"/>
  <c r="BO6" i="9" s="1"/>
  <c r="BP6" i="9" s="1"/>
  <c r="BQ6" i="9" s="1"/>
  <c r="BR6" i="9" s="1"/>
  <c r="BS6" i="9" s="1"/>
  <c r="BT6" i="9" s="1"/>
  <c r="BU6" i="9" s="1"/>
  <c r="BV6" i="9" s="1"/>
  <c r="BW6" i="9" s="1"/>
  <c r="BX6" i="9" s="1"/>
  <c r="BY6" i="9" s="1"/>
  <c r="BZ6" i="9" s="1"/>
  <c r="CA6" i="9" s="1"/>
  <c r="CB6" i="9" s="1"/>
  <c r="CC6" i="9" s="1"/>
  <c r="BM34" i="9"/>
  <c r="BM28" i="9"/>
  <c r="BM29" i="9"/>
  <c r="BI10" i="9"/>
  <c r="BJ8" i="9"/>
  <c r="BM17" i="9"/>
  <c r="BM22" i="9"/>
  <c r="BM23" i="9"/>
  <c r="BN23" i="9" s="1"/>
  <c r="BO23" i="9" s="1"/>
  <c r="BP23" i="9" s="1"/>
  <c r="BQ23" i="9" s="1"/>
  <c r="BR23" i="9" s="1"/>
  <c r="BS23" i="9" s="1"/>
  <c r="BT23" i="9" s="1"/>
  <c r="BU23" i="9" s="1"/>
  <c r="BV23" i="9" s="1"/>
  <c r="BW23" i="9" s="1"/>
  <c r="BX23" i="9" s="1"/>
  <c r="BY23" i="9" s="1"/>
  <c r="BZ23" i="9" s="1"/>
  <c r="CA23" i="9" s="1"/>
  <c r="CB23" i="9" s="1"/>
  <c r="CC23" i="9" s="1"/>
  <c r="BL33" i="9"/>
  <c r="BM21" i="9"/>
  <c r="BN21" i="9" s="1"/>
  <c r="BO21" i="9" s="1"/>
  <c r="BP21" i="9" s="1"/>
  <c r="BQ21" i="9" s="1"/>
  <c r="BR21" i="9" s="1"/>
  <c r="BS21" i="9" s="1"/>
  <c r="BT21" i="9" s="1"/>
  <c r="BU21" i="9" s="1"/>
  <c r="BV21" i="9" s="1"/>
  <c r="BW21" i="9" s="1"/>
  <c r="BX21" i="9" s="1"/>
  <c r="BY21" i="9" s="1"/>
  <c r="BZ21" i="9" s="1"/>
  <c r="CA21" i="9" s="1"/>
  <c r="CB21" i="9" s="1"/>
  <c r="CC21" i="9" s="1"/>
  <c r="BM16" i="9"/>
  <c r="BD24" i="9"/>
  <c r="BD25" i="9" s="1"/>
  <c r="BD32" i="9" s="1"/>
  <c r="BD37" i="9" s="1"/>
  <c r="BE18" i="9"/>
  <c r="BK67" i="9"/>
  <c r="BJ19" i="9"/>
  <c r="V63" i="9" l="1"/>
  <c r="V64" i="9" s="1"/>
  <c r="V40" i="9"/>
  <c r="V41" i="9" s="1"/>
  <c r="V59" i="9"/>
  <c r="V44" i="9" s="1"/>
  <c r="BW35" i="9"/>
  <c r="BW36" i="9" s="1"/>
  <c r="BN16" i="9"/>
  <c r="BO16" i="9" s="1"/>
  <c r="BN20" i="9"/>
  <c r="BO20" i="9" s="1"/>
  <c r="BP20" i="9" s="1"/>
  <c r="BQ20" i="9" s="1"/>
  <c r="BR20" i="9" s="1"/>
  <c r="BS20" i="9" s="1"/>
  <c r="BT20" i="9" s="1"/>
  <c r="BU20" i="9" s="1"/>
  <c r="BV20" i="9" s="1"/>
  <c r="BW20" i="9" s="1"/>
  <c r="BX20" i="9" s="1"/>
  <c r="BY20" i="9" s="1"/>
  <c r="BZ20" i="9" s="1"/>
  <c r="CA20" i="9" s="1"/>
  <c r="CB20" i="9" s="1"/>
  <c r="CC20" i="9" s="1"/>
  <c r="BN15" i="9"/>
  <c r="BO15" i="9" s="1"/>
  <c r="BP15" i="9" s="1"/>
  <c r="BQ15" i="9" s="1"/>
  <c r="BR15" i="9" s="1"/>
  <c r="BS15" i="9" s="1"/>
  <c r="BT15" i="9" s="1"/>
  <c r="BU15" i="9" s="1"/>
  <c r="BV15" i="9" s="1"/>
  <c r="BW15" i="9" s="1"/>
  <c r="BX15" i="9" s="1"/>
  <c r="BY15" i="9" s="1"/>
  <c r="BZ15" i="9" s="1"/>
  <c r="CA15" i="9" s="1"/>
  <c r="CB15" i="9" s="1"/>
  <c r="CC15" i="9" s="1"/>
  <c r="BI11" i="9"/>
  <c r="BI12" i="9" s="1"/>
  <c r="BM33" i="9"/>
  <c r="BK8" i="9"/>
  <c r="BJ10" i="9"/>
  <c r="BJ11" i="9" s="1"/>
  <c r="BJ12" i="9" s="1"/>
  <c r="BN52" i="9"/>
  <c r="BN55" i="9" s="1"/>
  <c r="BN30" i="9"/>
  <c r="BN31" i="9"/>
  <c r="BN28" i="9"/>
  <c r="BN29" i="9"/>
  <c r="BN34" i="9"/>
  <c r="BN22" i="9"/>
  <c r="BO22" i="9" s="1"/>
  <c r="BP22" i="9" s="1"/>
  <c r="BQ22" i="9" s="1"/>
  <c r="BR22" i="9" s="1"/>
  <c r="BS22" i="9" s="1"/>
  <c r="BT22" i="9" s="1"/>
  <c r="BU22" i="9" s="1"/>
  <c r="BV22" i="9" s="1"/>
  <c r="BW22" i="9" s="1"/>
  <c r="BX22" i="9" s="1"/>
  <c r="BY22" i="9" s="1"/>
  <c r="BZ22" i="9" s="1"/>
  <c r="CA22" i="9" s="1"/>
  <c r="CB22" i="9" s="1"/>
  <c r="CC22" i="9" s="1"/>
  <c r="BN17" i="9"/>
  <c r="BO17" i="9" s="1"/>
  <c r="BP17" i="9" s="1"/>
  <c r="BQ17" i="9" s="1"/>
  <c r="BR17" i="9" s="1"/>
  <c r="BS17" i="9" s="1"/>
  <c r="BT17" i="9" s="1"/>
  <c r="BU17" i="9" s="1"/>
  <c r="BV17" i="9" s="1"/>
  <c r="BW17" i="9" s="1"/>
  <c r="BX17" i="9" s="1"/>
  <c r="BY17" i="9" s="1"/>
  <c r="BZ17" i="9" s="1"/>
  <c r="CA17" i="9" s="1"/>
  <c r="CB17" i="9" s="1"/>
  <c r="CC17" i="9" s="1"/>
  <c r="BF18" i="9"/>
  <c r="BE24" i="9"/>
  <c r="BE25" i="9" s="1"/>
  <c r="BE32" i="9" s="1"/>
  <c r="BE37" i="9" s="1"/>
  <c r="BL67" i="9"/>
  <c r="BK19" i="9"/>
  <c r="V48" i="9" l="1"/>
  <c r="V60" i="9"/>
  <c r="W61" i="9" s="1"/>
  <c r="W46" i="9" s="1"/>
  <c r="V65" i="9"/>
  <c r="W62" i="9"/>
  <c r="W47" i="9" s="1"/>
  <c r="V49" i="9"/>
  <c r="BP16" i="9"/>
  <c r="BX35" i="9"/>
  <c r="BX36" i="9" s="1"/>
  <c r="BY35" i="9" s="1"/>
  <c r="BY36" i="9" s="1"/>
  <c r="BZ35" i="9" s="1"/>
  <c r="BZ36" i="9" s="1"/>
  <c r="CA35" i="9" s="1"/>
  <c r="CA36" i="9" s="1"/>
  <c r="CB35" i="9" s="1"/>
  <c r="CB36" i="9" s="1"/>
  <c r="BN33" i="9"/>
  <c r="BK10" i="9"/>
  <c r="BK11" i="9" s="1"/>
  <c r="BK12" i="9" s="1"/>
  <c r="BL8" i="9"/>
  <c r="BM67" i="9"/>
  <c r="BL19" i="9"/>
  <c r="BG18" i="9"/>
  <c r="BF24" i="9"/>
  <c r="BF25" i="9" s="1"/>
  <c r="BF32" i="9" s="1"/>
  <c r="BF37" i="9" s="1"/>
  <c r="V45" i="9" l="1"/>
  <c r="W58" i="9"/>
  <c r="W40" i="9" s="1"/>
  <c r="W41" i="9" s="1"/>
  <c r="BQ16" i="9"/>
  <c r="BR16" i="9" s="1"/>
  <c r="BS16" i="9" s="1"/>
  <c r="BT16" i="9" s="1"/>
  <c r="BU16" i="9" s="1"/>
  <c r="BV16" i="9" s="1"/>
  <c r="BW16" i="9" s="1"/>
  <c r="BX16" i="9" s="1"/>
  <c r="BY16" i="9" s="1"/>
  <c r="BZ16" i="9" s="1"/>
  <c r="CA16" i="9" s="1"/>
  <c r="CB16" i="9" s="1"/>
  <c r="CC16" i="9" s="1"/>
  <c r="CC35" i="9"/>
  <c r="CC36" i="9" s="1"/>
  <c r="BL10" i="9"/>
  <c r="BM8" i="9"/>
  <c r="BN67" i="9"/>
  <c r="BM19" i="9"/>
  <c r="BH18" i="9"/>
  <c r="BG24" i="9"/>
  <c r="BG25" i="9" s="1"/>
  <c r="BG32" i="9" s="1"/>
  <c r="BG37" i="9" s="1"/>
  <c r="W63" i="9" l="1"/>
  <c r="W59" i="9"/>
  <c r="W60" i="9" s="1"/>
  <c r="BN19" i="9"/>
  <c r="BO67" i="9"/>
  <c r="BL11" i="9"/>
  <c r="BL12" i="9" s="1"/>
  <c r="BM10" i="9"/>
  <c r="BM11" i="9" s="1"/>
  <c r="BM12" i="9" s="1"/>
  <c r="BN8" i="9"/>
  <c r="BI18" i="9"/>
  <c r="BH24" i="9"/>
  <c r="BH25" i="9" s="1"/>
  <c r="BH32" i="9" s="1"/>
  <c r="BH37" i="9" s="1"/>
  <c r="W44" i="9" l="1"/>
  <c r="W65" i="9"/>
  <c r="W48" i="9"/>
  <c r="W64" i="9"/>
  <c r="W45" i="9"/>
  <c r="X61" i="9"/>
  <c r="X46" i="9" s="1"/>
  <c r="X58" i="9"/>
  <c r="BO19" i="9"/>
  <c r="BP67" i="9"/>
  <c r="BN10" i="9"/>
  <c r="BN11" i="9" s="1"/>
  <c r="BN12" i="9" s="1"/>
  <c r="BO8" i="9"/>
  <c r="BJ18" i="9"/>
  <c r="BI24" i="9"/>
  <c r="BI25" i="9" s="1"/>
  <c r="BI32" i="9" s="1"/>
  <c r="BI37" i="9" s="1"/>
  <c r="X62" i="9" l="1"/>
  <c r="X47" i="9" s="1"/>
  <c r="W49" i="9"/>
  <c r="X40" i="9"/>
  <c r="X41" i="9" s="1"/>
  <c r="BP19" i="9"/>
  <c r="BQ67" i="9"/>
  <c r="BO10" i="9"/>
  <c r="BP8" i="9"/>
  <c r="BK18" i="9"/>
  <c r="BJ24" i="9"/>
  <c r="BJ25" i="9" s="1"/>
  <c r="BJ32" i="9" s="1"/>
  <c r="BJ37" i="9" s="1"/>
  <c r="X59" i="9" l="1"/>
  <c r="X63" i="9"/>
  <c r="X48" i="9" s="1"/>
  <c r="BR67" i="9"/>
  <c r="BQ19" i="9"/>
  <c r="BP10" i="9"/>
  <c r="BP11" i="9" s="1"/>
  <c r="BP12" i="9" s="1"/>
  <c r="BQ8" i="9"/>
  <c r="BO11" i="9"/>
  <c r="BO12" i="9" s="1"/>
  <c r="BL18" i="9"/>
  <c r="BK24" i="9"/>
  <c r="BK25" i="9" s="1"/>
  <c r="BK32" i="9" s="1"/>
  <c r="BK37" i="9" s="1"/>
  <c r="X64" i="9" l="1"/>
  <c r="X49" i="9" s="1"/>
  <c r="X65" i="9"/>
  <c r="X60" i="9"/>
  <c r="X45" i="9" s="1"/>
  <c r="X44" i="9"/>
  <c r="BR19" i="9"/>
  <c r="BS67" i="9"/>
  <c r="BR8" i="9"/>
  <c r="BQ10" i="9"/>
  <c r="BM18" i="9"/>
  <c r="BL24" i="9"/>
  <c r="BL25" i="9" s="1"/>
  <c r="BL32" i="9" s="1"/>
  <c r="BL37" i="9" s="1"/>
  <c r="Y62" i="9" l="1"/>
  <c r="Y47" i="9" s="1"/>
  <c r="Y61" i="9"/>
  <c r="Y46" i="9" s="1"/>
  <c r="Y58" i="9"/>
  <c r="BS19" i="9"/>
  <c r="BT67" i="9"/>
  <c r="BQ11" i="9"/>
  <c r="BQ12" i="9" s="1"/>
  <c r="BS8" i="9"/>
  <c r="BR10" i="9"/>
  <c r="BN18" i="9"/>
  <c r="BM24" i="9"/>
  <c r="BM25" i="9" s="1"/>
  <c r="BM32" i="9" s="1"/>
  <c r="BM37" i="9" s="1"/>
  <c r="Y63" i="9" l="1"/>
  <c r="Y48" i="9" s="1"/>
  <c r="Y59" i="9"/>
  <c r="Y44" i="9" s="1"/>
  <c r="Y40" i="9"/>
  <c r="Y41" i="9" s="1"/>
  <c r="BN24" i="9"/>
  <c r="BN25" i="9" s="1"/>
  <c r="BN32" i="9" s="1"/>
  <c r="BN37" i="9" s="1"/>
  <c r="BO18" i="9"/>
  <c r="BU67" i="9"/>
  <c r="BT19" i="9"/>
  <c r="BR11" i="9"/>
  <c r="BR12" i="9" s="1"/>
  <c r="BT8" i="9"/>
  <c r="BS10" i="9"/>
  <c r="Y64" i="9" l="1"/>
  <c r="Z62" i="9" s="1"/>
  <c r="Z47" i="9" s="1"/>
  <c r="Y60" i="9"/>
  <c r="Z61" i="9" s="1"/>
  <c r="Z46" i="9" s="1"/>
  <c r="Y65" i="9"/>
  <c r="BP18" i="9"/>
  <c r="BO24" i="9"/>
  <c r="BO25" i="9" s="1"/>
  <c r="BO32" i="9" s="1"/>
  <c r="BO37" i="9" s="1"/>
  <c r="BV67" i="9"/>
  <c r="BU19" i="9"/>
  <c r="BS11" i="9"/>
  <c r="BS12" i="9" s="1"/>
  <c r="BT10" i="9"/>
  <c r="BT11" i="9" s="1"/>
  <c r="BT12" i="9" s="1"/>
  <c r="BU8" i="9"/>
  <c r="Y49" i="9" l="1"/>
  <c r="Y45" i="9"/>
  <c r="Z58" i="9"/>
  <c r="Z59" i="9" s="1"/>
  <c r="BQ18" i="9"/>
  <c r="BP24" i="9"/>
  <c r="BP25" i="9" s="1"/>
  <c r="BP32" i="9" s="1"/>
  <c r="BP37" i="9" s="1"/>
  <c r="BW67" i="9"/>
  <c r="BV19" i="9"/>
  <c r="BV8" i="9"/>
  <c r="BU10" i="9"/>
  <c r="Z63" i="9" l="1"/>
  <c r="Z64" i="9" s="1"/>
  <c r="Z40" i="9"/>
  <c r="Z41" i="9" s="1"/>
  <c r="Z60" i="9"/>
  <c r="Z44" i="9"/>
  <c r="BR18" i="9"/>
  <c r="BQ24" i="9"/>
  <c r="BQ25" i="9" s="1"/>
  <c r="BQ32" i="9" s="1"/>
  <c r="BQ37" i="9" s="1"/>
  <c r="BX67" i="9"/>
  <c r="BW19" i="9"/>
  <c r="BU11" i="9"/>
  <c r="BU12" i="9" s="1"/>
  <c r="BW8" i="9"/>
  <c r="BV10" i="9"/>
  <c r="BV11" i="9" s="1"/>
  <c r="BV12" i="9" s="1"/>
  <c r="Z65" i="9" l="1"/>
  <c r="Z48" i="9"/>
  <c r="AA61" i="9"/>
  <c r="AA46" i="9" s="1"/>
  <c r="Z45" i="9"/>
  <c r="Z49" i="9"/>
  <c r="AA62" i="9"/>
  <c r="AA47" i="9" s="1"/>
  <c r="BX19" i="9"/>
  <c r="BY67" i="9"/>
  <c r="BS18" i="9"/>
  <c r="BR24" i="9"/>
  <c r="BR25" i="9" s="1"/>
  <c r="BR32" i="9" s="1"/>
  <c r="BR37" i="9" s="1"/>
  <c r="BX8" i="9"/>
  <c r="BW10" i="9"/>
  <c r="BW11" i="9" s="1"/>
  <c r="BW12" i="9" s="1"/>
  <c r="AA58" i="9" l="1"/>
  <c r="AA59" i="9" s="1"/>
  <c r="BT18" i="9"/>
  <c r="BS24" i="9"/>
  <c r="BS25" i="9" s="1"/>
  <c r="BS32" i="9" s="1"/>
  <c r="BS37" i="9" s="1"/>
  <c r="BY19" i="9"/>
  <c r="BZ67" i="9"/>
  <c r="BY8" i="9"/>
  <c r="BX10" i="9"/>
  <c r="BX11" i="9" s="1"/>
  <c r="BX12" i="9" s="1"/>
  <c r="AA40" i="9" l="1"/>
  <c r="AA41" i="9" s="1"/>
  <c r="AA63" i="9"/>
  <c r="AA65" i="9" s="1"/>
  <c r="AA44" i="9"/>
  <c r="AA60" i="9"/>
  <c r="BZ19" i="9"/>
  <c r="CA67" i="9"/>
  <c r="BU18" i="9"/>
  <c r="BT24" i="9"/>
  <c r="BT25" i="9" s="1"/>
  <c r="BT32" i="9" s="1"/>
  <c r="BT37" i="9" s="1"/>
  <c r="BZ8" i="9"/>
  <c r="BY10" i="9"/>
  <c r="BY11" i="9" s="1"/>
  <c r="BY12" i="9" s="1"/>
  <c r="AA48" i="9" l="1"/>
  <c r="AA64" i="9"/>
  <c r="AB61" i="9"/>
  <c r="AB46" i="9" s="1"/>
  <c r="AB58" i="9"/>
  <c r="AA45" i="9"/>
  <c r="BV18" i="9"/>
  <c r="BU24" i="9"/>
  <c r="BU25" i="9" s="1"/>
  <c r="BU32" i="9" s="1"/>
  <c r="BU37" i="9" s="1"/>
  <c r="CB67" i="9"/>
  <c r="CA19" i="9"/>
  <c r="BZ10" i="9"/>
  <c r="BZ11" i="9" s="1"/>
  <c r="BZ12" i="9" s="1"/>
  <c r="CA8" i="9"/>
  <c r="AA49" i="9" l="1"/>
  <c r="AB62" i="9"/>
  <c r="AB47" i="9" s="1"/>
  <c r="AB40" i="9"/>
  <c r="AB41" i="9" s="1"/>
  <c r="CC67" i="9"/>
  <c r="CC19" i="9" s="1"/>
  <c r="CB19" i="9"/>
  <c r="BW18" i="9"/>
  <c r="BV24" i="9"/>
  <c r="BV25" i="9" s="1"/>
  <c r="BV32" i="9" s="1"/>
  <c r="BV37" i="9" s="1"/>
  <c r="CA10" i="9"/>
  <c r="CA11" i="9" s="1"/>
  <c r="CA12" i="9" s="1"/>
  <c r="CB8" i="9"/>
  <c r="AB63" i="9" l="1"/>
  <c r="AB48" i="9" s="1"/>
  <c r="AB59" i="9"/>
  <c r="AB44" i="9" s="1"/>
  <c r="BX18" i="9"/>
  <c r="BW24" i="9"/>
  <c r="BW25" i="9" s="1"/>
  <c r="BW32" i="9" s="1"/>
  <c r="BW37" i="9" s="1"/>
  <c r="CC8" i="9"/>
  <c r="CC10" i="9" s="1"/>
  <c r="CC11" i="9" s="1"/>
  <c r="CC12" i="9" s="1"/>
  <c r="CB10" i="9"/>
  <c r="CB11" i="9" s="1"/>
  <c r="CB12" i="9" s="1"/>
  <c r="AB60" i="9" l="1"/>
  <c r="AB45" i="9" s="1"/>
  <c r="AB64" i="9"/>
  <c r="AC62" i="9" s="1"/>
  <c r="AC47" i="9" s="1"/>
  <c r="AB65" i="9"/>
  <c r="BY18" i="9"/>
  <c r="BX24" i="9"/>
  <c r="BX25" i="9" s="1"/>
  <c r="BX32" i="9" s="1"/>
  <c r="BX37" i="9" s="1"/>
  <c r="AC61" i="9" l="1"/>
  <c r="AC46" i="9" s="1"/>
  <c r="AB49" i="9"/>
  <c r="AC58" i="9"/>
  <c r="BZ18" i="9"/>
  <c r="BY24" i="9"/>
  <c r="BY25" i="9" s="1"/>
  <c r="BY32" i="9" s="1"/>
  <c r="BY37" i="9" s="1"/>
  <c r="AC59" i="9" l="1"/>
  <c r="AC44" i="9" s="1"/>
  <c r="AC40" i="9"/>
  <c r="AC41" i="9" s="1"/>
  <c r="AC63" i="9"/>
  <c r="AC48" i="9" s="1"/>
  <c r="CA18" i="9"/>
  <c r="BZ24" i="9"/>
  <c r="BZ25" i="9" s="1"/>
  <c r="BZ32" i="9" s="1"/>
  <c r="BZ37" i="9" s="1"/>
  <c r="AC60" i="9" l="1"/>
  <c r="AC45" i="9" s="1"/>
  <c r="AC64" i="9"/>
  <c r="AD62" i="9" s="1"/>
  <c r="AD47" i="9" s="1"/>
  <c r="AC65" i="9"/>
  <c r="CB18" i="9"/>
  <c r="CA24" i="9"/>
  <c r="CA25" i="9" s="1"/>
  <c r="CA32" i="9" s="1"/>
  <c r="CA37" i="9" s="1"/>
  <c r="AD61" i="9" l="1"/>
  <c r="AD46" i="9" s="1"/>
  <c r="AC49" i="9"/>
  <c r="AD58" i="9"/>
  <c r="CC18" i="9"/>
  <c r="CC24" i="9" s="1"/>
  <c r="CC25" i="9" s="1"/>
  <c r="CC32" i="9" s="1"/>
  <c r="CC37" i="9" s="1"/>
  <c r="CB24" i="9"/>
  <c r="CB25" i="9" s="1"/>
  <c r="CB32" i="9" s="1"/>
  <c r="CB37" i="9" s="1"/>
  <c r="AD63" i="9" l="1"/>
  <c r="AD64" i="9" s="1"/>
  <c r="AD40" i="9"/>
  <c r="AD41" i="9" s="1"/>
  <c r="AD59" i="9"/>
  <c r="AD44" i="9" s="1"/>
  <c r="AD48" i="9" l="1"/>
  <c r="AD65" i="9"/>
  <c r="AD60" i="9"/>
  <c r="AE58" i="9" s="1"/>
  <c r="AE62" i="9"/>
  <c r="AE47" i="9" s="1"/>
  <c r="AD49" i="9"/>
  <c r="AD45" i="9" l="1"/>
  <c r="AE61" i="9"/>
  <c r="AE46" i="9" s="1"/>
  <c r="AE40" i="9"/>
  <c r="AE41" i="9" s="1"/>
  <c r="AE63" i="9" l="1"/>
  <c r="AE59" i="9"/>
  <c r="AE60" i="9" s="1"/>
  <c r="AE44" i="9" l="1"/>
  <c r="AE65" i="9"/>
  <c r="AE48" i="9"/>
  <c r="AE64" i="9"/>
  <c r="AF61" i="9"/>
  <c r="AF46" i="9" s="1"/>
  <c r="AE45" i="9"/>
  <c r="AF58" i="9"/>
  <c r="AF62" i="9" l="1"/>
  <c r="AF47" i="9" s="1"/>
  <c r="AE49" i="9"/>
  <c r="AF40" i="9"/>
  <c r="AF41" i="9" s="1"/>
  <c r="AF59" i="9" l="1"/>
  <c r="AF44" i="9" s="1"/>
  <c r="AF63" i="9"/>
  <c r="AF48" i="9" s="1"/>
  <c r="AF64" i="9" l="1"/>
  <c r="AG62" i="9" s="1"/>
  <c r="AG47" i="9" s="1"/>
  <c r="AF60" i="9"/>
  <c r="AF45" i="9" s="1"/>
  <c r="AF65" i="9"/>
  <c r="AF49" i="9" l="1"/>
  <c r="AG61" i="9"/>
  <c r="AG46" i="9" s="1"/>
  <c r="AG58" i="9"/>
  <c r="AG63" i="9" l="1"/>
  <c r="AG48" i="9" s="1"/>
  <c r="AG40" i="9"/>
  <c r="AG41" i="9" s="1"/>
  <c r="AG59" i="9"/>
  <c r="AG60" i="9" s="1"/>
  <c r="AG64" i="9" l="1"/>
  <c r="AG49" i="9" s="1"/>
  <c r="AG65" i="9"/>
  <c r="AG44" i="9"/>
  <c r="AG45" i="9"/>
  <c r="AH61" i="9"/>
  <c r="AH46" i="9" s="1"/>
  <c r="AH62" i="9" l="1"/>
  <c r="AH47" i="9" s="1"/>
  <c r="AH58" i="9"/>
  <c r="AH40" i="9" s="1"/>
  <c r="AH41" i="9" s="1"/>
  <c r="AH59" i="9" l="1"/>
  <c r="AH60" i="9" s="1"/>
  <c r="AH63" i="9"/>
  <c r="AH48" i="9" s="1"/>
  <c r="AH44" i="9" l="1"/>
  <c r="AH65" i="9"/>
  <c r="AH64" i="9"/>
  <c r="AI62" i="9" s="1"/>
  <c r="AI47" i="9" s="1"/>
  <c r="AH45" i="9"/>
  <c r="AI61" i="9"/>
  <c r="AI46" i="9" s="1"/>
  <c r="AH49" i="9" l="1"/>
  <c r="AI58" i="9"/>
  <c r="AI59" i="9" s="1"/>
  <c r="AI63" i="9" l="1"/>
  <c r="AI48" i="9" s="1"/>
  <c r="AI40" i="9"/>
  <c r="AI41" i="9" s="1"/>
  <c r="AI44" i="9"/>
  <c r="AI60" i="9"/>
  <c r="AI65" i="9" l="1"/>
  <c r="AI64" i="9"/>
  <c r="AJ62" i="9" s="1"/>
  <c r="AJ47" i="9" s="1"/>
  <c r="AJ61" i="9"/>
  <c r="AJ46" i="9" s="1"/>
  <c r="AI45" i="9"/>
  <c r="AJ58" i="9"/>
  <c r="AI49" i="9" l="1"/>
  <c r="AJ59" i="9"/>
  <c r="AJ63" i="9"/>
  <c r="AJ40" i="9"/>
  <c r="AJ41" i="9" s="1"/>
  <c r="AJ48" i="9" l="1"/>
  <c r="AJ64" i="9"/>
  <c r="AJ60" i="9"/>
  <c r="AJ44" i="9"/>
  <c r="AJ65" i="9"/>
  <c r="AJ45" i="9" l="1"/>
  <c r="AK61" i="9"/>
  <c r="AK46" i="9" s="1"/>
  <c r="AK62" i="9"/>
  <c r="AK47" i="9" s="1"/>
  <c r="AJ49" i="9"/>
  <c r="AK58" i="9" l="1"/>
  <c r="AK63" i="9" s="1"/>
  <c r="AK48" i="9" s="1"/>
  <c r="AK40" i="9" l="1"/>
  <c r="AK41" i="9" s="1"/>
  <c r="AK59" i="9"/>
  <c r="AK60" i="9" s="1"/>
  <c r="AK64" i="9"/>
  <c r="AK65" i="9" l="1"/>
  <c r="AK44" i="9"/>
  <c r="AK49" i="9"/>
  <c r="AL62" i="9"/>
  <c r="AL47" i="9" s="1"/>
  <c r="AK45" i="9"/>
  <c r="AL61" i="9"/>
  <c r="AL46" i="9" s="1"/>
  <c r="AL58" i="9" l="1"/>
  <c r="AL40" i="9" s="1"/>
  <c r="AL41" i="9" s="1"/>
  <c r="AL63" i="9" l="1"/>
  <c r="AL48" i="9" s="1"/>
  <c r="AL59" i="9"/>
  <c r="AL44" i="9" s="1"/>
  <c r="AL60" i="9" l="1"/>
  <c r="AM61" i="9" s="1"/>
  <c r="AM46" i="9" s="1"/>
  <c r="AL65" i="9"/>
  <c r="AL64" i="9"/>
  <c r="AL49" i="9" s="1"/>
  <c r="AM62" i="9" l="1"/>
  <c r="AM47" i="9" s="1"/>
  <c r="AL45" i="9"/>
  <c r="AM58" i="9"/>
  <c r="AM63" i="9" l="1"/>
  <c r="AM48" i="9" s="1"/>
  <c r="AM59" i="9"/>
  <c r="AM60" i="9" s="1"/>
  <c r="AM40" i="9"/>
  <c r="AM41" i="9" s="1"/>
  <c r="AM44" i="9" l="1"/>
  <c r="AM64" i="9"/>
  <c r="AN62" i="9" s="1"/>
  <c r="AN47" i="9" s="1"/>
  <c r="AM65" i="9"/>
  <c r="AM45" i="9"/>
  <c r="AN61" i="9"/>
  <c r="AN46" i="9" s="1"/>
  <c r="AM49" i="9" l="1"/>
  <c r="AN58" i="9"/>
  <c r="AN63" i="9" s="1"/>
  <c r="AN40" i="9" l="1"/>
  <c r="AN41" i="9" s="1"/>
  <c r="AN59" i="9"/>
  <c r="AN44" i="9" s="1"/>
  <c r="AN48" i="9"/>
  <c r="AN64" i="9"/>
  <c r="AN60" i="9" l="1"/>
  <c r="AO61" i="9" s="1"/>
  <c r="AO46" i="9" s="1"/>
  <c r="AN65" i="9"/>
  <c r="AO62" i="9"/>
  <c r="AO47" i="9" s="1"/>
  <c r="AN49" i="9"/>
  <c r="AN45" i="9" l="1"/>
  <c r="AO58" i="9"/>
  <c r="AO40" i="9" s="1"/>
  <c r="AO41" i="9" s="1"/>
  <c r="AO59" i="9" l="1"/>
  <c r="AO60" i="9" s="1"/>
  <c r="AO63" i="9"/>
  <c r="AO48" i="9" s="1"/>
  <c r="AO44" i="9" l="1"/>
  <c r="AO65" i="9"/>
  <c r="AO64" i="9"/>
  <c r="AP62" i="9" s="1"/>
  <c r="AP47" i="9" s="1"/>
  <c r="AP61" i="9"/>
  <c r="AP46" i="9" s="1"/>
  <c r="AO45" i="9"/>
  <c r="AP58" i="9"/>
  <c r="AO49" i="9" l="1"/>
  <c r="AP63" i="9"/>
  <c r="AP40" i="9"/>
  <c r="AP41" i="9" s="1"/>
  <c r="AP59" i="9"/>
  <c r="AP60" i="9" l="1"/>
  <c r="AP44" i="9"/>
  <c r="AP65" i="9"/>
  <c r="AP48" i="9"/>
  <c r="AP64" i="9"/>
  <c r="AQ62" i="9" l="1"/>
  <c r="AQ47" i="9" s="1"/>
  <c r="AP49" i="9"/>
  <c r="AP45" i="9"/>
  <c r="AQ58" i="9"/>
  <c r="AQ61" i="9"/>
  <c r="AQ46" i="9" s="1"/>
  <c r="AQ40" i="9" l="1"/>
  <c r="AQ41" i="9" s="1"/>
  <c r="AQ63" i="9"/>
  <c r="AQ59" i="9"/>
  <c r="AQ65" i="9" l="1"/>
  <c r="AQ48" i="9"/>
  <c r="AQ64" i="9"/>
  <c r="AQ44" i="9"/>
  <c r="AQ60" i="9"/>
  <c r="AQ49" i="9" l="1"/>
  <c r="AR62" i="9"/>
  <c r="AR47" i="9" s="1"/>
  <c r="AR61" i="9"/>
  <c r="AR46" i="9" s="1"/>
  <c r="AQ45" i="9"/>
  <c r="AR58" i="9"/>
  <c r="AR59" i="9" l="1"/>
  <c r="AR40" i="9"/>
  <c r="AR41" i="9" s="1"/>
  <c r="AR63" i="9"/>
  <c r="AR48" i="9" s="1"/>
  <c r="AR64" i="9" l="1"/>
  <c r="AR60" i="9"/>
  <c r="AR44" i="9"/>
  <c r="AR65" i="9"/>
  <c r="AS62" i="9" l="1"/>
  <c r="AS47" i="9" s="1"/>
  <c r="AR49" i="9"/>
  <c r="AR45" i="9"/>
  <c r="AS58" i="9"/>
  <c r="AS61" i="9"/>
  <c r="AS46" i="9" s="1"/>
  <c r="AS40" i="9" l="1"/>
  <c r="AS41" i="9" s="1"/>
  <c r="AS59" i="9"/>
  <c r="AS63" i="9"/>
  <c r="AS48" i="9" s="1"/>
  <c r="AS44" i="9" l="1"/>
  <c r="AS65" i="9"/>
  <c r="AS60" i="9"/>
  <c r="AS64" i="9"/>
  <c r="AT61" i="9" l="1"/>
  <c r="AT46" i="9" s="1"/>
  <c r="AS45" i="9"/>
  <c r="AT62" i="9"/>
  <c r="AT47" i="9" s="1"/>
  <c r="AS49" i="9"/>
  <c r="AT58" i="9" l="1"/>
  <c r="AT63" i="9" s="1"/>
  <c r="AT59" i="9" l="1"/>
  <c r="AT60" i="9" s="1"/>
  <c r="AT40" i="9"/>
  <c r="AT41" i="9" s="1"/>
  <c r="AT48" i="9"/>
  <c r="AT64" i="9"/>
  <c r="AT44" i="9" l="1"/>
  <c r="AT65" i="9"/>
  <c r="AU62" i="9"/>
  <c r="AU47" i="9" s="1"/>
  <c r="AT49" i="9"/>
  <c r="AT45" i="9"/>
  <c r="AU61" i="9"/>
  <c r="AU46" i="9" s="1"/>
  <c r="AU58" i="9"/>
  <c r="AU40" i="9" l="1"/>
  <c r="AU41" i="9" s="1"/>
  <c r="AU59" i="9"/>
  <c r="AU63" i="9"/>
  <c r="AU65" i="9" l="1"/>
  <c r="AU60" i="9"/>
  <c r="AU44" i="9"/>
  <c r="AU48" i="9"/>
  <c r="AU64" i="9"/>
  <c r="AV62" i="9" l="1"/>
  <c r="AV47" i="9" s="1"/>
  <c r="AU49" i="9"/>
  <c r="AU45" i="9"/>
  <c r="AV61" i="9"/>
  <c r="AV46" i="9" s="1"/>
  <c r="AV58" i="9"/>
  <c r="AV40" i="9" l="1"/>
  <c r="AV41" i="9" s="1"/>
  <c r="AV59" i="9"/>
  <c r="AV63" i="9"/>
  <c r="AV48" i="9" s="1"/>
  <c r="AV64" i="9" l="1"/>
  <c r="AV44" i="9"/>
  <c r="AV65" i="9"/>
  <c r="AV60" i="9"/>
  <c r="AW61" i="9" l="1"/>
  <c r="AW46" i="9" s="1"/>
  <c r="AV45" i="9"/>
  <c r="AW62" i="9"/>
  <c r="AW47" i="9" s="1"/>
  <c r="AV49" i="9"/>
  <c r="AW58" i="9" l="1"/>
  <c r="AW40" i="9" s="1"/>
  <c r="AW41" i="9" s="1"/>
  <c r="AW59" i="9" l="1"/>
  <c r="AW60" i="9" s="1"/>
  <c r="AW63" i="9"/>
  <c r="AW64" i="9" s="1"/>
  <c r="AW48" i="9" l="1"/>
  <c r="AW65" i="9"/>
  <c r="AW44" i="9"/>
  <c r="AW45" i="9"/>
  <c r="AX61" i="9"/>
  <c r="AX46" i="9" s="1"/>
  <c r="AX62" i="9"/>
  <c r="AX47" i="9" s="1"/>
  <c r="AW49" i="9"/>
  <c r="AX58" i="9" l="1"/>
  <c r="AX40" i="9" s="1"/>
  <c r="AX41" i="9" s="1"/>
  <c r="AX63" i="9" l="1"/>
  <c r="AX48" i="9" s="1"/>
  <c r="AX59" i="9"/>
  <c r="AX60" i="9" s="1"/>
  <c r="AX64" i="9" l="1"/>
  <c r="AX49" i="9" s="1"/>
  <c r="AX44" i="9"/>
  <c r="AX65" i="9"/>
  <c r="AY61" i="9"/>
  <c r="AY46" i="9" s="1"/>
  <c r="AX45" i="9"/>
  <c r="AY58" i="9"/>
  <c r="AY62" i="9" l="1"/>
  <c r="AY47" i="9" s="1"/>
  <c r="AY40" i="9"/>
  <c r="AY41" i="9" s="1"/>
  <c r="AY63" i="9" l="1"/>
  <c r="AY48" i="9" s="1"/>
  <c r="AY59" i="9"/>
  <c r="AY44" i="9" s="1"/>
  <c r="AY60" i="9" l="1"/>
  <c r="AY45" i="9" s="1"/>
  <c r="AY65" i="9"/>
  <c r="AY64" i="9"/>
  <c r="AZ62" i="9" s="1"/>
  <c r="AZ47" i="9" s="1"/>
  <c r="AY49" i="9"/>
  <c r="AZ61" i="9" l="1"/>
  <c r="AZ46" i="9" s="1"/>
  <c r="AZ58" i="9"/>
  <c r="AZ40" i="9" s="1"/>
  <c r="AZ41" i="9" s="1"/>
  <c r="AZ59" i="9" l="1"/>
  <c r="AZ60" i="9" s="1"/>
  <c r="AZ63" i="9"/>
  <c r="AZ48" i="9" s="1"/>
  <c r="AZ44" i="9" l="1"/>
  <c r="AZ64" i="9"/>
  <c r="BA62" i="9" s="1"/>
  <c r="BA47" i="9" s="1"/>
  <c r="AZ65" i="9"/>
  <c r="AZ45" i="9"/>
  <c r="BA61" i="9"/>
  <c r="BA46" i="9" s="1"/>
  <c r="BA58" i="9"/>
  <c r="AZ49" i="9" l="1"/>
  <c r="BA63" i="9"/>
  <c r="BA48" i="9" s="1"/>
  <c r="BA59" i="9"/>
  <c r="BA40" i="9"/>
  <c r="BA41" i="9" s="1"/>
  <c r="BA64" i="9" l="1"/>
  <c r="BB62" i="9" s="1"/>
  <c r="BB47" i="9" s="1"/>
  <c r="BA65" i="9"/>
  <c r="BA44" i="9"/>
  <c r="BA60" i="9"/>
  <c r="BA49" i="9" l="1"/>
  <c r="BB61" i="9"/>
  <c r="BB46" i="9" s="1"/>
  <c r="BA45" i="9"/>
  <c r="BB58" i="9"/>
  <c r="BB59" i="9" l="1"/>
  <c r="BB63" i="9"/>
  <c r="BB40" i="9"/>
  <c r="BB41" i="9" s="1"/>
  <c r="BB48" i="9" l="1"/>
  <c r="BB64" i="9"/>
  <c r="BB65" i="9"/>
  <c r="BB60" i="9"/>
  <c r="BB44" i="9"/>
  <c r="BC61" i="9" l="1"/>
  <c r="BC46" i="9" s="1"/>
  <c r="BC58" i="9"/>
  <c r="BB45" i="9"/>
  <c r="BC62" i="9"/>
  <c r="BC47" i="9" s="1"/>
  <c r="BB49" i="9"/>
  <c r="BC40" i="9" l="1"/>
  <c r="BC41" i="9" s="1"/>
  <c r="BC59" i="9"/>
  <c r="BC63" i="9"/>
  <c r="BC60" i="9" l="1"/>
  <c r="BC65" i="9"/>
  <c r="BC44" i="9"/>
  <c r="BC48" i="9"/>
  <c r="BC64" i="9"/>
  <c r="BD62" i="9" l="1"/>
  <c r="BD47" i="9" s="1"/>
  <c r="BC49" i="9"/>
  <c r="BD58" i="9"/>
  <c r="BC45" i="9"/>
  <c r="BD61" i="9"/>
  <c r="BD46" i="9" s="1"/>
  <c r="BD63" i="9" l="1"/>
  <c r="BD48" i="9" s="1"/>
  <c r="BD40" i="9"/>
  <c r="BD41" i="9" s="1"/>
  <c r="BD59" i="9"/>
  <c r="BD64" i="9" l="1"/>
  <c r="BD65" i="9"/>
  <c r="BD60" i="9"/>
  <c r="BD44" i="9"/>
  <c r="BD49" i="9" l="1"/>
  <c r="BE62" i="9"/>
  <c r="BE47" i="9" s="1"/>
  <c r="BE58" i="9"/>
  <c r="BD45" i="9"/>
  <c r="BE61" i="9"/>
  <c r="BE46" i="9" s="1"/>
  <c r="BE63" i="9" l="1"/>
  <c r="BE48" i="9" s="1"/>
  <c r="BE59" i="9"/>
  <c r="BE40" i="9"/>
  <c r="BE41" i="9" s="1"/>
  <c r="BE65" i="9" l="1"/>
  <c r="BE44" i="9"/>
  <c r="BE60" i="9"/>
  <c r="BE64" i="9"/>
  <c r="BF58" i="9" l="1"/>
  <c r="BF61" i="9"/>
  <c r="BF46" i="9" s="1"/>
  <c r="BE45" i="9"/>
  <c r="BE49" i="9"/>
  <c r="BF62" i="9"/>
  <c r="BF47" i="9" s="1"/>
  <c r="BF59" i="9" l="1"/>
  <c r="BF40" i="9"/>
  <c r="BF41" i="9" s="1"/>
  <c r="BF63" i="9"/>
  <c r="BF48" i="9" l="1"/>
  <c r="BF64" i="9"/>
  <c r="BF60" i="9"/>
  <c r="BF44" i="9"/>
  <c r="BF65" i="9"/>
  <c r="BG61" i="9" l="1"/>
  <c r="BG46" i="9" s="1"/>
  <c r="BF45" i="9"/>
  <c r="BG58" i="9"/>
  <c r="BG62" i="9"/>
  <c r="BG47" i="9" s="1"/>
  <c r="BF49" i="9"/>
  <c r="BG59" i="9" l="1"/>
  <c r="BG63" i="9"/>
  <c r="BG40" i="9"/>
  <c r="BG41" i="9" s="1"/>
  <c r="BG48" i="9" l="1"/>
  <c r="BG64" i="9"/>
  <c r="BG60" i="9"/>
  <c r="BG65" i="9"/>
  <c r="BG44" i="9"/>
  <c r="BH61" i="9" l="1"/>
  <c r="BH46" i="9" s="1"/>
  <c r="BG45" i="9"/>
  <c r="BH58" i="9"/>
  <c r="BH62" i="9"/>
  <c r="BH47" i="9" s="1"/>
  <c r="BG49" i="9"/>
  <c r="BH59" i="9" l="1"/>
  <c r="BH63" i="9"/>
  <c r="BH40" i="9"/>
  <c r="BH41" i="9" s="1"/>
  <c r="BH48" i="9" l="1"/>
  <c r="BH64" i="9"/>
  <c r="BH60" i="9"/>
  <c r="BH44" i="9"/>
  <c r="BH65" i="9"/>
  <c r="BI58" i="9" l="1"/>
  <c r="BH45" i="9"/>
  <c r="BI61" i="9"/>
  <c r="BI46" i="9" s="1"/>
  <c r="BI62" i="9"/>
  <c r="BI47" i="9" s="1"/>
  <c r="BH49" i="9"/>
  <c r="BI63" i="9" l="1"/>
  <c r="BI48" i="9" s="1"/>
  <c r="BI40" i="9"/>
  <c r="BI41" i="9" s="1"/>
  <c r="BI59" i="9"/>
  <c r="BI60" i="9" l="1"/>
  <c r="BI44" i="9"/>
  <c r="BI65" i="9"/>
  <c r="BI64" i="9"/>
  <c r="BI49" i="9" l="1"/>
  <c r="BJ62" i="9"/>
  <c r="BJ47" i="9" s="1"/>
  <c r="BJ58" i="9"/>
  <c r="BI45" i="9"/>
  <c r="BJ61" i="9"/>
  <c r="BJ46" i="9" s="1"/>
  <c r="BJ63" i="9" l="1"/>
  <c r="BJ59" i="9"/>
  <c r="BJ40" i="9"/>
  <c r="BJ41" i="9" s="1"/>
  <c r="BJ60" i="9" l="1"/>
  <c r="BJ65" i="9"/>
  <c r="BJ44" i="9"/>
  <c r="BJ48" i="9"/>
  <c r="BJ64" i="9"/>
  <c r="BK62" i="9" l="1"/>
  <c r="BK47" i="9" s="1"/>
  <c r="BJ49" i="9"/>
  <c r="BK61" i="9"/>
  <c r="BK46" i="9" s="1"/>
  <c r="BJ45" i="9"/>
  <c r="BK58" i="9"/>
  <c r="BK63" i="9" l="1"/>
  <c r="BK59" i="9"/>
  <c r="BK40" i="9"/>
  <c r="BK41" i="9" s="1"/>
  <c r="BK65" i="9" l="1"/>
  <c r="BK60" i="9"/>
  <c r="BK44" i="9"/>
  <c r="BK48" i="9"/>
  <c r="BK64" i="9"/>
  <c r="BL62" i="9" l="1"/>
  <c r="BL47" i="9" s="1"/>
  <c r="BK49" i="9"/>
  <c r="BK45" i="9"/>
  <c r="BL58" i="9"/>
  <c r="BL61" i="9"/>
  <c r="BL46" i="9" s="1"/>
  <c r="BL63" i="9" l="1"/>
  <c r="BL48" i="9" s="1"/>
  <c r="BL59" i="9"/>
  <c r="BL40" i="9"/>
  <c r="BL41" i="9" s="1"/>
  <c r="BL64" i="9" l="1"/>
  <c r="BM62" i="9" s="1"/>
  <c r="BM47" i="9" s="1"/>
  <c r="BL44" i="9"/>
  <c r="BL60" i="9"/>
  <c r="BL65" i="9"/>
  <c r="BL49" i="9" l="1"/>
  <c r="BL45" i="9"/>
  <c r="BM61" i="9"/>
  <c r="BM46" i="9" s="1"/>
  <c r="BM58" i="9"/>
  <c r="BM63" i="9" l="1"/>
  <c r="BM59" i="9"/>
  <c r="BM40" i="9"/>
  <c r="BM41" i="9" s="1"/>
  <c r="BM44" i="9" l="1"/>
  <c r="BM60" i="9"/>
  <c r="BM48" i="9"/>
  <c r="BM64" i="9"/>
  <c r="BM65" i="9"/>
  <c r="BN62" i="9" l="1"/>
  <c r="BN47" i="9" s="1"/>
  <c r="BM49" i="9"/>
  <c r="BN58" i="9"/>
  <c r="BN61" i="9"/>
  <c r="BN46" i="9" s="1"/>
  <c r="BM45" i="9"/>
  <c r="BN59" i="9" l="1"/>
  <c r="BN63" i="9"/>
  <c r="BN40" i="9"/>
  <c r="BN41" i="9" s="1"/>
  <c r="BN48" i="9" l="1"/>
  <c r="BN64" i="9"/>
  <c r="BN60" i="9"/>
  <c r="BN65" i="9"/>
  <c r="BN44" i="9"/>
  <c r="BN45" i="9" l="1"/>
  <c r="BO61" i="9"/>
  <c r="BO46" i="9" s="1"/>
  <c r="BO58" i="9"/>
  <c r="BN49" i="9"/>
  <c r="BO62" i="9"/>
  <c r="BO47" i="9" s="1"/>
  <c r="BO59" i="9" l="1"/>
  <c r="BO40" i="9"/>
  <c r="BO41" i="9" s="1"/>
  <c r="BO63" i="9"/>
  <c r="BO48" i="9" l="1"/>
  <c r="BO64" i="9"/>
  <c r="BO60" i="9"/>
  <c r="BO65" i="9"/>
  <c r="BO44" i="9"/>
  <c r="BO45" i="9" l="1"/>
  <c r="BP58" i="9"/>
  <c r="BP61" i="9"/>
  <c r="BP46" i="9" s="1"/>
  <c r="BP62" i="9"/>
  <c r="BP47" i="9" s="1"/>
  <c r="BO49" i="9"/>
  <c r="BP63" i="9" l="1"/>
  <c r="BP59" i="9"/>
  <c r="BP40" i="9"/>
  <c r="BP41" i="9" s="1"/>
  <c r="BP60" i="9" l="1"/>
  <c r="BP65" i="9"/>
  <c r="BP44" i="9"/>
  <c r="BP48" i="9"/>
  <c r="BP64" i="9"/>
  <c r="BQ62" i="9" l="1"/>
  <c r="BQ47" i="9" s="1"/>
  <c r="BP49" i="9"/>
  <c r="BP45" i="9"/>
  <c r="BQ61" i="9"/>
  <c r="BQ46" i="9" s="1"/>
  <c r="BQ58" i="9"/>
  <c r="BQ40" i="9" l="1"/>
  <c r="BQ41" i="9" s="1"/>
  <c r="BQ63" i="9"/>
  <c r="BQ48" i="9" s="1"/>
  <c r="BQ59" i="9"/>
  <c r="BQ64" i="9" l="1"/>
  <c r="BQ60" i="9"/>
  <c r="BQ65" i="9"/>
  <c r="BQ44" i="9"/>
  <c r="BR62" i="9" l="1"/>
  <c r="BR47" i="9" s="1"/>
  <c r="BQ49" i="9"/>
  <c r="BR61" i="9"/>
  <c r="BR46" i="9" s="1"/>
  <c r="BQ45" i="9"/>
  <c r="BR58" i="9"/>
  <c r="BR59" i="9" l="1"/>
  <c r="BR63" i="9"/>
  <c r="BR40" i="9"/>
  <c r="BR41" i="9" s="1"/>
  <c r="BR48" i="9" l="1"/>
  <c r="BR64" i="9"/>
  <c r="BR65" i="9"/>
  <c r="BR44" i="9"/>
  <c r="BR60" i="9"/>
  <c r="BS61" i="9" l="1"/>
  <c r="BS46" i="9" s="1"/>
  <c r="BR45" i="9"/>
  <c r="BS58" i="9"/>
  <c r="BS62" i="9"/>
  <c r="BS47" i="9" s="1"/>
  <c r="BR49" i="9"/>
  <c r="BS63" i="9" l="1"/>
  <c r="BS40" i="9"/>
  <c r="BS41" i="9" s="1"/>
  <c r="BS59" i="9"/>
  <c r="BS60" i="9" l="1"/>
  <c r="BS44" i="9"/>
  <c r="BS65" i="9"/>
  <c r="BS48" i="9"/>
  <c r="BS64" i="9"/>
  <c r="BT62" i="9" l="1"/>
  <c r="BT47" i="9" s="1"/>
  <c r="BS49" i="9"/>
  <c r="BT61" i="9"/>
  <c r="BT46" i="9" s="1"/>
  <c r="BT58" i="9"/>
  <c r="BS45" i="9"/>
  <c r="BT59" i="9" l="1"/>
  <c r="BT40" i="9"/>
  <c r="BT41" i="9" s="1"/>
  <c r="BT63" i="9"/>
  <c r="BT48" i="9" l="1"/>
  <c r="BT64" i="9"/>
  <c r="BT60" i="9"/>
  <c r="BT44" i="9"/>
  <c r="BT65" i="9"/>
  <c r="BU62" i="9" l="1"/>
  <c r="BU47" i="9" s="1"/>
  <c r="BT49" i="9"/>
  <c r="BU58" i="9"/>
  <c r="BT45" i="9"/>
  <c r="BU61" i="9"/>
  <c r="BU46" i="9" l="1"/>
  <c r="BU59" i="9"/>
  <c r="BU40" i="9"/>
  <c r="BU41" i="9" s="1"/>
  <c r="BU63" i="9"/>
  <c r="BU48" i="9" s="1"/>
  <c r="BU44" i="9" l="1"/>
  <c r="BU60" i="9"/>
  <c r="BU65" i="9"/>
  <c r="BU64" i="9"/>
  <c r="BV62" i="9" l="1"/>
  <c r="BV47" i="9" s="1"/>
  <c r="BU49" i="9"/>
  <c r="BV58" i="9"/>
  <c r="BU45" i="9"/>
  <c r="BV61" i="9"/>
  <c r="BV46" i="9" s="1"/>
  <c r="BV59" i="9" l="1"/>
  <c r="BV63" i="9"/>
  <c r="BV48" i="9" s="1"/>
  <c r="BV40" i="9"/>
  <c r="BV41" i="9" s="1"/>
  <c r="BV64" i="9" l="1"/>
  <c r="BW62" i="9" s="1"/>
  <c r="BW47" i="9" s="1"/>
  <c r="BV65" i="9"/>
  <c r="BV60" i="9"/>
  <c r="BV44" i="9"/>
  <c r="BV49" i="9" l="1"/>
  <c r="BW61" i="9"/>
  <c r="BW46" i="9" s="1"/>
  <c r="BV45" i="9"/>
  <c r="BW58" i="9"/>
  <c r="BW63" i="9" l="1"/>
  <c r="BW59" i="9"/>
  <c r="BW40" i="9"/>
  <c r="BW41" i="9" s="1"/>
  <c r="BW65" i="9" l="1"/>
  <c r="BW44" i="9"/>
  <c r="BW60" i="9"/>
  <c r="BW48" i="9"/>
  <c r="BW64" i="9"/>
  <c r="BX58" i="9" l="1"/>
  <c r="BX61" i="9"/>
  <c r="BX46" i="9" s="1"/>
  <c r="BW45" i="9"/>
  <c r="BX62" i="9"/>
  <c r="BX47" i="9" s="1"/>
  <c r="BW49" i="9"/>
  <c r="BX40" i="9" l="1"/>
  <c r="BX41" i="9" s="1"/>
  <c r="BX63" i="9"/>
  <c r="BX48" i="9" s="1"/>
  <c r="BX59" i="9"/>
  <c r="BX60" i="9" l="1"/>
  <c r="BX44" i="9"/>
  <c r="BX65" i="9"/>
  <c r="BX64" i="9"/>
  <c r="BX49" i="9" l="1"/>
  <c r="BY62" i="9"/>
  <c r="BY47" i="9" s="1"/>
  <c r="BX45" i="9"/>
  <c r="BY61" i="9"/>
  <c r="BY46" i="9" s="1"/>
  <c r="BY58" i="9"/>
  <c r="BY59" i="9" l="1"/>
  <c r="BY40" i="9"/>
  <c r="BY41" i="9" s="1"/>
  <c r="BY63" i="9"/>
  <c r="BY65" i="9" l="1"/>
  <c r="BY48" i="9"/>
  <c r="BY64" i="9"/>
  <c r="BY60" i="9"/>
  <c r="BY44" i="9"/>
  <c r="BY45" i="9" l="1"/>
  <c r="BZ58" i="9"/>
  <c r="BZ61" i="9"/>
  <c r="BZ46" i="9" s="1"/>
  <c r="BZ62" i="9"/>
  <c r="BZ47" i="9" s="1"/>
  <c r="BY49" i="9"/>
  <c r="BZ40" i="9" l="1"/>
  <c r="BZ41" i="9" s="1"/>
  <c r="BZ59" i="9"/>
  <c r="BZ63" i="9"/>
  <c r="BZ60" i="9" l="1"/>
  <c r="BZ65" i="9"/>
  <c r="BZ44" i="9"/>
  <c r="BZ48" i="9"/>
  <c r="BZ64" i="9"/>
  <c r="CA62" i="9" l="1"/>
  <c r="CA47" i="9" s="1"/>
  <c r="BZ49" i="9"/>
  <c r="CA61" i="9"/>
  <c r="CA46" i="9" s="1"/>
  <c r="CA58" i="9"/>
  <c r="BZ45" i="9"/>
  <c r="CA63" i="9" l="1"/>
  <c r="CA59" i="9"/>
  <c r="CA40" i="9"/>
  <c r="CA41" i="9" s="1"/>
  <c r="CA65" i="9" l="1"/>
  <c r="CA44" i="9"/>
  <c r="CA60" i="9"/>
  <c r="CA48" i="9"/>
  <c r="CA64" i="9"/>
  <c r="CB62" i="9" l="1"/>
  <c r="CB47" i="9" s="1"/>
  <c r="CA49" i="9"/>
  <c r="CA45" i="9"/>
  <c r="CB61" i="9"/>
  <c r="CB46" i="9" s="1"/>
  <c r="CB58" i="9"/>
  <c r="CB63" i="9" l="1"/>
  <c r="CB40" i="9"/>
  <c r="CB41" i="9" s="1"/>
  <c r="CB59" i="9"/>
  <c r="CB65" i="9" l="1"/>
  <c r="CB44" i="9"/>
  <c r="CB60" i="9"/>
  <c r="CB48" i="9"/>
  <c r="CB64" i="9"/>
  <c r="CB49" i="9" l="1"/>
  <c r="CC62" i="9"/>
  <c r="CC47" i="9" s="1"/>
  <c r="CC61" i="9"/>
  <c r="CC46" i="9" s="1"/>
  <c r="CB45" i="9"/>
  <c r="CC58" i="9"/>
  <c r="CC63" i="9" l="1"/>
  <c r="CC48" i="9" s="1"/>
  <c r="CC40" i="9"/>
  <c r="CC41" i="9" s="1"/>
  <c r="CC59" i="9"/>
  <c r="CC64" i="9" l="1"/>
  <c r="CC49" i="9" s="1"/>
  <c r="CC44" i="9"/>
  <c r="CC60" i="9"/>
  <c r="CC45" i="9" s="1"/>
  <c r="CC65" i="9"/>
  <c r="E11" i="14" l="1"/>
  <c r="E12" i="14"/>
  <c r="E13" i="14"/>
  <c r="F14" i="14"/>
  <c r="E8" i="14" s="1"/>
  <c r="H23" i="59"/>
  <c r="F23" i="59" s="1"/>
  <c r="CD119" i="2"/>
  <c r="G19" i="4"/>
  <c r="H19" i="4"/>
  <c r="G20" i="4"/>
  <c r="H20" i="4"/>
  <c r="G21" i="4"/>
  <c r="H21" i="4"/>
  <c r="G22" i="4"/>
  <c r="H22" i="4"/>
  <c r="G23" i="4"/>
  <c r="H23" i="4"/>
  <c r="G24" i="4"/>
  <c r="H24" i="4"/>
  <c r="E18" i="7"/>
  <c r="AQ18" i="7" s="1"/>
  <c r="E19" i="7"/>
  <c r="AQ19" i="7"/>
  <c r="E20" i="7"/>
  <c r="AQ20" i="7" s="1"/>
  <c r="E21" i="7"/>
  <c r="AQ21" i="7" s="1"/>
  <c r="E22" i="7"/>
  <c r="AQ22" i="7"/>
  <c r="E23" i="7"/>
  <c r="AQ23" i="7"/>
  <c r="E24" i="7"/>
  <c r="AQ24" i="7" s="1"/>
  <c r="E9" i="40"/>
  <c r="G9" i="40" s="1"/>
  <c r="E10" i="40"/>
  <c r="G10" i="40" s="1"/>
  <c r="H10" i="40"/>
  <c r="CE119" i="2"/>
  <c r="G18" i="40" l="1"/>
  <c r="H9" i="40"/>
  <c r="H18" i="40" s="1"/>
  <c r="E17" i="40"/>
  <c r="G23" i="59"/>
  <c r="H18" i="4"/>
  <c r="I25" i="4"/>
  <c r="G18" i="4"/>
  <c r="G25" i="4" l="1"/>
  <c r="I83" i="4"/>
  <c r="I82" i="4" s="1"/>
  <c r="H25" i="4"/>
  <c r="K25" i="4"/>
  <c r="K82" i="4" s="1"/>
  <c r="K7" i="37" s="1"/>
  <c r="G7" i="39"/>
  <c r="CF119" i="2"/>
  <c r="E7" i="14"/>
  <c r="F9" i="14" s="1"/>
  <c r="F15" i="14" s="1"/>
  <c r="H15" i="14" s="1"/>
  <c r="E25" i="7"/>
  <c r="F11" i="40"/>
  <c r="F9" i="40"/>
  <c r="F17" i="40"/>
  <c r="F12" i="40"/>
  <c r="F15" i="40"/>
  <c r="F16" i="40"/>
  <c r="G17" i="40"/>
  <c r="H17" i="40"/>
  <c r="F7" i="40"/>
  <c r="F13" i="40"/>
  <c r="F8" i="40"/>
  <c r="F14" i="40"/>
  <c r="F10" i="40"/>
  <c r="E102" i="7" l="1"/>
  <c r="AQ25" i="7"/>
  <c r="J16" i="4"/>
  <c r="J35" i="4"/>
  <c r="J49" i="4"/>
  <c r="J61" i="4"/>
  <c r="J79" i="4"/>
  <c r="J39" i="4"/>
  <c r="J67" i="4"/>
  <c r="J40" i="4"/>
  <c r="J68" i="4"/>
  <c r="J10" i="4"/>
  <c r="J23" i="4"/>
  <c r="J31" i="4"/>
  <c r="J73" i="4"/>
  <c r="J44" i="4"/>
  <c r="J15" i="4"/>
  <c r="J34" i="4"/>
  <c r="J46" i="4"/>
  <c r="J60" i="4"/>
  <c r="J17" i="4"/>
  <c r="J36" i="4"/>
  <c r="J50" i="4"/>
  <c r="J62" i="4"/>
  <c r="J80" i="4"/>
  <c r="J53" i="4"/>
  <c r="J18" i="4"/>
  <c r="J22" i="4"/>
  <c r="J28" i="4"/>
  <c r="J54" i="4"/>
  <c r="J82" i="4"/>
  <c r="J56" i="4"/>
  <c r="J58" i="4"/>
  <c r="J12" i="4"/>
  <c r="J45" i="4"/>
  <c r="J75" i="4"/>
  <c r="M21" i="3"/>
  <c r="DA119" i="2" s="1"/>
  <c r="J21" i="4"/>
  <c r="J37" i="4"/>
  <c r="J51" i="4"/>
  <c r="J65" i="4"/>
  <c r="G82" i="4"/>
  <c r="J32" i="4"/>
  <c r="J20" i="4"/>
  <c r="M40" i="3"/>
  <c r="DP119" i="2" s="1"/>
  <c r="J38" i="4"/>
  <c r="J52" i="4"/>
  <c r="J66" i="4"/>
  <c r="H82" i="4"/>
  <c r="F8" i="39"/>
  <c r="G10" i="39" s="1"/>
  <c r="CL119" i="2"/>
  <c r="J30" i="4"/>
  <c r="J42" i="4"/>
  <c r="J72" i="4"/>
  <c r="J19" i="4"/>
  <c r="J43" i="4"/>
  <c r="J57" i="4"/>
  <c r="J11" i="4"/>
  <c r="J74" i="4"/>
  <c r="J24" i="4"/>
  <c r="J76" i="4"/>
  <c r="J29" i="4"/>
  <c r="J41" i="4"/>
  <c r="J55" i="4"/>
  <c r="J69" i="4"/>
  <c r="F38" i="37"/>
  <c r="J33" i="4"/>
  <c r="J59" i="4"/>
  <c r="E18" i="40"/>
  <c r="G20" i="39"/>
  <c r="G22" i="39"/>
  <c r="J25" i="4"/>
  <c r="F18" i="40"/>
  <c r="K11" i="37"/>
  <c r="L7" i="37"/>
  <c r="L11" i="37" s="1"/>
  <c r="L13" i="37" s="1"/>
  <c r="G26" i="39"/>
  <c r="G25" i="39"/>
  <c r="G27" i="39"/>
  <c r="F39" i="37" l="1"/>
  <c r="F40" i="37" s="1"/>
  <c r="F43" i="37" s="1"/>
  <c r="F46" i="37" s="1"/>
  <c r="F47" i="37" s="1"/>
  <c r="F49" i="37" s="1"/>
  <c r="F50" i="37" s="1"/>
  <c r="E34" i="14"/>
  <c r="F36" i="14" s="1"/>
  <c r="F38" i="14" s="1"/>
  <c r="H38" i="14" s="1"/>
  <c r="K14" i="37"/>
  <c r="G23" i="39"/>
  <c r="G21" i="39"/>
  <c r="E82" i="7"/>
  <c r="AQ82" i="7" s="1"/>
  <c r="E99" i="7"/>
  <c r="AQ99" i="7" s="1"/>
  <c r="K17" i="37" l="1"/>
  <c r="K20" i="37" s="1"/>
  <c r="L14" i="37"/>
  <c r="L17" i="37" s="1"/>
  <c r="K23" i="37" l="1"/>
  <c r="L20" i="37"/>
  <c r="K24" i="37" l="1"/>
  <c r="L24" i="37" s="1"/>
  <c r="L23" i="37"/>
  <c r="K33" i="37" l="1"/>
  <c r="L22" i="37"/>
  <c r="L29" i="37" s="1"/>
  <c r="K26" i="37"/>
  <c r="K27" i="37"/>
  <c r="K34" i="37"/>
  <c r="L34" i="37" s="1"/>
  <c r="K35" i="37" l="1"/>
  <c r="L33" i="37"/>
  <c r="L3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 P. Cheung</author>
  </authors>
  <commentList>
    <comment ref="M9" authorId="0" shapeId="0" xr:uid="{D87D7013-5E38-4F1D-9409-929DDA6A1A08}">
      <text>
        <r>
          <rPr>
            <sz val="9"/>
            <color indexed="81"/>
            <rFont val="Tahoma"/>
            <family val="2"/>
          </rPr>
          <t>Set M59 to "1.00" and use goal-seek to obtain value</t>
        </r>
      </text>
    </comment>
    <comment ref="N13" authorId="0" shapeId="0" xr:uid="{8C779D18-9749-44FA-B1DC-979F5548FC46}">
      <text>
        <r>
          <rPr>
            <sz val="9"/>
            <color indexed="81"/>
            <rFont val="Tahoma"/>
            <family val="2"/>
          </rPr>
          <t>Set N59 to "1.00" and use goal-seek to obtain value</t>
        </r>
      </text>
    </comment>
    <comment ref="O16" authorId="0" shapeId="0" xr:uid="{14E54867-0CE3-400E-BB5A-0A8C47A921FC}">
      <text>
        <r>
          <rPr>
            <sz val="9"/>
            <color indexed="81"/>
            <rFont val="Tahoma"/>
            <family val="2"/>
          </rPr>
          <t>Set O59 to "1.00" and use goal-seek to obtain value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<sst xmlns="http://schemas.openxmlformats.org/spreadsheetml/2006/main" count="3095" uniqueCount="1752">
  <si>
    <t>STATE OF HAWAII</t>
  </si>
  <si>
    <t>Hawaii Housing Finance and Development Corporation</t>
  </si>
  <si>
    <t>2025 Consolidated Application</t>
  </si>
  <si>
    <t>FEE SCHEDULE</t>
  </si>
  <si>
    <t>Program</t>
  </si>
  <si>
    <t>Application
Fees*</t>
  </si>
  <si>
    <t>Loan / 
Origination
Fee and Interest</t>
  </si>
  <si>
    <t>Administrative
Fee</t>
  </si>
  <si>
    <t>Compliance
Monitoring Fee</t>
  </si>
  <si>
    <t>Low-Income Housing Tax
Credit (LIHTC)</t>
  </si>
  <si>
    <t>$5,000
Initial Fee
Any Extension
or Modification Request subject
to a $5,000 Additional Fee</t>
  </si>
  <si>
    <t>N/A</t>
  </si>
  <si>
    <t>10% of first year's
federal LIHTC reservation amount shall be made
(good faith deposit)
80% of the good faith
deposit shall be retained as
an administrative fee (reference QAP for details)</t>
  </si>
  <si>
    <t>$25 per unit
per year for
all project units excluding the manager unit(s)</t>
  </si>
  <si>
    <t>Hula Mae Multi-Family (HMMF)</t>
  </si>
  <si>
    <t>0.5% of the loan amount
(with a minimum of $50,000 and maximum of $100,000) payable at bond issuance
(one-time fee)
and
0.125% of the permanent multi-family loan amount (amount administrative fee)</t>
  </si>
  <si>
    <t>$35 per unit
per year for
all project units excluding the manager unit(s)</t>
  </si>
  <si>
    <t>Rental Housing Revolving Fund (RHRF)</t>
  </si>
  <si>
    <t>$2,000
Initial Fee
Any Extension
or Modification Request subject
to a $1,000 Additional Fee</t>
  </si>
  <si>
    <t>Origination Fee:  0.5% of loan amount
Interest:
Variable
depending on project needs</t>
  </si>
  <si>
    <t>Dwelling Unit Revolving Fund (DURF)</t>
  </si>
  <si>
    <t>Origination Fee:  Minimum of 1% of loan amount
Interest:
Minimum of 3% per annum</t>
  </si>
  <si>
    <t>Up to $2,500 per unit
(one-time fee)</t>
  </si>
  <si>
    <t>*All Consolidated Application Fees are non-refundable.</t>
  </si>
  <si>
    <t>SCHEDULE OF IMPORTANT EVENTS</t>
  </si>
  <si>
    <t>Application
Due Dates*</t>
  </si>
  <si>
    <t>Award Dates*</t>
  </si>
  <si>
    <t>Availability
of Funds</t>
  </si>
  <si>
    <t>LIHTC -- 9%
(State's Annual Volume Cap)</t>
  </si>
  <si>
    <t>February 14, 2025
2:00 PM (HST)</t>
  </si>
  <si>
    <t>June/July 2025</t>
  </si>
  <si>
    <t>Subject to the availability
of the State's
LIHTC volume cap</t>
  </si>
  <si>
    <t>LIHTC -- 4%
(Non-Volume Cap)</t>
  </si>
  <si>
    <t>July/August 2025</t>
  </si>
  <si>
    <t>Subject to the issuance
of tax-exempt private
activity bonds</t>
  </si>
  <si>
    <t>HMMF</t>
  </si>
  <si>
    <t>Subject to the availability
of the State's
private activity bond cap</t>
  </si>
  <si>
    <t>RHRF</t>
  </si>
  <si>
    <r>
      <t xml:space="preserve">June/August 2025
</t>
    </r>
    <r>
      <rPr>
        <i/>
        <sz val="9"/>
        <color theme="1"/>
        <rFont val="Times New Roman"/>
        <family val="1"/>
      </rPr>
      <t xml:space="preserve">Note:  RHRF program
requires the HHFDC Board
to adopt an approved and
rejected list prior to award </t>
    </r>
  </si>
  <si>
    <t>Upon Governor's approval
and satisfactory completion
of required documentation</t>
  </si>
  <si>
    <t>DURF</t>
  </si>
  <si>
    <t>Open, applications
accepted throughout
the year</t>
  </si>
  <si>
    <t>Depends on the date an
application is received</t>
  </si>
  <si>
    <t>*All dates are subject to change by HHFDC.</t>
  </si>
  <si>
    <t>2025 Funding Round – Application Submittal Process</t>
  </si>
  <si>
    <t>The Hawaii Housing Finance and Development Corporation (HHFDC) will accept applications for Low-Income Housing Tax Credits (LIHTC), Hula Mae Multi-Family Bonds (HMMF), Rental Housing Revolving Fund (RHRF) and Dwelling Unit Revolving Funds (DURF) programs in accordance with the following:</t>
  </si>
  <si>
    <t>1.</t>
  </si>
  <si>
    <r>
      <t xml:space="preserve">Consolidated Applications are due </t>
    </r>
    <r>
      <rPr>
        <b/>
        <u/>
        <sz val="11.5"/>
        <color rgb="FF333333"/>
        <rFont val="Times New Roman"/>
        <family val="1"/>
      </rPr>
      <t>February 14, 2025, 2:00 pm (HST)</t>
    </r>
    <r>
      <rPr>
        <sz val="11.5"/>
        <color rgb="FF333333"/>
        <rFont val="Times New Roman"/>
        <family val="1"/>
      </rPr>
      <t xml:space="preserve">. To be considered </t>
    </r>
    <r>
      <rPr>
        <b/>
        <u/>
        <sz val="11.5"/>
        <color rgb="FF333333"/>
        <rFont val="Times New Roman"/>
        <family val="1"/>
      </rPr>
      <t>complete</t>
    </r>
    <r>
      <rPr>
        <sz val="11.5"/>
        <color rgb="FF333333"/>
        <rFont val="Times New Roman"/>
        <family val="1"/>
      </rPr>
      <t>, applications must meet the following criteria:</t>
    </r>
  </si>
  <si>
    <t>a.</t>
  </si>
  <si>
    <r>
      <t xml:space="preserve">Include all required inputs, responses, worksheets, certifications, authorizations, assurances, and exhibits as outlined in the </t>
    </r>
    <r>
      <rPr>
        <b/>
        <sz val="11.5"/>
        <color rgb="FF333333"/>
        <rFont val="Times New Roman"/>
        <family val="1"/>
      </rPr>
      <t>2025 Consolidated Application Instructions.</t>
    </r>
  </si>
  <si>
    <t>b.</t>
  </si>
  <si>
    <r>
      <t xml:space="preserve">Contain all material facts, supporting documentation, and any additional information necessary for a comprehensive understanding of the project, even if not explicitly specified in the </t>
    </r>
    <r>
      <rPr>
        <b/>
        <sz val="11.5"/>
        <color rgb="FF333333"/>
        <rFont val="Times New Roman"/>
        <family val="1"/>
      </rPr>
      <t>2025 Consolidated Application Instructions.</t>
    </r>
  </si>
  <si>
    <t>c.</t>
  </si>
  <si>
    <t>Require no more than minimal clarification for HHFDC to make a decision regarding the allocation of tax credits or the issuance of bonds requested in the application.</t>
  </si>
  <si>
    <t>2.</t>
  </si>
  <si>
    <r>
      <t xml:space="preserve">HHFDC will accept completed </t>
    </r>
    <r>
      <rPr>
        <u/>
        <sz val="11.5"/>
        <color rgb="FF333333"/>
        <rFont val="Times New Roman"/>
        <family val="1"/>
      </rPr>
      <t>Consolidated Applications</t>
    </r>
    <r>
      <rPr>
        <sz val="11.5"/>
        <color rgb="FF333333"/>
        <rFont val="Times New Roman"/>
        <family val="1"/>
      </rPr>
      <t xml:space="preserve"> only through the following methods:</t>
    </r>
  </si>
  <si>
    <r>
      <t xml:space="preserve">Early Submission: Applications may be submitted prior to February 14, 2025, only with prior approval from HHFDC. For more information, contact the Finance Branch at </t>
    </r>
    <r>
      <rPr>
        <b/>
        <u/>
        <sz val="11"/>
        <color rgb="FF0000FF"/>
        <rFont val="Times New Roman"/>
        <family val="1"/>
      </rPr>
      <t>hhfdcapplications@hawaii.gov</t>
    </r>
    <r>
      <rPr>
        <sz val="11"/>
        <color theme="1"/>
        <rFont val="Times New Roman"/>
        <family val="1"/>
      </rPr>
      <t>.</t>
    </r>
  </si>
  <si>
    <t>In-Person Submission: Applications may be submitted in person on February 14, 2025, between 7:45 AM and 2:00 PM (HST) by appointment only. To schedule an appointment, please use the following</t>
  </si>
  <si>
    <t>link:</t>
  </si>
  <si>
    <t xml:space="preserve"> HHFDC Appointment Scheduling*</t>
  </si>
  <si>
    <t>Mail-In Submission: HHFDC must receive one (1) complete Digital Copy and one (1) complete Physical Copy, as outlined in the 2025 Consolidated Application Instructions, by February 14, 2025, 2:00 pm (HST). Applications received after the deadline will not be considered. There is no Email Submission. Mail submissions are required to be sent via the United States Postal Service (USPS) to the following address:</t>
  </si>
  <si>
    <t>Hawaii Housing Finance and Development Corporation
Attn: Finance Branch
677 Queen Street, Suite 300
Honolulu, HI  96813</t>
  </si>
  <si>
    <t>3.</t>
  </si>
  <si>
    <r>
      <t xml:space="preserve">Please contact the Finance Branch at </t>
    </r>
    <r>
      <rPr>
        <b/>
        <u/>
        <sz val="11"/>
        <color rgb="FF0000FF"/>
        <rFont val="Times New Roman"/>
        <family val="1"/>
      </rPr>
      <t>hhfdcapplications@hawaii.gov</t>
    </r>
    <r>
      <rPr>
        <sz val="11"/>
        <color theme="1"/>
        <rFont val="Times New Roman"/>
        <family val="1"/>
      </rPr>
      <t xml:space="preserve"> with any questions or concerns.</t>
    </r>
  </si>
  <si>
    <t>*Appointments will be available in 15-minute increments. Two (2) application max per appointment time. If submitting more than two applications, please contact HHFDC. Full appointment link below:
https://outlook.office365.com/owa/calendar/HHFDCMultiFamilyFinanceBookings@HawaiiOIMT.onmicrosoft.com/bookings</t>
  </si>
  <si>
    <t>FOR OFFICIAL USE ONLY</t>
  </si>
  <si>
    <t>ORIGINAL</t>
  </si>
  <si>
    <t>USB</t>
  </si>
  <si>
    <t>CHECK</t>
  </si>
  <si>
    <t>DATE &amp; TIME STAMP</t>
  </si>
  <si>
    <t>INITIALS</t>
  </si>
  <si>
    <t>INVOICE FOR PAYMENT</t>
  </si>
  <si>
    <t>APPLICATION RECEIPT</t>
  </si>
  <si>
    <t>APPLICANT INFORMATION:</t>
  </si>
  <si>
    <r>
      <t xml:space="preserve">This acknowledges receipt of the Consolidated Application </t>
    </r>
    <r>
      <rPr>
        <b/>
        <i/>
        <u/>
        <sz val="10"/>
        <color theme="1"/>
        <rFont val="Times New Roman"/>
        <family val="1"/>
      </rPr>
      <t>without</t>
    </r>
    <r>
      <rPr>
        <b/>
        <i/>
        <sz val="10"/>
        <color theme="1"/>
        <rFont val="Times New Roman"/>
        <family val="1"/>
      </rPr>
      <t xml:space="preserve"> a completeness review.</t>
    </r>
  </si>
  <si>
    <t>[ Input all fields in</t>
  </si>
  <si>
    <t>==&gt;</t>
  </si>
  <si>
    <t>]</t>
  </si>
  <si>
    <t>CONTACT:</t>
  </si>
  <si>
    <t>Applicant Name:</t>
  </si>
  <si>
    <t>EMAIL:</t>
  </si>
  <si>
    <t>Applicant Email:</t>
  </si>
  <si>
    <t>Project Name:</t>
  </si>
  <si>
    <t>Cashiers Check #:</t>
  </si>
  <si>
    <t>Cashiers Check Date:</t>
  </si>
  <si>
    <t>Project Island:</t>
  </si>
  <si>
    <r>
      <t>Please mark with an "</t>
    </r>
    <r>
      <rPr>
        <b/>
        <i/>
        <u/>
        <sz val="14"/>
        <color theme="5" tint="-0.249977111117893"/>
        <rFont val="Times New Roman"/>
        <family val="1"/>
      </rPr>
      <t>X</t>
    </r>
    <r>
      <rPr>
        <b/>
        <sz val="11"/>
        <color theme="1"/>
        <rFont val="Times New Roman"/>
        <family val="1"/>
      </rPr>
      <t>" all that apply:</t>
    </r>
  </si>
  <si>
    <t>FEE DESCRIPTION:</t>
  </si>
  <si>
    <t>LIHTC</t>
  </si>
  <si>
    <t>RHRF/DURF</t>
  </si>
  <si>
    <t>TOTAL</t>
  </si>
  <si>
    <t>Application:</t>
  </si>
  <si>
    <t>Funding Programs:</t>
  </si>
  <si>
    <t>LIHTC (9%)</t>
  </si>
  <si>
    <t>LIHTC (4%)</t>
  </si>
  <si>
    <t>Total Application Fee Amount:</t>
  </si>
  <si>
    <t>Date of Cashiers Check:</t>
  </si>
  <si>
    <t>Total payment due to HHFDC</t>
  </si>
  <si>
    <t>Special Notes by Applications (as applicable):</t>
  </si>
  <si>
    <r>
      <t xml:space="preserve">Please make check payable to: </t>
    </r>
    <r>
      <rPr>
        <i/>
        <sz val="11"/>
        <color rgb="FF0070C0"/>
        <rFont val="Times New Roman"/>
        <family val="1"/>
      </rPr>
      <t>Hawaii Housing Finance and Development Corporation</t>
    </r>
    <r>
      <rPr>
        <i/>
        <sz val="11"/>
        <color theme="1"/>
        <rFont val="Times New Roman"/>
        <family val="1"/>
      </rPr>
      <t>.</t>
    </r>
  </si>
  <si>
    <t>Attach Cashiers Check Here.</t>
  </si>
  <si>
    <t>Submitted By:</t>
  </si>
  <si>
    <t>PRINT FIRST &amp; LAST NAME</t>
  </si>
  <si>
    <t>TITLE</t>
  </si>
  <si>
    <t>Organization Name:</t>
  </si>
  <si>
    <t>Submitter Signature:</t>
  </si>
  <si>
    <t>[     APPLICANT's COPY     ]</t>
  </si>
  <si>
    <t>[     HHFDC's COPY     ]</t>
  </si>
  <si>
    <t>LIHTCType</t>
  </si>
  <si>
    <t>BasisBoost</t>
  </si>
  <si>
    <t>SourceType</t>
  </si>
  <si>
    <t>Equity</t>
  </si>
  <si>
    <t>Debt</t>
  </si>
  <si>
    <t>YesNo</t>
  </si>
  <si>
    <t>Yes</t>
  </si>
  <si>
    <t>No</t>
  </si>
  <si>
    <t>LIHTCAMGI</t>
  </si>
  <si>
    <t>30%</t>
  </si>
  <si>
    <t>40%</t>
  </si>
  <si>
    <t>50%</t>
  </si>
  <si>
    <t>60%</t>
  </si>
  <si>
    <t>Repayment</t>
  </si>
  <si>
    <t>Amortizing</t>
  </si>
  <si>
    <t>Cash Flow</t>
  </si>
  <si>
    <t>NCAcq</t>
  </si>
  <si>
    <t>New Building</t>
  </si>
  <si>
    <t>Acquisition/Rehabilitation of an Existing Building used for housing</t>
  </si>
  <si>
    <t>Acquisition/Rehabilitation of an Existing Building not used for housing</t>
  </si>
  <si>
    <t>X</t>
  </si>
  <si>
    <t>BondType</t>
  </si>
  <si>
    <t xml:space="preserve">Private Placement </t>
  </si>
  <si>
    <t>Public Issue</t>
  </si>
  <si>
    <t>Minimum Set-Aside Elections</t>
  </si>
  <si>
    <t>20-50 Minimum Set-Aside</t>
  </si>
  <si>
    <t>40-60 Minimum Set-Aside</t>
  </si>
  <si>
    <t>Average Income Minimum Set-Aside</t>
  </si>
  <si>
    <t>Energy Efficiency</t>
  </si>
  <si>
    <t>None</t>
  </si>
  <si>
    <t>Energy Star Certified</t>
  </si>
  <si>
    <t>Enterprise Green Communities Certified</t>
  </si>
  <si>
    <t>LEED Certified</t>
  </si>
  <si>
    <t>LEED Certified - Silver</t>
  </si>
  <si>
    <t>LEED Certified - Gold</t>
  </si>
  <si>
    <t>LEED Certified - Platinum</t>
  </si>
  <si>
    <t>National Green Building Standard Certified - Bronze</t>
  </si>
  <si>
    <t>National Green Building Standard Certified - Silver</t>
  </si>
  <si>
    <t>National Green Building Standard Certified - Gold</t>
  </si>
  <si>
    <t>National Green Building Standard Certified - Emerald</t>
  </si>
  <si>
    <t>Environmental Assessment - State</t>
  </si>
  <si>
    <t>No environmental review is triggered per HRS 343</t>
  </si>
  <si>
    <t>EA Exemption was prepared</t>
  </si>
  <si>
    <t>Draft EA Published</t>
  </si>
  <si>
    <t>Final EA Published</t>
  </si>
  <si>
    <t>Draft EIS Published</t>
  </si>
  <si>
    <t>Final EIS Published and Accepted</t>
  </si>
  <si>
    <t>Environmental Assessment - Federal</t>
  </si>
  <si>
    <t>No environmental review is triggered per NEPA</t>
  </si>
  <si>
    <t>Federal NEPA EA or EIS Required</t>
  </si>
  <si>
    <t>App Date</t>
  </si>
  <si>
    <t>Applicant</t>
  </si>
  <si>
    <t>Contact</t>
  </si>
  <si>
    <t>Email</t>
  </si>
  <si>
    <t>Phone</t>
  </si>
  <si>
    <t>Address 1</t>
  </si>
  <si>
    <t>Address 2</t>
  </si>
  <si>
    <t>Tax ID</t>
  </si>
  <si>
    <t>Project Name</t>
  </si>
  <si>
    <t>County</t>
  </si>
  <si>
    <t>Island</t>
  </si>
  <si>
    <t>TMK</t>
  </si>
  <si>
    <t>AffCom Years</t>
  </si>
  <si>
    <t>Classification</t>
  </si>
  <si>
    <t>Build Type</t>
  </si>
  <si>
    <t>Set-Aside</t>
  </si>
  <si>
    <t>Total Units</t>
  </si>
  <si>
    <t>LIHTC Units</t>
  </si>
  <si>
    <t>Other Aff Units</t>
  </si>
  <si>
    <t>Mark Units</t>
  </si>
  <si>
    <t>Mang Units</t>
  </si>
  <si>
    <t>Elderly Units</t>
  </si>
  <si>
    <t>Homeless Units</t>
  </si>
  <si>
    <t>Other Units</t>
  </si>
  <si>
    <t>Res Area</t>
  </si>
  <si>
    <t>Common Area</t>
  </si>
  <si>
    <t>Commerc Area</t>
  </si>
  <si>
    <t>Comm Serv Area</t>
  </si>
  <si>
    <t>Project Area</t>
  </si>
  <si>
    <t>Parking Area</t>
  </si>
  <si>
    <t>Total Area</t>
  </si>
  <si>
    <t>LIHTC Type</t>
  </si>
  <si>
    <t>Fed LIHTC</t>
  </si>
  <si>
    <t>HMMF Int</t>
  </si>
  <si>
    <t>HMMF Perm</t>
  </si>
  <si>
    <t>RHRF Int</t>
  </si>
  <si>
    <t>RHRF Perm</t>
  </si>
  <si>
    <t>DDA/QCT</t>
  </si>
  <si>
    <t>App Fraction - Unit</t>
  </si>
  <si>
    <t>App Fraction - Area</t>
  </si>
  <si>
    <t>Non-Profit?</t>
  </si>
  <si>
    <t>Tenant Option to Purchase?</t>
  </si>
  <si>
    <t>No. of Buildings</t>
  </si>
  <si>
    <t>QCT?</t>
  </si>
  <si>
    <t>Census Tract #</t>
  </si>
  <si>
    <t>Com Revital. Plan?</t>
  </si>
  <si>
    <t>CRP Program</t>
  </si>
  <si>
    <t>Com Serv. Facility?</t>
  </si>
  <si>
    <t>Historic Nature?</t>
  </si>
  <si>
    <t>RHRF Rate Int</t>
  </si>
  <si>
    <t>RHRF Rate Perm</t>
  </si>
  <si>
    <t>RHRF Term Int</t>
  </si>
  <si>
    <t>RHRF Term Perm</t>
  </si>
  <si>
    <t>RHRF CF after Debt</t>
  </si>
  <si>
    <t>HMMF % Bonds</t>
  </si>
  <si>
    <t>HMMF Rate Int</t>
  </si>
  <si>
    <t>HMMF Rate Perm</t>
  </si>
  <si>
    <t>HMMF Term Int</t>
  </si>
  <si>
    <t>HMMF Term Perm</t>
  </si>
  <si>
    <t>HMMF Amort Int</t>
  </si>
  <si>
    <t>HMMF Amort Perm</t>
  </si>
  <si>
    <t>Bond Type</t>
  </si>
  <si>
    <t>Gov Land?</t>
  </si>
  <si>
    <t>EA Status</t>
  </si>
  <si>
    <t>EA Date</t>
  </si>
  <si>
    <t>NEPA Status</t>
  </si>
  <si>
    <t>NEPA Date</t>
  </si>
  <si>
    <t>Green Building</t>
  </si>
  <si>
    <t>Oper Subsidy?</t>
  </si>
  <si>
    <t>Subsidy New?</t>
  </si>
  <si>
    <t>Land Cost</t>
  </si>
  <si>
    <t>Building Cost</t>
  </si>
  <si>
    <t>Tot Acq Costs</t>
  </si>
  <si>
    <t>Site Work</t>
  </si>
  <si>
    <t>Rehab Cost</t>
  </si>
  <si>
    <t>Vertical Cost</t>
  </si>
  <si>
    <t>Contractor Profit, OH &amp; GR</t>
  </si>
  <si>
    <t>Tot Construction Cost</t>
  </si>
  <si>
    <t>Total Soft Costs</t>
  </si>
  <si>
    <t>Total Finance Costs</t>
  </si>
  <si>
    <t>Total Dev Fee</t>
  </si>
  <si>
    <t>Proj Reserves</t>
  </si>
  <si>
    <t>Contingency</t>
  </si>
  <si>
    <t>Total Dev Cost</t>
  </si>
  <si>
    <t>BED #</t>
  </si>
  <si>
    <t>30% AMI</t>
  </si>
  <si>
    <t>40% AMI</t>
  </si>
  <si>
    <t>50% AMI</t>
  </si>
  <si>
    <t>60% AMI</t>
  </si>
  <si>
    <t xml:space="preserve">70% AMI </t>
  </si>
  <si>
    <t>80% AMI</t>
  </si>
  <si>
    <t xml:space="preserve">90% AMI </t>
  </si>
  <si>
    <t>100% AMI</t>
  </si>
  <si>
    <t>Avg Inc</t>
  </si>
  <si>
    <t>30% RENT</t>
  </si>
  <si>
    <t>40% RENT</t>
  </si>
  <si>
    <t>50% RENT</t>
  </si>
  <si>
    <t>60% RENT</t>
  </si>
  <si>
    <t>70% RENT</t>
  </si>
  <si>
    <t>80% RENT</t>
  </si>
  <si>
    <t>90% RENT</t>
  </si>
  <si>
    <t>100% RENT</t>
  </si>
  <si>
    <t>Avg Rent</t>
  </si>
  <si>
    <t>Beds</t>
  </si>
  <si>
    <t>AMI</t>
  </si>
  <si>
    <t>Units</t>
  </si>
  <si>
    <t>Max Rent</t>
  </si>
  <si>
    <t>Prop Rent</t>
  </si>
  <si>
    <t>Utility All</t>
  </si>
  <si>
    <t xml:space="preserve">AVERAGE INCOME </t>
  </si>
  <si>
    <t>Bed</t>
  </si>
  <si>
    <t>Total</t>
  </si>
  <si>
    <t>Check</t>
  </si>
  <si>
    <t>AVERAGE RENT</t>
  </si>
  <si>
    <t>HHFDC Consolidated Application</t>
  </si>
  <si>
    <t>Application and Input Sheet</t>
  </si>
  <si>
    <t>I. Applicant's Information:</t>
  </si>
  <si>
    <t>Application Date</t>
  </si>
  <si>
    <t>Project Owner Name (Applicant)</t>
  </si>
  <si>
    <t>The Applicant is the project owner.  Ownership entity must be established and registered with the State of Hawaii.</t>
  </si>
  <si>
    <t>HHFDC does not accept "to be formed" entity names.</t>
  </si>
  <si>
    <t>Applicant Contact Name, Title</t>
  </si>
  <si>
    <t>Applicant Email Address</t>
  </si>
  <si>
    <t>Applicant Phone Number</t>
  </si>
  <si>
    <t>Applicant Address</t>
  </si>
  <si>
    <t xml:space="preserve">Applicant City, State, Zip Code </t>
  </si>
  <si>
    <t>Applicant Tax ID Number (REQUIRED)</t>
  </si>
  <si>
    <t>Project Address</t>
  </si>
  <si>
    <t>Project City, State, Zip Code</t>
  </si>
  <si>
    <t>Project County</t>
  </si>
  <si>
    <t>Project Island</t>
  </si>
  <si>
    <t>Project Tax Map Key</t>
  </si>
  <si>
    <t>Affordability Commitment</t>
  </si>
  <si>
    <t>Years</t>
  </si>
  <si>
    <t>Building/Construction Type (e.g. I-A, V-B, etc.)</t>
  </si>
  <si>
    <t xml:space="preserve">Complete the information below if application was prepared by a person or entity different from the applicant. </t>
  </si>
  <si>
    <t>Application Preparer Name</t>
  </si>
  <si>
    <t>Application Preparer Contact Name, Title</t>
  </si>
  <si>
    <t xml:space="preserve">Application Preparer Phone Number </t>
  </si>
  <si>
    <t>Application Preparer Email Address</t>
  </si>
  <si>
    <t xml:space="preserve">Application Preparer Address </t>
  </si>
  <si>
    <t>Application Preparer City, State, Zip Code</t>
  </si>
  <si>
    <t>II. General Information:</t>
  </si>
  <si>
    <t>Project Unit Count and Detail</t>
  </si>
  <si>
    <t>Applicant commits to set-aside units based on the following income and rent restrictions.</t>
  </si>
  <si>
    <t>MINIMUM SET-ASIDE ELECTION     (Choose One):</t>
  </si>
  <si>
    <t>Check w/ ExH D</t>
  </si>
  <si>
    <t>Average Income Set-Aside per Bedroom Type</t>
  </si>
  <si>
    <t>Restriction/Occupancy</t>
  </si>
  <si>
    <t xml:space="preserve">Family </t>
  </si>
  <si>
    <t>Special Housing Needs</t>
  </si>
  <si>
    <t>Number</t>
  </si>
  <si>
    <r>
      <t xml:space="preserve">ExH D </t>
    </r>
    <r>
      <rPr>
        <b/>
        <u/>
        <sz val="8"/>
        <color theme="1"/>
        <rFont val="Arial"/>
        <family val="2"/>
      </rPr>
      <t>Count</t>
    </r>
  </si>
  <si>
    <r>
      <rPr>
        <b/>
        <sz val="8"/>
        <color theme="1"/>
        <rFont val="Arial"/>
        <family val="2"/>
      </rPr>
      <t xml:space="preserve">App&amp;Input &amp; ExH D </t>
    </r>
    <r>
      <rPr>
        <b/>
        <u/>
        <sz val="8"/>
        <color theme="1"/>
        <rFont val="Arial"/>
        <family val="2"/>
      </rPr>
      <t>Equate</t>
    </r>
  </si>
  <si>
    <t>0bd</t>
  </si>
  <si>
    <t>1bd</t>
  </si>
  <si>
    <t>2bd</t>
  </si>
  <si>
    <t>3bd</t>
  </si>
  <si>
    <t>4bd</t>
  </si>
  <si>
    <t>5bd</t>
  </si>
  <si>
    <t>Total AVG Income</t>
  </si>
  <si>
    <t>(AMGI=Area Median Gross Income)</t>
  </si>
  <si>
    <t>of Units</t>
  </si>
  <si>
    <t>30% AMGI</t>
  </si>
  <si>
    <t>(Income &amp; Rent Restricted)</t>
  </si>
  <si>
    <t>40% AMGI</t>
  </si>
  <si>
    <t>50% AMGI</t>
  </si>
  <si>
    <t>60% AMGI</t>
  </si>
  <si>
    <t>70% AMGI</t>
  </si>
  <si>
    <t>80% AMGI</t>
  </si>
  <si>
    <t>90% AMGI</t>
  </si>
  <si>
    <t>100%-140% AMGI</t>
  </si>
  <si>
    <t>Market Units</t>
  </si>
  <si>
    <t>Manager Unit(s)</t>
  </si>
  <si>
    <t>[1]</t>
  </si>
  <si>
    <t>Unit subtotals and totals shall return "Error" or "#VALUE!" until unit totals of Project Unit Count and Building/Project Area Tables reconcile.</t>
  </si>
  <si>
    <t>In the space provided below, please describe the special housing need served by this project.  Attach Exhibit 39 – supporting documentation.  Note:  The special housing unit reservation is exclusive to that particular need group.  The market study is required to specifically address the market demand of the identified special needs group and the project’s ability to meet that demand.</t>
  </si>
  <si>
    <t>Accessible Units</t>
  </si>
  <si>
    <t xml:space="preserve">Number of Accessible Units </t>
  </si>
  <si>
    <t xml:space="preserve">Number of Adaptable Units </t>
  </si>
  <si>
    <t xml:space="preserve">Availability </t>
  </si>
  <si>
    <t xml:space="preserve">Will all of the residential units be available to the general public? </t>
  </si>
  <si>
    <t xml:space="preserve"> Yes</t>
  </si>
  <si>
    <t xml:space="preserve"> No </t>
  </si>
  <si>
    <t>If you answered no, please qualify which populations the units will be made available to:</t>
  </si>
  <si>
    <t>Studio</t>
  </si>
  <si>
    <t>1-BR</t>
  </si>
  <si>
    <t>2-BR</t>
  </si>
  <si>
    <t>3-BR</t>
  </si>
  <si>
    <t>4-BR</t>
  </si>
  <si>
    <t>LIHTC Area</t>
  </si>
  <si>
    <t>Non-LIHTC Units</t>
  </si>
  <si>
    <t>Non-LIHTC Area</t>
  </si>
  <si>
    <t>Mgr Units</t>
  </si>
  <si>
    <t>Manager Unit Area</t>
  </si>
  <si>
    <t>Commercial Area</t>
  </si>
  <si>
    <t>Community Svc Facility</t>
  </si>
  <si>
    <t>Surface Parking</t>
  </si>
  <si>
    <t>Total Project Area</t>
  </si>
  <si>
    <t>Only include areas that are part of the Project's Eligible Basis</t>
  </si>
  <si>
    <t>III. Applicant's Request(s) for Financial Programs Administered by HHFDC:</t>
  </si>
  <si>
    <t>Application</t>
  </si>
  <si>
    <t xml:space="preserve">Required </t>
  </si>
  <si>
    <t>Requested Programs</t>
  </si>
  <si>
    <t>Fee</t>
  </si>
  <si>
    <t>Confirmation</t>
  </si>
  <si>
    <t>Payment</t>
  </si>
  <si>
    <t>Total Required Payment to Hawaii Housing Finance and Development Corporation</t>
  </si>
  <si>
    <r>
      <rPr>
        <sz val="11"/>
        <color theme="1"/>
        <rFont val="Arial"/>
        <family val="2"/>
      </rPr>
      <t xml:space="preserve">All application fees shall be in the form of a </t>
    </r>
    <r>
      <rPr>
        <b/>
        <sz val="11"/>
        <color theme="1"/>
        <rFont val="Arial"/>
        <family val="2"/>
      </rPr>
      <t>cashier's check</t>
    </r>
    <r>
      <rPr>
        <sz val="11"/>
        <color theme="1"/>
        <rFont val="Arial"/>
        <family val="2"/>
      </rPr>
      <t xml:space="preserve"> made payable to the "Hawaii Housing Finance and Development Corporation".</t>
    </r>
  </si>
  <si>
    <t>No personal checks will be accepted.</t>
  </si>
  <si>
    <t>Low-Income Housing Tax Credits (LIHTC):</t>
  </si>
  <si>
    <t>Annual</t>
  </si>
  <si>
    <t>Interim</t>
  </si>
  <si>
    <t>Permanent</t>
  </si>
  <si>
    <t>Type - 9% (70% PV) or 4% (30% PV)</t>
  </si>
  <si>
    <t>Federal LIHTC</t>
  </si>
  <si>
    <t>State LIHTC</t>
  </si>
  <si>
    <t xml:space="preserve">Rental Housing Revolving Fund (RHRF) </t>
  </si>
  <si>
    <t>Hula Mae Multi Family Revenue Bond Program (HMMF)</t>
  </si>
  <si>
    <t>Note: Applicant is responsible to determine that any requested bond amounts meets applicable matching requirements (e.g. 50% test for 4% LIHTC credits)</t>
  </si>
  <si>
    <t>LIHTC Detail</t>
  </si>
  <si>
    <t>Federal LIHTC Request (10-year)</t>
  </si>
  <si>
    <t>State LIHTC Request (5-year)</t>
  </si>
  <si>
    <t>Federal LIHTC Proceeds (Must Reconcile with Exhibit 26)</t>
  </si>
  <si>
    <t>State LIHTC Proceeds (Must Reconcile with Exhibit 26)</t>
  </si>
  <si>
    <t>Total LIHTC Proceeds</t>
  </si>
  <si>
    <t>DDA or QCT Election</t>
  </si>
  <si>
    <t>If an amount is indicated, attach applicable map to Exhibit 17.</t>
  </si>
  <si>
    <t>Waiving Request for a Qualified Contract</t>
  </si>
  <si>
    <t>Applicable/Tax Credit Percentage: 9% - 70% PV</t>
  </si>
  <si>
    <t>Applicable/Tax Credit Percentage: 4% - 30% PV</t>
  </si>
  <si>
    <t>Applicable Fraction - Unit Count*</t>
  </si>
  <si>
    <t>Applicable Fraction - Area*</t>
  </si>
  <si>
    <t>*Applicable Fraction must be 100% for Average Income Set-Aside</t>
  </si>
  <si>
    <t>LIHTC Limited Partner Ownership Interest</t>
  </si>
  <si>
    <t>Annual Asset Management Fee</t>
  </si>
  <si>
    <t>Applicant elects to receive Low-Income Housing Tax Credits from the</t>
  </si>
  <si>
    <t>State of Hawaii's Non-profit set-aside.  (Refer to Criterion 16 in the Qualified Allocation Plan (QAP).)</t>
  </si>
  <si>
    <t>Extended Use Commitment</t>
  </si>
  <si>
    <t xml:space="preserve">The applicant will commit to a compliance period of 15 years and an additional use period of        </t>
  </si>
  <si>
    <t xml:space="preserve">  years </t>
  </si>
  <si>
    <t>(minimum extended use period is an additional 15 years) for a total of    </t>
  </si>
  <si>
    <t xml:space="preserve">  years.</t>
  </si>
  <si>
    <t>Tenant’s option to purchase units.</t>
  </si>
  <si>
    <t>Will all tenants have the right of first refusal to acquire their unit in accordance with IRC Section 42(i)(7)?</t>
  </si>
  <si>
    <t xml:space="preserve"> No</t>
  </si>
  <si>
    <t>Number of buildings in the project:</t>
  </si>
  <si>
    <t xml:space="preserve">For developments with more than one building: </t>
  </si>
  <si>
    <t xml:space="preserve">Are or will the buildings be located on the same tract of land? </t>
  </si>
  <si>
    <t>Are or will the buildings be owned by the same person for federal income tax purposes?</t>
  </si>
  <si>
    <t xml:space="preserve">Are or will the buildings be financed pursuant to a common plan of financing? </t>
  </si>
  <si>
    <t xml:space="preserve">Is the project in a Qualified Census Tract?  If yes, please identify the census tract. </t>
  </si>
  <si>
    <t>To determine whether the project is in a Qualified Census Tract, please refer to:</t>
  </si>
  <si>
    <t>https://www.huduser.gov/</t>
  </si>
  <si>
    <t>Census Tract:</t>
  </si>
  <si>
    <t>Does this development contribute to a concerted community revitalization plan, such as the Weed and Seed program, Empowerment Zone and Enterprise Community Initiative?</t>
  </si>
  <si>
    <t>Program:</t>
  </si>
  <si>
    <t>If the project is in a concerted community revitalization plan, submit Exhibit 29.</t>
  </si>
  <si>
    <t>If yes, please describe specific measures on how this will be achieved.</t>
  </si>
  <si>
    <t>Community Service Facility</t>
  </si>
  <si>
    <t>Will the project use eligible basis to develop a Community Service Facility as described in IRC Section 42(d)(4) (c)(iii) as a part of this project as part of its Low-Income Housing Tax Credit request?</t>
  </si>
  <si>
    <t>If yes, submit Exhibit 30.</t>
  </si>
  <si>
    <t>An analysis of the Community Service Facility must be included in the market study.  The Market Study must address the following:</t>
  </si>
  <si>
    <t xml:space="preserve">feasibility of the proposed community based facility </t>
  </si>
  <si>
    <t>the benefit of the proposed community based facility to the community</t>
  </si>
  <si>
    <t xml:space="preserve">the benefit of the proposed community based facility to persons and families earning 60% or less of AMI </t>
  </si>
  <si>
    <t>d.</t>
  </si>
  <si>
    <t>the affordability of any fees assessed to the persons and families earning 60% or less of AMI</t>
  </si>
  <si>
    <r>
      <t xml:space="preserve">Acquisition of existing buildings.  </t>
    </r>
    <r>
      <rPr>
        <sz val="11"/>
        <color theme="1"/>
        <rFont val="Arial"/>
        <family val="2"/>
      </rPr>
      <t xml:space="preserve">(Complete if applicable.) </t>
    </r>
  </si>
  <si>
    <t>Building acquired/to be acquired from:</t>
  </si>
  <si>
    <t xml:space="preserve"> Related Party </t>
  </si>
  <si>
    <t xml:space="preserve">  Unrelated Party </t>
  </si>
  <si>
    <t>Property is currently owned by:</t>
  </si>
  <si>
    <t>If Acquisition from Government Agency, indicate the Name of the Agency:</t>
  </si>
  <si>
    <t xml:space="preserve">Cost of Acquisition: </t>
  </si>
  <si>
    <t>Cost of Acquisition:</t>
  </si>
  <si>
    <t>Appraised Value:</t>
  </si>
  <si>
    <t>Date of Appraisal:</t>
  </si>
  <si>
    <t>Appraisal Ordered by:</t>
  </si>
  <si>
    <t>Complete information below:</t>
  </si>
  <si>
    <t xml:space="preserve">Address of Building </t>
  </si>
  <si>
    <t xml:space="preserve">Previously allocated LIHTC (Yes/No) </t>
  </si>
  <si>
    <t xml:space="preserve">Placed In Service Date of Bldg. by Most Recent Owner </t>
  </si>
  <si>
    <t>Proposed Date of Acquisition by Applicant</t>
  </si>
  <si>
    <t xml:space="preserve"># of Years Between Placed In Service and Acquisition </t>
  </si>
  <si>
    <t>Rehabilitation of Existing Building</t>
  </si>
  <si>
    <t xml:space="preserve">Proposed Rehabilitation Expense: </t>
  </si>
  <si>
    <t xml:space="preserve">per unit </t>
  </si>
  <si>
    <t>Date of most recent capital improvements to project costing at least 25% of the adjusted basis of the building(s) over a 24 month period and depreciated under the Accelerated Cost Recovery System (ACRS):</t>
  </si>
  <si>
    <t>Is the project the subject of a Historic Rehabilitation Tax Credit?</t>
  </si>
  <si>
    <t>If yes, amount of the Historic Tax Credit:</t>
  </si>
  <si>
    <t xml:space="preserve">  20% Historic Credit </t>
  </si>
  <si>
    <t xml:space="preserve">  10% Historic Credit (repealed)</t>
  </si>
  <si>
    <t>Has the amount of Historic Tax Credit been deducted from the Eligible Basis for Low-Income Housing Tax Credits?</t>
  </si>
  <si>
    <t>Is the property listed in the National or State Register of Historic Places?</t>
  </si>
  <si>
    <t>Please provide the current status of the project as it pertains to the Historic Tax Credits.</t>
  </si>
  <si>
    <t xml:space="preserve">RHRF Detail </t>
  </si>
  <si>
    <t>RHRF Loan Amount Request</t>
  </si>
  <si>
    <t>Requested Interest Rate</t>
  </si>
  <si>
    <t>Requested Loan Term/Maturity (in Years)</t>
  </si>
  <si>
    <t>Repayment:  Amortizing or Cash Flow Contingent</t>
  </si>
  <si>
    <t>Amortization Rate in Years (if Amortizing)</t>
  </si>
  <si>
    <t>Input Validation - Amortization</t>
  </si>
  <si>
    <t>Input Validation - Cash Flow</t>
  </si>
  <si>
    <t>Proposed Collateral/Security</t>
  </si>
  <si>
    <t>HMMF Detail (Must Reconcile with Exhibit 26)</t>
  </si>
  <si>
    <t>HMMF Volume Cap Request</t>
  </si>
  <si>
    <t>Aggregate Basis</t>
  </si>
  <si>
    <t>Applicant is responsible to determine Aggregate Basis amount pertaining to the Project</t>
  </si>
  <si>
    <t>% Aggregate Basis Funded by Bonds</t>
  </si>
  <si>
    <t>Bond Cushion (Imputed)</t>
  </si>
  <si>
    <t>Amounts presented are purely informational and are not verified by HHFDC</t>
  </si>
  <si>
    <t>Requested Amortization Rate (As Applicable, in Years)</t>
  </si>
  <si>
    <t>Type of bond to be issued:</t>
  </si>
  <si>
    <t>Credit Enhancement/Bond Insurance:</t>
  </si>
  <si>
    <t>Will a swap be used?</t>
  </si>
  <si>
    <t xml:space="preserve">If yes, identify swap provider: </t>
  </si>
  <si>
    <t>Will this issue be rated?</t>
  </si>
  <si>
    <t>If yes, identify proposed rating agency:</t>
  </si>
  <si>
    <t>Projected Bond Issuance Date:</t>
  </si>
  <si>
    <t>Projected Bond Conversion to Permanent Date:</t>
  </si>
  <si>
    <t xml:space="preserve">Proposed Purchaser: </t>
  </si>
  <si>
    <t>Purchaser's Counsel:</t>
  </si>
  <si>
    <t xml:space="preserve">Underwriter's Counsel: </t>
  </si>
  <si>
    <t xml:space="preserve">Trustee's Counsel: </t>
  </si>
  <si>
    <t xml:space="preserve">Borrower's Counsel: </t>
  </si>
  <si>
    <t xml:space="preserve">Borrower's Tax Counsel: </t>
  </si>
  <si>
    <t>Proposed bond structure must be supported by a commitment letter, term sheet, or letter of interest in Exhibit 26.</t>
  </si>
  <si>
    <t>Please provide a narrative description of your transaction.</t>
  </si>
  <si>
    <t>DURF Detail</t>
  </si>
  <si>
    <t>DURF Loan Amount Request</t>
  </si>
  <si>
    <t>Requested Repayment Terms</t>
  </si>
  <si>
    <t>Sponsor Equity Detail:</t>
  </si>
  <si>
    <t>Cash Contribution</t>
  </si>
  <si>
    <t>Real Estate</t>
  </si>
  <si>
    <t>Other:</t>
  </si>
  <si>
    <t>Indicate the TOTAL DOLLAR AMOUNT in the form of cash (or equivalents) and/or real estate contributions that your organization will directly contribute to the project. Only list items that shall remain in the project as a permanent source.  Do not include Deferred Developer Fees or other deferred costs.  Sponsor equity should be “first in” and not decrease from interim to permanent financing.</t>
  </si>
  <si>
    <t>If real estate is part of your equity contribution, provide a copy of an appraisal report and an independent CPA opinion letter on the equity valuation of the contribution.  Please note that whenever the HHFDC is providing loan financing, an appraisal report conforming to USPAP standards shall be at the expense of the applicant and ordered by the HHFDC.  Prior to ordering the appraisal, the HHFDC will require the applicant to deposit with the HHFDC sufficient funds to pay for the entire cost of the appraisal report.  Appraisal reports ordered by the applicant may not be acceptable.  Appraisal reports ordered and prepared for any federally insured lender or HUD approved lender will be acceptable, but shall be subject to a satisfactory review by HHFDC and an appraiser engaged by the HHFDC if deemed necessary by HHFDC, at the applicant/developer’s expense.</t>
  </si>
  <si>
    <t>IV. Applicant Organization/Entity and Project Team:</t>
  </si>
  <si>
    <t>Check the appropriate box</t>
  </si>
  <si>
    <t xml:space="preserve"> Non-Profit organization (Qualified, existing 501(c)(3) or (4) organization, as defined by the Internal Revenue Service)</t>
  </si>
  <si>
    <t xml:space="preserve"> If the applicant is a Non-Profit organization include Exhibit 1 and 2.</t>
  </si>
  <si>
    <t xml:space="preserve"> Private Developer </t>
  </si>
  <si>
    <t xml:space="preserve"> Limited Partnership </t>
  </si>
  <si>
    <t xml:space="preserve"> Corporation </t>
  </si>
  <si>
    <t xml:space="preserve"> General Partnership </t>
  </si>
  <si>
    <t xml:space="preserve"> Limited Liability Corporation </t>
  </si>
  <si>
    <t xml:space="preserve"> Other:</t>
  </si>
  <si>
    <t xml:space="preserve">Government </t>
  </si>
  <si>
    <t xml:space="preserve">Identify (Level of Government and Department) </t>
  </si>
  <si>
    <t xml:space="preserve"> County Government </t>
  </si>
  <si>
    <t xml:space="preserve"> State Government </t>
  </si>
  <si>
    <t>All applicants must submit Exhibit 3, Exhibit 4, Exhibit 5, Exhibit 6, and Exhibit 7 as applicable.</t>
  </si>
  <si>
    <t>Applicant Experience</t>
  </si>
  <si>
    <t xml:space="preserve"> Applicant has no prior experience in developing or owning affordable rental housing. </t>
  </si>
  <si>
    <t xml:space="preserve"> Applicant has prior experience in developing or owning affordable rental housing. </t>
  </si>
  <si>
    <t xml:space="preserve"> If the Applicant has experience in developing or owning affordable housing, please complete Exhibit 8.</t>
  </si>
  <si>
    <t>Project Team Information</t>
  </si>
  <si>
    <t>Complete Exhibit 9 for each Project Team Member</t>
  </si>
  <si>
    <t xml:space="preserve">Contact </t>
  </si>
  <si>
    <t>Address</t>
  </si>
  <si>
    <t>City, State, Zip Code</t>
  </si>
  <si>
    <t xml:space="preserve">Email </t>
  </si>
  <si>
    <t xml:space="preserve">Role/Responsibility </t>
  </si>
  <si>
    <t>Consultant</t>
  </si>
  <si>
    <t>General Contractor</t>
  </si>
  <si>
    <t>Architect</t>
  </si>
  <si>
    <t>Legal Counsel</t>
  </si>
  <si>
    <t>Tax Counsel</t>
  </si>
  <si>
    <t>Certified Public Accountant</t>
  </si>
  <si>
    <t>V. Site Information:</t>
  </si>
  <si>
    <t xml:space="preserve">Location </t>
  </si>
  <si>
    <t>Census Tract</t>
  </si>
  <si>
    <t xml:space="preserve">Legislative District (for Neighbor Islands) </t>
  </si>
  <si>
    <t xml:space="preserve">Neighborhood Board (for Oahu) </t>
  </si>
  <si>
    <t>Special Design or Management District</t>
  </si>
  <si>
    <t>Site Size</t>
  </si>
  <si>
    <t xml:space="preserve">  Acres</t>
  </si>
  <si>
    <t xml:space="preserve">  Square Feet</t>
  </si>
  <si>
    <t xml:space="preserve">Present Legal Owner of the Project Site </t>
  </si>
  <si>
    <t xml:space="preserve">  Name</t>
  </si>
  <si>
    <t xml:space="preserve">  Address</t>
  </si>
  <si>
    <t xml:space="preserve">  City, State, Zip Code</t>
  </si>
  <si>
    <t xml:space="preserve">Site Control Status </t>
  </si>
  <si>
    <t xml:space="preserve"> Own Site - Fee Simple </t>
  </si>
  <si>
    <t xml:space="preserve">Expires on: </t>
  </si>
  <si>
    <t xml:space="preserve"> Option to Purchase </t>
  </si>
  <si>
    <t xml:space="preserve"> Other</t>
  </si>
  <si>
    <t xml:space="preserve">Describe: </t>
  </si>
  <si>
    <t xml:space="preserve">Special Site Classification </t>
  </si>
  <si>
    <t>The five (5) classifications below are considered for the purposes of this application to be difficult development zones.  In most instances, none of the categories will be applicable.  If that is the case with your project, then type in “NA” next to each category.  However, if one of the categories is applicable, then check the box next to that category and briefly describe what impact being located in that particular zone may have on your project.  For the Flood Zone, please indicate the flood zone designation for the site from FEMA.  (NOTE - applicants may be required to provide a complete description of the problem and what mitigating measures will be taken to reduce the impact on the project).</t>
  </si>
  <si>
    <t>If the site has a site classification that is not one of the listed classifications, please check “Other” and describe the site classification.</t>
  </si>
  <si>
    <t>Identify:</t>
  </si>
  <si>
    <t xml:space="preserve"> Flood Zone </t>
  </si>
  <si>
    <t xml:space="preserve"> Tsunami</t>
  </si>
  <si>
    <t xml:space="preserve"> Special Management Area </t>
  </si>
  <si>
    <t xml:space="preserve"> Special or Historic District </t>
  </si>
  <si>
    <t xml:space="preserve"> Shoreline Protection Area </t>
  </si>
  <si>
    <t xml:space="preserve"> Other (wetlands, volcano, etc.) </t>
  </si>
  <si>
    <t>Zoning</t>
  </si>
  <si>
    <t xml:space="preserve">Land Use Classification </t>
  </si>
  <si>
    <t xml:space="preserve">County Zoning Designation </t>
  </si>
  <si>
    <t xml:space="preserve">Will your project conform to the existing zoning for the property? </t>
  </si>
  <si>
    <t>If no, describe you action plan for obtaining the appropriate zoning or zoning exemptions.</t>
  </si>
  <si>
    <t xml:space="preserve">List the variances and/or special use permits required. </t>
  </si>
  <si>
    <t>Relocation of Tenants or Existing Homeowners</t>
  </si>
  <si>
    <t xml:space="preserve">Does this project involve any relocation of tenants or existing homeowners? </t>
  </si>
  <si>
    <t xml:space="preserve">If yes, please describe any proposed relocation assistance. </t>
  </si>
  <si>
    <t xml:space="preserve">Environmental Assessment </t>
  </si>
  <si>
    <t xml:space="preserve">State statutes require that to receive State funding, Projects must be in compliance with HRS 343.  </t>
  </si>
  <si>
    <t>Please check the box that most appropriately describes the status of your project.</t>
  </si>
  <si>
    <t xml:space="preserve">If an EA or EIS is required, please provide the estimated completion date and identify the approving agency for the EA or accepting authority for </t>
  </si>
  <si>
    <t>the EIS.</t>
  </si>
  <si>
    <r>
      <t xml:space="preserve">If an EA or EIS is </t>
    </r>
    <r>
      <rPr>
        <b/>
        <i/>
        <u/>
        <sz val="11"/>
        <rFont val="Arial"/>
        <family val="2"/>
      </rPr>
      <t>not</t>
    </r>
    <r>
      <rPr>
        <b/>
        <i/>
        <sz val="11"/>
        <rFont val="Arial"/>
        <family val="2"/>
      </rPr>
      <t xml:space="preserve"> </t>
    </r>
    <r>
      <rPr>
        <b/>
        <i/>
        <u/>
        <sz val="11"/>
        <rFont val="Arial"/>
        <family val="2"/>
      </rPr>
      <t>required</t>
    </r>
    <r>
      <rPr>
        <i/>
        <sz val="11"/>
        <rFont val="Arial"/>
        <family val="2"/>
      </rPr>
      <t xml:space="preserve">, </t>
    </r>
    <r>
      <rPr>
        <sz val="11"/>
        <rFont val="Arial"/>
        <family val="2"/>
      </rPr>
      <t xml:space="preserve">please attach the EA Exemption Notice from the approving agency.  Reference Exhibit 20 for the complete </t>
    </r>
  </si>
  <si>
    <t>requirements.</t>
  </si>
  <si>
    <t>Approving Agency or Accepting Authority for EIS:</t>
  </si>
  <si>
    <t>State of Hawaii - HRS 343 Compliance:                                                - Select One -</t>
  </si>
  <si>
    <t>Date of publication in the Environmental Review Program's "The Environmental Notice", or estimated completion date.</t>
  </si>
  <si>
    <t>Federal - NEPA Compliance:                                                - Select One -</t>
  </si>
  <si>
    <t>Date of publication of Federal NEPA EA or EIS, or estimated completion date.</t>
  </si>
  <si>
    <t>Availability of Utilities</t>
  </si>
  <si>
    <t>Will the project utilize gas for cooking or water heating?</t>
  </si>
  <si>
    <t>If yes, is gas service currently available to the site?</t>
  </si>
  <si>
    <t>Is electricity service currently available to the site?</t>
  </si>
  <si>
    <t>Sewer/Septic service is currently available to the site for the number and type of units proposed.</t>
  </si>
  <si>
    <t>Water is currently available for the proposed number of units and type of units for this project.</t>
  </si>
  <si>
    <t>Does the site have a hook-up to telephone service?</t>
  </si>
  <si>
    <t>Does the site have a hook-up to cable or internet service?</t>
  </si>
  <si>
    <t xml:space="preserve">Off-Site Improvements </t>
  </si>
  <si>
    <t>Please provide information on the availability of utilities and site access for the proposed project.  Please include information on existing infrastructure capabilities and any planned or potential expansion of infrastructure needed to develop this project.</t>
  </si>
  <si>
    <t>Water</t>
  </si>
  <si>
    <t xml:space="preserve">  Existing:</t>
  </si>
  <si>
    <t xml:space="preserve">  Planned: </t>
  </si>
  <si>
    <t>Sewer</t>
  </si>
  <si>
    <t xml:space="preserve">  Planned:</t>
  </si>
  <si>
    <t>Drainage</t>
  </si>
  <si>
    <t xml:space="preserve">Roads </t>
  </si>
  <si>
    <t>Electric</t>
  </si>
  <si>
    <t>Gas</t>
  </si>
  <si>
    <t>Telephone, Television, and Data</t>
  </si>
  <si>
    <t>On-Site Improvements</t>
  </si>
  <si>
    <t>Identify the benefits in use or disclose any potential problems associated with your proposed site.</t>
  </si>
  <si>
    <t>FAILURE TO DISCLOSE ANY KNOWN MATERIAL DEFECTS MAY RESULT IN AN IMMEDIATE DISQUALIFICATION FROM FURTHER CONSIDERATION.  PLEASE COMPLETE THE ENVIRONMENTAL QUESTIONNAIRE.  Please attach additional pages if needed.</t>
  </si>
  <si>
    <t>Access to Site</t>
  </si>
  <si>
    <t>List major access points.  Is the access convenient or are there any hazardous conditions limiting access to the site?  Are any easements necessary for access?</t>
  </si>
  <si>
    <t>Does the project have sewer, water, and electricity immediately available for hook-up?  Will the project trigger upgrades to the existing utility infrastructure?</t>
  </si>
  <si>
    <t>Site Improvements</t>
  </si>
  <si>
    <t>What is currently on the site?  List the existing structures, if applicable.  If there are any existing structures, will there be any displacement of tenants?  How will this displacement be handled?  Will existing structures be renovated or demolished?</t>
  </si>
  <si>
    <t>Topography and soils</t>
  </si>
  <si>
    <t>Is the site developable?  Is there a soils engineering study available for review?  Is there a topographic survey of the site?  Will the site require any grading due to the slope?</t>
  </si>
  <si>
    <t>Environmental Issues</t>
  </si>
  <si>
    <t>What existing environmental conditions exist at the site?   What environmental conditions may affect the development of the site?  The HHFDC requires a Phase I Environmental Site Assessment.  Has a "No Further Action" letter been issued for the site?</t>
  </si>
  <si>
    <t>Project Description</t>
  </si>
  <si>
    <t>What type of project are you planning?  (Check all that apply)</t>
  </si>
  <si>
    <t xml:space="preserve"> Apartment Building </t>
  </si>
  <si>
    <t xml:space="preserve"> Low-Rise (1-3 stories)</t>
  </si>
  <si>
    <t xml:space="preserve"> Mid-Rise (4-8 stories)</t>
  </si>
  <si>
    <t xml:space="preserve"> High-rise (9 stories and above)</t>
  </si>
  <si>
    <t>Cluster</t>
  </si>
  <si>
    <t xml:space="preserve">Single-Family Dwelling Units </t>
  </si>
  <si>
    <t>Townhouse</t>
  </si>
  <si>
    <t>Duplex, Triplex, Fourplex</t>
  </si>
  <si>
    <t xml:space="preserve">New Construction </t>
  </si>
  <si>
    <t xml:space="preserve">Rehabilitation </t>
  </si>
  <si>
    <t xml:space="preserve">Acquisition </t>
  </si>
  <si>
    <t xml:space="preserve">Description of Buildings. (i.e. # of floors, # of units per building, # of elevators, concrete) </t>
  </si>
  <si>
    <t>Number of Residential Buildings</t>
  </si>
  <si>
    <t>Number of Other Buildings</t>
  </si>
  <si>
    <t xml:space="preserve">Project Amenities </t>
  </si>
  <si>
    <r>
      <t xml:space="preserve">The Project will include the following amenities </t>
    </r>
    <r>
      <rPr>
        <b/>
        <i/>
        <sz val="11"/>
        <color theme="1"/>
        <rFont val="Arial"/>
        <family val="2"/>
      </rPr>
      <t>(changes not permitted without HHFDC consent)</t>
    </r>
    <r>
      <rPr>
        <sz val="11"/>
        <color theme="1"/>
        <rFont val="Arial"/>
        <family val="2"/>
      </rPr>
      <t>:</t>
    </r>
  </si>
  <si>
    <t xml:space="preserve"> Playground/Tot Lot </t>
  </si>
  <si>
    <t xml:space="preserve"> Picnic Area</t>
  </si>
  <si>
    <t xml:space="preserve"> Swimming Pool </t>
  </si>
  <si>
    <t xml:space="preserve"> Community Meeting Room </t>
  </si>
  <si>
    <t xml:space="preserve"> Elevator </t>
  </si>
  <si>
    <t xml:space="preserve"> Transportation </t>
  </si>
  <si>
    <t xml:space="preserve"> Laundry Room </t>
  </si>
  <si>
    <t xml:space="preserve"> Computer with high-speed internet access</t>
  </si>
  <si>
    <t xml:space="preserve"> Other (describe) </t>
  </si>
  <si>
    <t>Unit Amenities</t>
  </si>
  <si>
    <r>
      <t xml:space="preserve">Each unit will include the following amenities </t>
    </r>
    <r>
      <rPr>
        <b/>
        <i/>
        <sz val="11"/>
        <color theme="1"/>
        <rFont val="Arial"/>
        <family val="2"/>
      </rPr>
      <t>(changes not permitted without HHFDC consent)</t>
    </r>
    <r>
      <rPr>
        <sz val="11"/>
        <color theme="1"/>
        <rFont val="Arial"/>
        <family val="2"/>
      </rPr>
      <t>:</t>
    </r>
  </si>
  <si>
    <t xml:space="preserve"> Range </t>
  </si>
  <si>
    <t xml:space="preserve"> Refrigerator </t>
  </si>
  <si>
    <t xml:space="preserve"> Air Conditioning</t>
  </si>
  <si>
    <t xml:space="preserve"> Disposal </t>
  </si>
  <si>
    <t xml:space="preserve"> Dishwasher </t>
  </si>
  <si>
    <t xml:space="preserve"> Washer</t>
  </si>
  <si>
    <t xml:space="preserve"> Dryer</t>
  </si>
  <si>
    <t xml:space="preserve"> Carpet</t>
  </si>
  <si>
    <t xml:space="preserve"> Window Coverings</t>
  </si>
  <si>
    <t xml:space="preserve"> Furniture </t>
  </si>
  <si>
    <t xml:space="preserve"> Heating </t>
  </si>
  <si>
    <t xml:space="preserve"> Cable TV</t>
  </si>
  <si>
    <t xml:space="preserve"> High Speed Internet Access</t>
  </si>
  <si>
    <t xml:space="preserve"> Private Lanai</t>
  </si>
  <si>
    <t>Parking</t>
  </si>
  <si>
    <t>How many parking spaces will be provided at the project site?  Please complete the table below.</t>
  </si>
  <si>
    <t>Number of Spaces</t>
  </si>
  <si>
    <t xml:space="preserve">Ratio of Spaces/Units </t>
  </si>
  <si>
    <t xml:space="preserve">Tenant </t>
  </si>
  <si>
    <t>Tenant - Handicap Accessible</t>
  </si>
  <si>
    <t xml:space="preserve">Guest </t>
  </si>
  <si>
    <t xml:space="preserve">Guest - Handicap Accessible </t>
  </si>
  <si>
    <t xml:space="preserve">Commercial </t>
  </si>
  <si>
    <t xml:space="preserve">Total </t>
  </si>
  <si>
    <t>Will a fee be charged to tenants for parking in addition to rent?</t>
  </si>
  <si>
    <t>Proximity to Services, Schools, Shopping and Recreational Opportunities</t>
  </si>
  <si>
    <t>Please identify schools, recreational facilities, and shopping facilities are located in the immediate vicinity of the project site (i.e., within walking distance for occupants or accessible by mass transit).</t>
  </si>
  <si>
    <t>Identify</t>
  </si>
  <si>
    <t>Distance</t>
  </si>
  <si>
    <t>Super Market/Grocery Store:</t>
  </si>
  <si>
    <t xml:space="preserve">Schools (Family Project): </t>
  </si>
  <si>
    <t xml:space="preserve">  Elementary </t>
  </si>
  <si>
    <t xml:space="preserve">  Middle </t>
  </si>
  <si>
    <t xml:space="preserve">  High </t>
  </si>
  <si>
    <t xml:space="preserve">Child Care (Family Project): </t>
  </si>
  <si>
    <t xml:space="preserve">Public Library: </t>
  </si>
  <si>
    <t xml:space="preserve">Healthcare: </t>
  </si>
  <si>
    <t xml:space="preserve">Community Center/Activities: </t>
  </si>
  <si>
    <t xml:space="preserve">Park/Playground: </t>
  </si>
  <si>
    <t xml:space="preserve">Bank/Financial Services: </t>
  </si>
  <si>
    <t>Public Transportation:</t>
  </si>
  <si>
    <t xml:space="preserve">Employment: </t>
  </si>
  <si>
    <t>VI. Other:</t>
  </si>
  <si>
    <t xml:space="preserve">Project Schedule </t>
  </si>
  <si>
    <t>Indicate the approximate dates for the following:</t>
  </si>
  <si>
    <t>Milestones</t>
  </si>
  <si>
    <t>Start Date</t>
  </si>
  <si>
    <t>End Date</t>
  </si>
  <si>
    <t>Approval of 201(H), if applicable</t>
  </si>
  <si>
    <t>Other Approvals (please list as applicable)</t>
  </si>
  <si>
    <t>Civil &amp; Landscape Construction Documents</t>
  </si>
  <si>
    <t>Building Construction Documents</t>
  </si>
  <si>
    <t>Civil &amp; Landscape Plans (review/approval)</t>
  </si>
  <si>
    <t>Building Plans (review/approval)</t>
  </si>
  <si>
    <t>DCAB Approval</t>
  </si>
  <si>
    <t>Grading Permit</t>
  </si>
  <si>
    <t>Construction Bid/Contract</t>
  </si>
  <si>
    <t>Closing of Financing</t>
  </si>
  <si>
    <r>
      <t>Construction Start</t>
    </r>
    <r>
      <rPr>
        <vertAlign val="superscript"/>
        <sz val="11"/>
        <color theme="1"/>
        <rFont val="Arial"/>
        <family val="2"/>
      </rPr>
      <t>1</t>
    </r>
  </si>
  <si>
    <t xml:space="preserve">  First Building</t>
  </si>
  <si>
    <t xml:space="preserve">  Last Building </t>
  </si>
  <si>
    <r>
      <t>Construction Substantial Completion</t>
    </r>
    <r>
      <rPr>
        <vertAlign val="superscript"/>
        <sz val="11"/>
        <color theme="1"/>
        <rFont val="Arial"/>
        <family val="2"/>
      </rPr>
      <t>1</t>
    </r>
  </si>
  <si>
    <r>
      <t>Certificate of Occupancy/Placed in Service Date</t>
    </r>
    <r>
      <rPr>
        <vertAlign val="superscript"/>
        <sz val="11"/>
        <color theme="1"/>
        <rFont val="Arial"/>
        <family val="2"/>
      </rPr>
      <t>1</t>
    </r>
  </si>
  <si>
    <r>
      <t>Achievement of Occupancy for 100% of the Units</t>
    </r>
    <r>
      <rPr>
        <vertAlign val="superscript"/>
        <sz val="11"/>
        <color theme="1"/>
        <rFont val="Arial"/>
        <family val="2"/>
      </rPr>
      <t>2</t>
    </r>
  </si>
  <si>
    <r>
      <t>Achievement of 95% Stabilized Occupancy</t>
    </r>
    <r>
      <rPr>
        <vertAlign val="superscript"/>
        <sz val="11"/>
        <color theme="1"/>
        <rFont val="Arial"/>
        <family val="2"/>
      </rPr>
      <t>3</t>
    </r>
  </si>
  <si>
    <t>Energy Efficiency and Green Building Practices</t>
  </si>
  <si>
    <r>
      <t xml:space="preserve">Project will utilize a solar water heating system.  (If this item is not checked, please submit </t>
    </r>
    <r>
      <rPr>
        <sz val="11"/>
        <rFont val="Arial"/>
        <family val="2"/>
      </rPr>
      <t>Exhibit 37</t>
    </r>
    <r>
      <rPr>
        <sz val="11"/>
        <color theme="1"/>
        <rFont val="Arial"/>
        <family val="2"/>
      </rPr>
      <t>.)</t>
    </r>
  </si>
  <si>
    <t>Will the Project comply with a designated building standard? (Choose One):</t>
  </si>
  <si>
    <r>
      <t xml:space="preserve">Submit </t>
    </r>
    <r>
      <rPr>
        <sz val="11"/>
        <rFont val="Arial"/>
        <family val="2"/>
      </rPr>
      <t>Exhibit 38</t>
    </r>
    <r>
      <rPr>
        <sz val="11"/>
        <color theme="1"/>
        <rFont val="Arial"/>
        <family val="2"/>
      </rPr>
      <t xml:space="preserve"> – Certification from the Architect confirming that the Project can meet the required building standards for the category selected above.  Upon Project completion the project owner is required to submit the certification it elected from the corresponding entity governing the certification.  Alternatively, if the Project has followed through with green building design and construction, but has not been certified or commissioned by a third party, submit certification from the Project architect confirming that the Project has met the standard selected.  Failure to provide the certification may result in forfeiture of the good faith deposit.</t>
    </r>
  </si>
  <si>
    <t>List other green building practices implemented in the proposed project:</t>
  </si>
  <si>
    <t>Operational Subsidies</t>
  </si>
  <si>
    <t xml:space="preserve">Will any low-income units receive Rental Subsidy? </t>
  </si>
  <si>
    <t xml:space="preserve"> Yes </t>
  </si>
  <si>
    <t xml:space="preserve">Is the Rental Subsidy a new subsidy for the project? </t>
  </si>
  <si>
    <t xml:space="preserve">If the Project will receive rental subsidies, please complete the following chart. </t>
  </si>
  <si>
    <t xml:space="preserve">Subsidy Program  </t>
  </si>
  <si>
    <t># of Units</t>
  </si>
  <si>
    <t xml:space="preserve">Term of Commitment </t>
  </si>
  <si>
    <t xml:space="preserve">Status </t>
  </si>
  <si>
    <t xml:space="preserve">New or Existing Subsidy </t>
  </si>
  <si>
    <t>In the space provided below, please summarize each subsidy program that will be utilized by the project.  Include the source of the project, terms of the subsidy, the population served and any other pertinent information below. Also include any restrictions imposed on the project by using the subsidy.  If the subsidy has not yet been awarded, please provide status on the application including a project award date and a projected date the subsidy will be available.</t>
  </si>
  <si>
    <t>HHFDC’s receipt of this application, consisting of the prior-referenced documents,</t>
  </si>
  <si>
    <t>does not constitute acceptance of this application.</t>
  </si>
  <si>
    <r>
      <t xml:space="preserve">THE </t>
    </r>
    <r>
      <rPr>
        <b/>
        <u/>
        <sz val="11"/>
        <color theme="1"/>
        <rFont val="Arial"/>
        <family val="2"/>
      </rPr>
      <t>ORIGINAL</t>
    </r>
    <r>
      <rPr>
        <sz val="11"/>
        <color theme="1"/>
        <rFont val="Arial"/>
        <family val="2"/>
      </rPr>
      <t xml:space="preserve"> </t>
    </r>
    <r>
      <rPr>
        <b/>
        <u/>
        <sz val="11"/>
        <color theme="1"/>
        <rFont val="Arial"/>
        <family val="2"/>
      </rPr>
      <t>PHYSICAL COPY</t>
    </r>
    <r>
      <rPr>
        <sz val="11"/>
        <color theme="1"/>
        <rFont val="Arial"/>
        <family val="2"/>
      </rPr>
      <t xml:space="preserve"> AND </t>
    </r>
    <r>
      <rPr>
        <b/>
        <u/>
        <sz val="11"/>
        <color theme="1"/>
        <rFont val="Arial"/>
        <family val="2"/>
      </rPr>
      <t>ONE DIGITAL COPY</t>
    </r>
    <r>
      <rPr>
        <sz val="11"/>
        <color theme="1"/>
        <rFont val="Arial"/>
        <family val="2"/>
      </rPr>
      <t xml:space="preserve"> (ON USB STICK) OF THE FINAL APPLICATION AND THE CASHIER’S CHECK MUST BE </t>
    </r>
    <r>
      <rPr>
        <b/>
        <u/>
        <sz val="11"/>
        <color theme="1"/>
        <rFont val="Arial"/>
        <family val="2"/>
      </rPr>
      <t>RECEIVED</t>
    </r>
    <r>
      <rPr>
        <sz val="11"/>
        <color theme="1"/>
        <rFont val="Arial"/>
        <family val="2"/>
      </rPr>
      <t xml:space="preserve"> BY HHFDC BY </t>
    </r>
    <r>
      <rPr>
        <b/>
        <sz val="11"/>
        <color theme="1"/>
        <rFont val="Arial"/>
        <family val="2"/>
      </rPr>
      <t>2:00 P.M. (HST) on the indicated deadlines</t>
    </r>
    <r>
      <rPr>
        <sz val="11"/>
        <color theme="1"/>
        <rFont val="Arial"/>
        <family val="2"/>
      </rPr>
      <t>.</t>
    </r>
  </si>
  <si>
    <t>Send or deliver application materials to:</t>
  </si>
  <si>
    <t>Attn: Finance Department</t>
  </si>
  <si>
    <t>677 Queen Street, Suite 300</t>
  </si>
  <si>
    <t>Honolulu, Hawaii  96813</t>
  </si>
  <si>
    <t>Incomplete applications, late applications, and applications that fail to meet individual program criteria, shall be returned to the applicant without further action.</t>
  </si>
  <si>
    <t>*** APPLICANT HEREBY CERTIFIES that all information in this Consolidated Application  and exhibits are complete, true and correct</t>
  </si>
  <si>
    <t>best of my knowledge. Any misrepresentation or false statements will result in disqualification from the award process or forfeiture</t>
  </si>
  <si>
    <t>of award.</t>
  </si>
  <si>
    <t>Applicant:</t>
  </si>
  <si>
    <t>Applicant Representative:</t>
  </si>
  <si>
    <t>(Signature, Date)</t>
  </si>
  <si>
    <t>Exhibit A</t>
  </si>
  <si>
    <t>Financing Sources</t>
  </si>
  <si>
    <t>Interest</t>
  </si>
  <si>
    <t>Term</t>
  </si>
  <si>
    <t>Amortization</t>
  </si>
  <si>
    <t>Interim/Construction Sources</t>
  </si>
  <si>
    <t>Type</t>
  </si>
  <si>
    <t>Only</t>
  </si>
  <si>
    <t>Rate</t>
  </si>
  <si>
    <t>(in Years)</t>
  </si>
  <si>
    <t>Debt Service</t>
  </si>
  <si>
    <t>Amount</t>
  </si>
  <si>
    <t>Sponsor Equity</t>
  </si>
  <si>
    <t xml:space="preserve">-    </t>
  </si>
  <si>
    <t>LIHTC Equity</t>
  </si>
  <si>
    <t>Grant - Negative Basis Adjustment</t>
  </si>
  <si>
    <t>Source:</t>
  </si>
  <si>
    <t>Historic Equity - Negative Basis Adj.</t>
  </si>
  <si>
    <t>HMMF Bond</t>
  </si>
  <si>
    <t>Senior Debt - Financial Institution</t>
  </si>
  <si>
    <t>DURF Loan</t>
  </si>
  <si>
    <t>Subordinate Debt</t>
  </si>
  <si>
    <t>Other Government Financing</t>
  </si>
  <si>
    <t>Non-qualified Non-recourse Funds</t>
  </si>
  <si>
    <t>Deferred Developer Fee [1]</t>
  </si>
  <si>
    <t>Deferred Developer Overhead/Other [1]</t>
  </si>
  <si>
    <t>Other Deferred Costs [1]</t>
  </si>
  <si>
    <t>Total [2]</t>
  </si>
  <si>
    <t>Permanent Sources</t>
  </si>
  <si>
    <t>Deferred Developer, Fee, Overhead, and Other cannot exceed Developer Fee, Overhead, and Other disclosed in Exhibit Bravo 3 - Developer Fee.</t>
  </si>
  <si>
    <t>[2]</t>
  </si>
  <si>
    <t>Total shall return an "Error" message until Interim/Construction Sources; Permanent Sources; and Project Budget/Uses reconcile.</t>
  </si>
  <si>
    <t>Exhibit B</t>
  </si>
  <si>
    <t>Project Budget/Uses</t>
  </si>
  <si>
    <t>Total Sq. Ft.</t>
  </si>
  <si>
    <t>Cost Per</t>
  </si>
  <si>
    <t>% of Total</t>
  </si>
  <si>
    <t>Eligible Basis [1]</t>
  </si>
  <si>
    <t>Cost Per Unit</t>
  </si>
  <si>
    <t>Square Foot</t>
  </si>
  <si>
    <t>Cost</t>
  </si>
  <si>
    <t>Acquisition:</t>
  </si>
  <si>
    <t>Land</t>
  </si>
  <si>
    <t>Building/Improvements</t>
  </si>
  <si>
    <t>Subtotal: Acquisition [2]</t>
  </si>
  <si>
    <t>Construction/Rehabilitation Work:</t>
  </si>
  <si>
    <t>Site Work - Off Site</t>
  </si>
  <si>
    <t>Site Work - On Site (Exhibit B-5)</t>
  </si>
  <si>
    <t>Rehabilitation (Exhibit Bravo-1)</t>
  </si>
  <si>
    <t>New Construction - Residential (Exhibit B-6)</t>
  </si>
  <si>
    <t>New Construction - Commercial (Exhibit B-6)</t>
  </si>
  <si>
    <t>New Construction - Community Svc Facility (Exhibit B-6)</t>
  </si>
  <si>
    <t>Parking - Structured (Exhibit B-6)</t>
  </si>
  <si>
    <t>Contractor Profit</t>
  </si>
  <si>
    <t>Contractor Overhead</t>
  </si>
  <si>
    <t>Contractor General Requirements</t>
  </si>
  <si>
    <t>Subtotal: Construction/Rehabilitation [2]</t>
  </si>
  <si>
    <t>Interim and Soft Costs:</t>
  </si>
  <si>
    <t>Accounting/Cost Certification</t>
  </si>
  <si>
    <t>Advertising/Marketing</t>
  </si>
  <si>
    <t>Appraisal</t>
  </si>
  <si>
    <t>Architect Fee - Design</t>
  </si>
  <si>
    <t>Architect Fee - Supervision</t>
  </si>
  <si>
    <t>Building Permits</t>
  </si>
  <si>
    <t>Consulting</t>
  </si>
  <si>
    <t>Engineering</t>
  </si>
  <si>
    <t>Environmental Report</t>
  </si>
  <si>
    <t>Insurance</t>
  </si>
  <si>
    <t>Legal Fee</t>
  </si>
  <si>
    <t>Market Study</t>
  </si>
  <si>
    <t>Organizational Expenses</t>
  </si>
  <si>
    <t>Payment &amp; Perform. Bond - Owner Paid</t>
  </si>
  <si>
    <t>Taxes - Other</t>
  </si>
  <si>
    <t>Taxes - Real Property</t>
  </si>
  <si>
    <t>Subtotal: Interim &amp; Soft [2]</t>
  </si>
  <si>
    <t>Financing and Syndication Costs:</t>
  </si>
  <si>
    <t>Bond Financings Costs (Exhibit Bravo-2)</t>
  </si>
  <si>
    <t>Construction Loan - Fees</t>
  </si>
  <si>
    <t>Construction Loan - Interest</t>
  </si>
  <si>
    <t>Credit Report</t>
  </si>
  <si>
    <t>HHFDC LIHTC Fee</t>
  </si>
  <si>
    <t>Legal Fee - Financing</t>
  </si>
  <si>
    <t>Lender/Investor Inspection Fee</t>
  </si>
  <si>
    <t>Permanent Loan - Enhancement Fee</t>
  </si>
  <si>
    <t>Permanent Loan - Fee</t>
  </si>
  <si>
    <t>Tax Opinion</t>
  </si>
  <si>
    <t>Title, Escrow &amp; Recording</t>
  </si>
  <si>
    <t>Subtotal: Financing &amp; Syndication [2]</t>
  </si>
  <si>
    <r>
      <t>Developer Fee:</t>
    </r>
    <r>
      <rPr>
        <sz val="11"/>
        <color rgb="FF000000"/>
        <rFont val="Arial"/>
        <family val="2"/>
      </rPr>
      <t xml:space="preserve"> (Exhibit Bravo-3)</t>
    </r>
  </si>
  <si>
    <t>Developer - Fee</t>
  </si>
  <si>
    <t>Developer - Overhead</t>
  </si>
  <si>
    <t>Developer - Consulting Fee</t>
  </si>
  <si>
    <t>Developer - Management Fee</t>
  </si>
  <si>
    <t>Subtotal: Developer Fee [2]</t>
  </si>
  <si>
    <t>Project Reserves:</t>
  </si>
  <si>
    <t>Replacement/Capital Reserve</t>
  </si>
  <si>
    <t>Operating Reserve</t>
  </si>
  <si>
    <t>Rent-Up Reserve</t>
  </si>
  <si>
    <t>Subtotal: Project Reserves [2]</t>
  </si>
  <si>
    <t>Contingency:</t>
  </si>
  <si>
    <t>Subtotal: Contingency [2]</t>
  </si>
  <si>
    <t>Total [3]</t>
  </si>
  <si>
    <t>Eligible Basis input cannot exceed Cost input.</t>
  </si>
  <si>
    <t>Category subtotals shall return an "Error" if Eligible Basis exceeds Cost.</t>
  </si>
  <si>
    <t>[3]</t>
  </si>
  <si>
    <t xml:space="preserve">Exhibit B-2 </t>
  </si>
  <si>
    <t>Bond Issuance Cost</t>
  </si>
  <si>
    <t>Eligible</t>
  </si>
  <si>
    <t>Bond Cost Description</t>
  </si>
  <si>
    <t>Basis [1]</t>
  </si>
  <si>
    <t>Issuer Fee (0.5% of bond issuance or $100,000, minimum of $50,000) [2]</t>
  </si>
  <si>
    <t>Letter of Credit Administration Fee</t>
  </si>
  <si>
    <t>Letter of Credit Fee</t>
  </si>
  <si>
    <t>Credit Enhancement Fee</t>
  </si>
  <si>
    <t>Underwriting Fee</t>
  </si>
  <si>
    <t>Trustee Fee</t>
  </si>
  <si>
    <t>Rating Fee</t>
  </si>
  <si>
    <t xml:space="preserve">Printing </t>
  </si>
  <si>
    <t>Cost of Issuance/Underwriter Discount</t>
  </si>
  <si>
    <t>Legal - Credit Enhancement Counsel</t>
  </si>
  <si>
    <t>Legal - Lender's Counsel</t>
  </si>
  <si>
    <t>Legal - Borrower's/Developer's Counsel</t>
  </si>
  <si>
    <t>Legal - Bond Counsel</t>
  </si>
  <si>
    <t>Legal - Underwriter's Counsel</t>
  </si>
  <si>
    <t>Legal - Trustee's Counsel</t>
  </si>
  <si>
    <t>Legal - Issuer's Counsel</t>
  </si>
  <si>
    <t>Legal - Letter of Credit Counsel</t>
  </si>
  <si>
    <t>Total Bond Financing Cost [3]</t>
  </si>
  <si>
    <t>As further described in HAR §15-312-4.</t>
  </si>
  <si>
    <t>Total shall return an "Error" if Eligible Basis exceeds Cost.</t>
  </si>
  <si>
    <t xml:space="preserve">Exhibit B-1 </t>
  </si>
  <si>
    <t>Rehabilitation Cost Detail</t>
  </si>
  <si>
    <t>Cost Description</t>
  </si>
  <si>
    <t xml:space="preserve">Exhibit B-3 </t>
  </si>
  <si>
    <t>Developer Fee Detail</t>
  </si>
  <si>
    <t>Developer Fee</t>
  </si>
  <si>
    <t>Acquisition</t>
  </si>
  <si>
    <t>Subtotal Acquisition Developer Fee [2]</t>
  </si>
  <si>
    <t>New Construction/Rehabilitation</t>
  </si>
  <si>
    <t>Subtotal New Construction/Rehabilitation Developer Fee [2]</t>
  </si>
  <si>
    <t>Total Developer Fee [2]</t>
  </si>
  <si>
    <t>Subtotals and Total shall return an "Error" if Eligible Basis exceeds Cost.</t>
  </si>
  <si>
    <t xml:space="preserve">Exhibit B-4 </t>
  </si>
  <si>
    <t>Budget Threshold Checks [1]</t>
  </si>
  <si>
    <t>Contractor Profit Threshold</t>
  </si>
  <si>
    <t>Threshold</t>
  </si>
  <si>
    <t>Subtotal: Construction/Rehabilitation</t>
  </si>
  <si>
    <t>less: Contractor Profit</t>
  </si>
  <si>
    <t>Net Construction/Rehabilitation</t>
  </si>
  <si>
    <t>Contractor Profit %</t>
  </si>
  <si>
    <t>Developer Fee Threshold</t>
  </si>
  <si>
    <t>9% LIHTC - New Building</t>
  </si>
  <si>
    <t>Total Developer Fee</t>
  </si>
  <si>
    <t>Total LIHTC Units -- Developer Fee per Unit</t>
  </si>
  <si>
    <t>9% LIHTC - Existing Building</t>
  </si>
  <si>
    <t>Total Rehabilitation Hard Costs (from Ex B-1)</t>
  </si>
  <si>
    <t>Developer Fee as % of Total Rehab Costs</t>
  </si>
  <si>
    <t>4% LIHTC - New Building</t>
  </si>
  <si>
    <t>less: Developer Fee @ $55,000 per LIHTC Unit</t>
  </si>
  <si>
    <t>Additional Allowed Developer Fee</t>
  </si>
  <si>
    <t>Net Eligible Basis</t>
  </si>
  <si>
    <t>less: Total Developer Fee</t>
  </si>
  <si>
    <t>Net Basis for Developer Fee</t>
  </si>
  <si>
    <t xml:space="preserve">Additional Developer Fee as a % of Net Basis </t>
  </si>
  <si>
    <t xml:space="preserve">4% LIHTC - Existing Building </t>
  </si>
  <si>
    <t>Developer Fee @ 40% of Total Rehab Hard Costs</t>
  </si>
  <si>
    <t>plus: 5.00% of Total Acquisition Costs (max of $750,000)</t>
  </si>
  <si>
    <t xml:space="preserve">Applicant must select a "Project Classification" on the Application &amp; Input Worksheet; failure to do so results in </t>
  </si>
  <si>
    <t>threshold failure.</t>
  </si>
  <si>
    <t xml:space="preserve">Exhibit B-5 </t>
  </si>
  <si>
    <t>Sitework Breakdown</t>
  </si>
  <si>
    <t>Please describe specific items included in each category</t>
  </si>
  <si>
    <t>Site Work - On Site:</t>
  </si>
  <si>
    <t>Roadways</t>
  </si>
  <si>
    <t>Parking - Surface</t>
  </si>
  <si>
    <t>Walls</t>
  </si>
  <si>
    <t>Utilities - Drainage</t>
  </si>
  <si>
    <t>Utilities - Sewer</t>
  </si>
  <si>
    <t>Utilities - Water</t>
  </si>
  <si>
    <t>Utilities - Electrical</t>
  </si>
  <si>
    <t>Utilities - Other</t>
  </si>
  <si>
    <t>Landscaping &amp; Site Furnishings</t>
  </si>
  <si>
    <t>On-Site Work - Other/General</t>
  </si>
  <si>
    <t>Subtotal: Site Work - On Site [1]</t>
  </si>
  <si>
    <t>Total shall return an "Error" message if does not reconcile with Exhibit B-Budget - 4. Sitework</t>
  </si>
  <si>
    <t>Exhibit B-6</t>
  </si>
  <si>
    <t>Vertical Construction Breakdown</t>
  </si>
  <si>
    <t>New Construction:</t>
  </si>
  <si>
    <t>Foundation / Footings</t>
  </si>
  <si>
    <t>Structure / Framing</t>
  </si>
  <si>
    <t>Windows / Doors</t>
  </si>
  <si>
    <t>Roofing</t>
  </si>
  <si>
    <t>Exterior Finishing</t>
  </si>
  <si>
    <t>Stone and Masonry</t>
  </si>
  <si>
    <t>Plumbing and Fixtures</t>
  </si>
  <si>
    <t>HVAC</t>
  </si>
  <si>
    <t>Electrical and Lighting</t>
  </si>
  <si>
    <t>Drywall / Interior Finishings</t>
  </si>
  <si>
    <t>Appliances and Furniture</t>
  </si>
  <si>
    <t>Parking Structure</t>
  </si>
  <si>
    <t>Other</t>
  </si>
  <si>
    <t>Subtotal: New Construction [1]</t>
  </si>
  <si>
    <t xml:space="preserve">Total shall return an "Error" message if does not reconcile with the combined total of: </t>
  </si>
  <si>
    <t>Exhibit B-Budget - 6. New Construction - Residential</t>
  </si>
  <si>
    <t>Exhibit B-Budget - 7. New Construction - Commercial</t>
  </si>
  <si>
    <t>Exhibit B-Budget - 8. New Construction - Community Svc Facility</t>
  </si>
  <si>
    <t>Exhibit B-Budget - 9. Parking - Structured</t>
  </si>
  <si>
    <t>Exhibit C</t>
  </si>
  <si>
    <t>Construction Disbursement and Funding</t>
  </si>
  <si>
    <t>Conversion/</t>
  </si>
  <si>
    <t>Closing</t>
  </si>
  <si>
    <t>[Month/Year]</t>
  </si>
  <si>
    <t>Completion</t>
  </si>
  <si>
    <t>Subtotal: Acquisition</t>
  </si>
  <si>
    <t>Subtotal: Interim &amp; Soft</t>
  </si>
  <si>
    <t>Subtotal: Financing &amp; Syndication</t>
  </si>
  <si>
    <t>Subtotal: Developer Fee</t>
  </si>
  <si>
    <t>Subtotal: Project Reserves</t>
  </si>
  <si>
    <t>Subtotal: Contingency</t>
  </si>
  <si>
    <t>Funding Source</t>
  </si>
  <si>
    <t>Deferred Developer Fee</t>
  </si>
  <si>
    <t>Deferred Developer Overhead/Other</t>
  </si>
  <si>
    <t>Other Deferred Costs</t>
  </si>
  <si>
    <t>Cost Check</t>
  </si>
  <si>
    <t>Source Check</t>
  </si>
  <si>
    <t>Exhibit Delta-1</t>
  </si>
  <si>
    <t>Historical Income &amp; Expense</t>
  </si>
  <si>
    <t>Month Interim</t>
  </si>
  <si>
    <t>Month Annualized</t>
  </si>
  <si>
    <t>Revenues:</t>
  </si>
  <si>
    <t>Rental Income</t>
  </si>
  <si>
    <t>CAM Reimbursements</t>
  </si>
  <si>
    <t>Other Income:</t>
  </si>
  <si>
    <t>Revenues Subtotal</t>
  </si>
  <si>
    <t>less: Vacancy</t>
  </si>
  <si>
    <t>Gross Rent</t>
  </si>
  <si>
    <t>add: GET Reimbursement</t>
  </si>
  <si>
    <t>Effective Annual Income</t>
  </si>
  <si>
    <t>Expenses</t>
  </si>
  <si>
    <t>Total Annual Expenses</t>
  </si>
  <si>
    <t>Net Operating Income (NOI)</t>
  </si>
  <si>
    <t>Debt Service Requirement - Senior Debt</t>
  </si>
  <si>
    <t>Surplus/(Deficit)</t>
  </si>
  <si>
    <t>Debt Service Ratio (DSR) - Senior Debt</t>
  </si>
  <si>
    <t>Exhibit D</t>
  </si>
  <si>
    <t>Operating Budget</t>
  </si>
  <si>
    <r>
      <rPr>
        <b/>
        <u/>
        <sz val="10"/>
        <rFont val="Arial"/>
        <family val="2"/>
      </rPr>
      <t>NOTE:</t>
    </r>
    <r>
      <rPr>
        <sz val="10"/>
        <rFont val="Arial"/>
        <family val="2"/>
      </rPr>
      <t xml:space="preserve"> Enter Operating Subisdies on Exhibit D-1. Do not include subsidy in rent structure below.</t>
    </r>
  </si>
  <si>
    <t xml:space="preserve">Proposed  </t>
  </si>
  <si>
    <t xml:space="preserve">Max. Rent  </t>
  </si>
  <si>
    <t xml:space="preserve">Utility  </t>
  </si>
  <si>
    <t xml:space="preserve">Net Prop.  </t>
  </si>
  <si>
    <t xml:space="preserve">Net Rest.  </t>
  </si>
  <si>
    <t xml:space="preserve">Restricted  </t>
  </si>
  <si>
    <t xml:space="preserve">Units  </t>
  </si>
  <si>
    <t xml:space="preserve">Rent  </t>
  </si>
  <si>
    <t xml:space="preserve">Allowance  </t>
  </si>
  <si>
    <t xml:space="preserve">Unit Rent  </t>
  </si>
  <si>
    <t>(use 0 BR to designate studio units)</t>
  </si>
  <si>
    <t>Rent:</t>
  </si>
  <si>
    <t>BR</t>
  </si>
  <si>
    <t>AMGI</t>
  </si>
  <si>
    <t>Manager(s) Unit</t>
  </si>
  <si>
    <t>Project Voucher:</t>
  </si>
  <si>
    <t>Revenues Subtotal [1]</t>
  </si>
  <si>
    <t>Effective Gross Income</t>
  </si>
  <si>
    <t>Operating Expenses:</t>
  </si>
  <si>
    <t>Advertising &amp; Marketing</t>
  </si>
  <si>
    <t>Ground Lease Rent</t>
  </si>
  <si>
    <t>Management Fee</t>
  </si>
  <si>
    <t>Payroll</t>
  </si>
  <si>
    <t>Payroll - Taxes</t>
  </si>
  <si>
    <t>Professional Fees - Accounting</t>
  </si>
  <si>
    <t>Professional Fees - Legal</t>
  </si>
  <si>
    <t>Repairs &amp; Maintenance</t>
  </si>
  <si>
    <t>Repairs &amp; Maintenance - Staff</t>
  </si>
  <si>
    <t>Repairs &amp; Maintenance - Supplies</t>
  </si>
  <si>
    <t>Security</t>
  </si>
  <si>
    <t>Supplies: Office</t>
  </si>
  <si>
    <t>Taxes - Income</t>
  </si>
  <si>
    <t>Utilities - Electric</t>
  </si>
  <si>
    <t>Utilities - Water &amp; Sewer</t>
  </si>
  <si>
    <t>Subtotal Operating Expenses</t>
  </si>
  <si>
    <t>Other Expenses:</t>
  </si>
  <si>
    <t>Asset Management Fee</t>
  </si>
  <si>
    <t>Compliance Fee - HHFDC</t>
  </si>
  <si>
    <t>HMMF Admin. Fee - HHFDC</t>
  </si>
  <si>
    <t>Reserves - Cap Ex/Replacement</t>
  </si>
  <si>
    <t>Reserves - Other</t>
  </si>
  <si>
    <t>Subtotal Other Expenses [2]</t>
  </si>
  <si>
    <t>Net Operating Income (NOI) [2]</t>
  </si>
  <si>
    <t>Debt Service Requirement - Senior Debt Only</t>
  </si>
  <si>
    <t>Debt Service Ratio (DSR) - Senior Debt Only [3]</t>
  </si>
  <si>
    <t>Revenues Subtotal shall return "Error" if unit count does not reconcile to the Application and Input Sheet.</t>
  </si>
  <si>
    <t>Subtotal Other Expenses and NOI shall return "Error" until a compliant value is entered in the "Reserves - Cap Ex/Replacement" line item.</t>
  </si>
  <si>
    <t>Minimum Debt Service Ratio (DSR) requirement is 1.15x.</t>
  </si>
  <si>
    <t>Compliance Monitoring Fee</t>
  </si>
  <si>
    <t>Resource</t>
  </si>
  <si>
    <t>LIHTC Monitoring</t>
  </si>
  <si>
    <t>HMMF Monitoring</t>
  </si>
  <si>
    <t>RHRF Monitoring</t>
  </si>
  <si>
    <t>Total Compliance Monitoring Fee</t>
  </si>
  <si>
    <t>LIHTC &gt; 0 and Asset Mgt Fee &gt; 0?</t>
  </si>
  <si>
    <t>LIHTC &lt;= 0 and Asset Mgt Fee = 0?</t>
  </si>
  <si>
    <t>Asset Management Fee Input Check</t>
  </si>
  <si>
    <t>Exhibit D-1</t>
  </si>
  <si>
    <t>Operating Subsidy Calculation</t>
  </si>
  <si>
    <r>
      <rPr>
        <b/>
        <u/>
        <sz val="10"/>
        <rFont val="Arial"/>
        <family val="2"/>
      </rPr>
      <t>INSTRUCTIONS</t>
    </r>
    <r>
      <rPr>
        <sz val="10"/>
        <rFont val="Arial"/>
        <family val="2"/>
      </rPr>
      <t>: If the Operational Subsidy box is checked in the App &amp; Input section, this sheet must be completed to finalize Exhibit D.</t>
    </r>
  </si>
  <si>
    <t>Operating Subsidy Name/Type:</t>
  </si>
  <si>
    <t>No. of</t>
  </si>
  <si>
    <t>Add'l. Rent</t>
  </si>
  <si>
    <t>TOTAL OPERATING SUBSIDY:</t>
  </si>
  <si>
    <t>Exhibit E</t>
  </si>
  <si>
    <t>Multi-Year Budget</t>
  </si>
  <si>
    <t>Year</t>
  </si>
  <si>
    <t>Inflation Rate</t>
  </si>
  <si>
    <t>Other Income</t>
  </si>
  <si>
    <t>Subtotal Revenues</t>
  </si>
  <si>
    <t>Operating Expenses (3% Yr. 1-15; 2% Yr. 16 -&gt;)</t>
  </si>
  <si>
    <t>Operating Exp - Ground Lease</t>
  </si>
  <si>
    <t>Subtotal Expenses</t>
  </si>
  <si>
    <t>Net Operating Income</t>
  </si>
  <si>
    <t>Senior Debt Service</t>
  </si>
  <si>
    <t>HMMF Principal</t>
  </si>
  <si>
    <t>HMMF Interest</t>
  </si>
  <si>
    <t>Senior Principal</t>
  </si>
  <si>
    <t>Annual Pmt:</t>
  </si>
  <si>
    <t>Senior Interest</t>
  </si>
  <si>
    <t>Interest Rate:</t>
  </si>
  <si>
    <t>Available Cash Flow</t>
  </si>
  <si>
    <t>Senior DSR</t>
  </si>
  <si>
    <t>Balance</t>
  </si>
  <si>
    <t>Surplus</t>
  </si>
  <si>
    <t>Rental Housing Revolving Fund</t>
  </si>
  <si>
    <t>RHRF Payment</t>
  </si>
  <si>
    <t>Cash Flow After RHRF</t>
  </si>
  <si>
    <t>RHRF Repayment Detail</t>
  </si>
  <si>
    <t>RHRF Principal</t>
  </si>
  <si>
    <t>RHRF Principal Balance</t>
  </si>
  <si>
    <t>Interest Accrual</t>
  </si>
  <si>
    <t>Interest Carryover</t>
  </si>
  <si>
    <t>Interest Payment</t>
  </si>
  <si>
    <t>Interest Balance</t>
  </si>
  <si>
    <t>RHRF Amortizing Repayment</t>
  </si>
  <si>
    <t>Amortizing Payment</t>
  </si>
  <si>
    <t>Amortizing Principal</t>
  </si>
  <si>
    <t>Amortizing Interest</t>
  </si>
  <si>
    <t>RHRF Cash Flow Repayment</t>
  </si>
  <si>
    <t>Cash Flow Payment</t>
  </si>
  <si>
    <t>Cash Flow Principal Pmt</t>
  </si>
  <si>
    <t>Cash Flow Principal Balance</t>
  </si>
  <si>
    <t>Cash Flow Accruing Interest</t>
  </si>
  <si>
    <t>Cash Flow Interest Carryover</t>
  </si>
  <si>
    <t>Cash Flow Interest Pmt</t>
  </si>
  <si>
    <t>Cash Flow Interest Balance</t>
  </si>
  <si>
    <t>HMMF Balance</t>
  </si>
  <si>
    <t>Effective Loan Term</t>
  </si>
  <si>
    <t>Effective Loan Term - Senior DSR Check</t>
  </si>
  <si>
    <t>LIHTC Period</t>
  </si>
  <si>
    <t>HMMF Term</t>
  </si>
  <si>
    <t>Senior Term</t>
  </si>
  <si>
    <t>Exhibit F</t>
  </si>
  <si>
    <t>LIHTC Basis, Calculation &amp; Set-Aside</t>
  </si>
  <si>
    <t>Construction</t>
  </si>
  <si>
    <t>Basis Eligibility</t>
  </si>
  <si>
    <t>Rehabilitation</t>
  </si>
  <si>
    <t>Combined</t>
  </si>
  <si>
    <t xml:space="preserve">Eligible Basis </t>
  </si>
  <si>
    <t>less:  Federal Grants or Federal Funds</t>
  </si>
  <si>
    <t>less:  Historic Tax Credit (Residential Portion Only)</t>
  </si>
  <si>
    <t>less:  Nonqualified Nonrecourse Financing</t>
  </si>
  <si>
    <t>DDA Basis Boost Adjustment</t>
  </si>
  <si>
    <t>DDA Adjusted Basis</t>
  </si>
  <si>
    <t>Applicable Fraction Adjustment</t>
  </si>
  <si>
    <t>Total Qualified Basis</t>
  </si>
  <si>
    <t>9% - 70% PV Acquisition Existing Hsg Exclusion (HI QAP)</t>
  </si>
  <si>
    <t>Adjusted Qualified Basis</t>
  </si>
  <si>
    <t>Applicable/Tax Credit Percentage</t>
  </si>
  <si>
    <t>Federal LIHTC Possible (10 years)</t>
  </si>
  <si>
    <t>State LIHTC Possible (5 years)</t>
  </si>
  <si>
    <t>Federal LIHTC Request (10 years)</t>
  </si>
  <si>
    <t>State LIHTC Request (5 years)</t>
  </si>
  <si>
    <t>Minimum Qualified Basis</t>
  </si>
  <si>
    <t>Shortfall Check</t>
  </si>
  <si>
    <t>Annual LIHTC</t>
  </si>
  <si>
    <t>LITHC Equity</t>
  </si>
  <si>
    <t>Federal LIHTC Shortfall</t>
  </si>
  <si>
    <t>State LIHTC Shortfall</t>
  </si>
  <si>
    <t>Total LIHTC Shortfall</t>
  </si>
  <si>
    <t>Layering/Minimum LIHTC Analysis</t>
  </si>
  <si>
    <t>LIHTC Pricing</t>
  </si>
  <si>
    <t>Total Certified Costs</t>
  </si>
  <si>
    <t>Federal LIHTC Proceeds</t>
  </si>
  <si>
    <t>less: Non-LIHTC Sources</t>
  </si>
  <si>
    <t>State LIHTC Proceeds</t>
  </si>
  <si>
    <t>LIHTC Gap</t>
  </si>
  <si>
    <t>Federal LIHTC Pricing</t>
  </si>
  <si>
    <t>Blended LIIHTC Pricing</t>
  </si>
  <si>
    <t>State LIHTC Pricing</t>
  </si>
  <si>
    <t>Price Based LIHTC</t>
  </si>
  <si>
    <t>Blended LIHTC Pricing</t>
  </si>
  <si>
    <t>LP Ownership Interest</t>
  </si>
  <si>
    <t>LIHTC Minimum Set-Aside Election Requirements</t>
  </si>
  <si>
    <t>Total LIHTC for Financing Gap</t>
  </si>
  <si>
    <t>10-Year LIHTC Adjustment</t>
  </si>
  <si>
    <t>Applicable Fraction = 100%:</t>
  </si>
  <si>
    <t>Federal LIHTC for Gap (10 years)</t>
  </si>
  <si>
    <t>Bedroom Designations &lt; =60% AMI:</t>
  </si>
  <si>
    <t>State LIHTC for Gap (5 years)</t>
  </si>
  <si>
    <t xml:space="preserve">Exhibit G </t>
  </si>
  <si>
    <t>Estimated Project Revenues</t>
  </si>
  <si>
    <t xml:space="preserve"> </t>
  </si>
  <si>
    <t>HOMEOWNERSHIP PROJECTS</t>
  </si>
  <si>
    <t xml:space="preserve">Proposed Sales Prices </t>
  </si>
  <si>
    <t xml:space="preserve">Unit Type: </t>
  </si>
  <si>
    <t>Size (Sq. Ft.)</t>
  </si>
  <si>
    <t>Price/Sq. Ft.</t>
  </si>
  <si>
    <t>No. of Units</t>
  </si>
  <si>
    <t>Sq. Ft.</t>
  </si>
  <si>
    <t>@</t>
  </si>
  <si>
    <t>x</t>
  </si>
  <si>
    <t>=</t>
  </si>
  <si>
    <t xml:space="preserve">Parking </t>
  </si>
  <si>
    <t xml:space="preserve">Other: </t>
  </si>
  <si>
    <t>Juliet Analysis - Contingency Analysis</t>
  </si>
  <si>
    <t>Contingency Analysis</t>
  </si>
  <si>
    <t>Construction Costs</t>
  </si>
  <si>
    <t>Total Development Costs</t>
  </si>
  <si>
    <t>less: Acquisition Costs</t>
  </si>
  <si>
    <t>Net Development Costs</t>
  </si>
  <si>
    <t>Developer's Fee</t>
  </si>
  <si>
    <t>less: Deferred Developer's Fee</t>
  </si>
  <si>
    <t>Net Developer's Fee</t>
  </si>
  <si>
    <t>Contingency + Net Developer's Fee</t>
  </si>
  <si>
    <t>Contingency Percentages</t>
  </si>
  <si>
    <t>Contingency / Construction Cost</t>
  </si>
  <si>
    <t>Contingency / Net Development Cost</t>
  </si>
  <si>
    <t>(Contingency + Net Developer's Fee) / Construction Cost</t>
  </si>
  <si>
    <t>(Contingency + Net Developer's Fee) / Net Development Cost</t>
  </si>
  <si>
    <t>Cost PSF and Contingency PSF</t>
  </si>
  <si>
    <t>Construction Cost PSF</t>
  </si>
  <si>
    <t>Construction Cost + Contingency PSF</t>
  </si>
  <si>
    <t>Construction Cost + Contingency + Net Developer's Fee PSF</t>
  </si>
  <si>
    <t>Juliet Analysis</t>
  </si>
  <si>
    <t>Budget Breakdown</t>
  </si>
  <si>
    <t>Per Unit</t>
  </si>
  <si>
    <t>Per Sq. Ft.</t>
  </si>
  <si>
    <t>Total Development Costs - Line Item</t>
  </si>
  <si>
    <t>Budget</t>
  </si>
  <si>
    <t>Construction - Site Work</t>
  </si>
  <si>
    <t>Construction - Vertical/Rehabilitation</t>
  </si>
  <si>
    <t>Construction - Contractor Profit</t>
  </si>
  <si>
    <t>Interim &amp; Soft Costs</t>
  </si>
  <si>
    <t>Financing &amp; Syndication Costs</t>
  </si>
  <si>
    <t>Developers Overhead &amp; Other</t>
  </si>
  <si>
    <t>Project Reserves</t>
  </si>
  <si>
    <t>Breakeven Analysis</t>
  </si>
  <si>
    <t>Breakeven</t>
  </si>
  <si>
    <t>Underwriting</t>
  </si>
  <si>
    <t>Interest Rate</t>
  </si>
  <si>
    <t>Vacancy</t>
  </si>
  <si>
    <t>Rental Rate</t>
  </si>
  <si>
    <t>Loan Terms</t>
  </si>
  <si>
    <t>Loan Amount</t>
  </si>
  <si>
    <t>U/W Interest Rate</t>
  </si>
  <si>
    <t>Monthly Debt Service</t>
  </si>
  <si>
    <t>Annual Debt Service</t>
  </si>
  <si>
    <t>Rent (breakeven)</t>
  </si>
  <si>
    <t>Subtotal Other Expenses</t>
  </si>
  <si>
    <t>Debt Service Ratio (DSR) - Senior Debt Only</t>
  </si>
  <si>
    <t>Certifications and Assurances</t>
  </si>
  <si>
    <t>Whereas,</t>
  </si>
  <si>
    <t xml:space="preserve">     (the “Applicant” is applying to the State of </t>
  </si>
  <si>
    <t>Hawaii – Hawaii Housing Finance and Development Corporation (HHFDC) for financing assistance</t>
  </si>
  <si>
    <t>from the following programs (check those applicable):</t>
  </si>
  <si>
    <t>Dwelling Unit Revolving Fund (DURF) Program</t>
  </si>
  <si>
    <t>Hula Mae Multi-Family (HMMF) Revenue Bond Program</t>
  </si>
  <si>
    <t xml:space="preserve">Low-Income Housing Tax Credit (LIHTC) Program - Volume Cap (9%) </t>
  </si>
  <si>
    <t xml:space="preserve">Low-Income Housing Tax Credit (LIHTC) Program - Non-Volume Cap (4%) </t>
  </si>
  <si>
    <t>Rental Housing Revolving Fund (RHRF) Project Award Program</t>
  </si>
  <si>
    <t>(programs checked off collectively referred to as the “Programs”) and,</t>
  </si>
  <si>
    <t>Whereas, the Applicant understands that it is necessary that certain conditions be satisfied as part of the</t>
  </si>
  <si>
    <t>Application requirements.</t>
  </si>
  <si>
    <t>Therefore, the Applicant certifies as follows:</t>
  </si>
  <si>
    <t>The Applicant is eligible for award under state statute and guidelines for the Programs.</t>
  </si>
  <si>
    <t>The Applicant agrees to comply with all applicable federal, state, and local regulations in the event that this Application is selected for funding.</t>
  </si>
  <si>
    <t>The Applicant will minimize displacement as a result of activities assisted with the Programs resources and assist persons displaced as a result of such activities.</t>
  </si>
  <si>
    <t>4.</t>
  </si>
  <si>
    <t>The Applicant will actively market in an ongoing manner all rental units and services funded through the Programs.</t>
  </si>
  <si>
    <t>5.</t>
  </si>
  <si>
    <t>The Applicant is prepared and has the authority within its charter, bylaws, or through statutory regulations to enter into a contractual agreement with HHFDC for acceptance and use of financing assistance offered by the Programs.  The Applicant makes this Application and certification with full cognizance of its governing body.</t>
  </si>
  <si>
    <t>6.</t>
  </si>
  <si>
    <t>The Applicant agrees that HHFDC will at all times be indemnified and held harmless against all losses, costs, damages, expenses and liabilities whatsoever in nature or kind (including, but not limited to attorney’s fees, litigation and court costs, amounts paid in settlement, and amounts paid to discharge judgment, any loss from judgment from the Internal Revenue Service) directly and indirectly resulting from, arising out of, or related to acceptance, consideration and approval or disapproval of such allocation request.</t>
  </si>
  <si>
    <t>7.</t>
  </si>
  <si>
    <t>The Applicant understands and agrees that HHFDC retains the right to contact local government officials, representatives of other funding programs, or other individuals to verify or obtain additional information about the Applicant’s proposals.  The undersigned hereby agrees and allows the release of any and all information to HHFDC in regards to the representations made within this Application.  Such information may include credit history and ratings verifications, confirmation of involvement in past developments, and all other information, on the Applicant entity and principals, thereof, as may be required by HHFDC.  This information will be used solely by HHFDC to aid in making a determination as to the awarding of financing assistance offered by the Programs to the Applicant and will not be disclosed outside HHFDC, except as required and permitted under law.</t>
  </si>
  <si>
    <t>8.</t>
  </si>
  <si>
    <t>The Applicant has received, reviewed and accepts all the documents (e.g. Overview, Instructions, Qualified Allocation Plan, etc.) that are attached to the Application and made a part hereof.</t>
  </si>
  <si>
    <t>9.</t>
  </si>
  <si>
    <t>The Applicant agrees to abide by all the terms, conditions and provisions of the Programs.</t>
  </si>
  <si>
    <t>10.</t>
  </si>
  <si>
    <t>The Applicant understands and agrees that HHFDC’s receipt of an Application does not constitute acceptance of the Application.  HHFDC reserves the right to return an Application at any time without taking further action on the Application due to, but not limited to, the following:</t>
  </si>
  <si>
    <t>Failure to meet the Application submittal requirements (e.g., timeliness, correct application fees, cashier’s check, correct number of copies).</t>
  </si>
  <si>
    <t>Failure to meet individual program criteria (e.g., applicant eligibility and income set-aside requirements, etc).</t>
  </si>
  <si>
    <t>Failure to disclose in the Application any known material defects about the development of the Project, any misrepresentation or fraud.</t>
  </si>
  <si>
    <t>Incomplete Application.  The Application received by the deadline constitutes the final Application (the “Final Application”).  Any Final Application deemed by HHFDC to be incomplete shall not be processed.</t>
  </si>
  <si>
    <t>11.</t>
  </si>
  <si>
    <t>The Applicant understands and agrees that the awarding of funds is subject to the availability of funds and approval by the Governor of the State of Hawaii.</t>
  </si>
  <si>
    <t>12.</t>
  </si>
  <si>
    <t>The Applicant understands and agrees that HHFDC reserves the right to make an award for less than the eligible amount requested by the Applicant.</t>
  </si>
  <si>
    <t>13.</t>
  </si>
  <si>
    <t>The Applicant understands and agrees that HHFDC reserves the right to accept or reject any Application, to make awards to as many or as few Applicants as it may select, and to make awards to entities other than applicants.</t>
  </si>
  <si>
    <t>14.</t>
  </si>
  <si>
    <t>The Applicant further understands and agrees that:</t>
  </si>
  <si>
    <t>HHFDC reserves the right to cancel, suspend, or terminate, in part or in whole, any funding round, if HHFDC, in its sole discretion, deems it to be in its best interest to do so;</t>
  </si>
  <si>
    <t>HHFDC reserves the right to reject any Application submitted and may exercise such right without notice and without liability to any Applicant or other parties for their expenses incurred in the preparation of an Application.</t>
  </si>
  <si>
    <t>Applications are prepared at the sole risk and expense of the Applicant.  The completion, receipt, or acceptance of an Application does not commit HHFDC to pay any costs incurred in preparation of the Application.  HHFDC shall not be responsible for any costs incurred by the Applicant due to the cancellation, suspension, or termination of such funding round, or the rejection of any Application.</t>
  </si>
  <si>
    <t>15.</t>
  </si>
  <si>
    <t>The Applicant understands and agrees that HHFDC in no way represents or warrants to any party which may include, but is not limited to, any developer, project owner, investor, or lender that the Project is, in fact, feasible or viable.  No director, commissioner, officer, agent, staff or employee shall be personally liable concerning any matters arising out of, or in relation to, the disapproval or the making of awards from the Programs.</t>
  </si>
  <si>
    <t>16.</t>
  </si>
  <si>
    <t>The Applicant is responsible to review the applicable federal/state laws as they relate to the respective Programs to ensure compliance with current regulations.</t>
  </si>
  <si>
    <t>17.</t>
  </si>
  <si>
    <t>The Applicant is responsible for compliance with all of its project’s program requirements, including programs not administered by HHFDC.</t>
  </si>
  <si>
    <t>18.</t>
  </si>
  <si>
    <t>That the foregoing information and the statements made in this Application are true, complete, accurate and correct to the best of the Applicant’s knowledge, and hereby authorizes HHFDC to obtain further information and to verify any statement made as it deems necessary.</t>
  </si>
  <si>
    <t>19.</t>
  </si>
  <si>
    <t>The Applicant understands that the completed and accepted Application is subject to Chapter 92F, Hawaii Revised Statutes, the Uniform Information Practices Act of the State of Hawaii.</t>
  </si>
  <si>
    <t>In Witness Whereof, the Applicant has caused the document to be executed in its name on the</t>
  </si>
  <si>
    <t>day of</t>
  </si>
  <si>
    <t>,           20</t>
  </si>
  <si>
    <t>.</t>
  </si>
  <si>
    <t>By:</t>
  </si>
  <si>
    <t>(signature)</t>
  </si>
  <si>
    <t>Its:</t>
  </si>
  <si>
    <t>(title)</t>
  </si>
  <si>
    <t>State of Hawaii</t>
  </si>
  <si>
    <t>HAWAII HOUSING FINANCE AND DEVELOPMENT CORPORATION</t>
  </si>
  <si>
    <t>Finance Branch</t>
  </si>
  <si>
    <t>(808) 587-0567</t>
  </si>
  <si>
    <t>APPLICANT CREDIT INFORMATION AUTHORIZATION</t>
  </si>
  <si>
    <t>Applicant’s Full Name (include Jr. or Sr., if applicable)</t>
  </si>
  <si>
    <t>     </t>
  </si>
  <si>
    <t>Social Security Number</t>
  </si>
  <si>
    <t>Present Address (Street, City, State, Zip)</t>
  </si>
  <si>
    <t>(Street)</t>
  </si>
  <si>
    <t>(City, State, Zip)</t>
  </si>
  <si>
    <t>Authorization:  I authorize HHFDC, its agents, successors and assigns, to order a consumer credit report and verify other credit information, including past and present mortgage and references.  It is understood that a photocopy of this form will also serve as authorization.  The information HHFDC, its agents, successors or assigns obtains is only to be used in the processing of my application.</t>
  </si>
  <si>
    <t xml:space="preserve">Applicant’s Signature    </t>
  </si>
  <si>
    <t xml:space="preserve"> Date</t>
  </si>
  <si>
    <t xml:space="preserve">Low-Income Housing Tax Credit </t>
  </si>
  <si>
    <t>Threshold Certifications and Assurances</t>
  </si>
  <si>
    <t xml:space="preserve">    (the “Applicant” is applying to the State of </t>
  </si>
  <si>
    <t>Hawaii – Hawaii Housing Finance and Development Corporation (HHFDC) for Low-Income Housing</t>
  </si>
  <si>
    <t>Tax Credits (check one):</t>
  </si>
  <si>
    <t>Low-Income Housing Tax Credits – Volume Cap (9%)</t>
  </si>
  <si>
    <t>Low-Income Housing Tax Credits – Non-Volume Cap (4%)</t>
  </si>
  <si>
    <t>Whereas, the Applicant understands that it must satisfy the Application’s threshold requirements as described herein and in the current Qualified Allocation Plan.</t>
  </si>
  <si>
    <r>
      <t xml:space="preserve">A comprehensive Market Study of the housing needs of low-income individuals in the area to be served by the project by a disinterested party is submitted as </t>
    </r>
    <r>
      <rPr>
        <u/>
        <sz val="11"/>
        <color theme="1"/>
        <rFont val="Times New Roman"/>
        <family val="1"/>
      </rPr>
      <t>Exhibit 24</t>
    </r>
    <r>
      <rPr>
        <sz val="11"/>
        <color theme="1"/>
        <rFont val="Times New Roman"/>
        <family val="1"/>
      </rPr>
      <t xml:space="preserve"> as part of this application.</t>
    </r>
  </si>
  <si>
    <r>
      <t xml:space="preserve">The Applicant has site control, and evidence of site control is submitted as </t>
    </r>
    <r>
      <rPr>
        <u/>
        <sz val="11"/>
        <color theme="1"/>
        <rFont val="Times New Roman"/>
        <family val="1"/>
      </rPr>
      <t>Exhibit 14</t>
    </r>
    <r>
      <rPr>
        <sz val="11"/>
        <color theme="1"/>
        <rFont val="Times New Roman"/>
        <family val="1"/>
      </rPr>
      <t xml:space="preserve"> as part of this application.</t>
    </r>
  </si>
  <si>
    <r>
      <t xml:space="preserve">The Applicant's proposed project has all the necessary discretionary approvals, including but not limited to (State Land Use, County Zoning Approval/Compliance, 201-H), at the time of application and has provided supporting evidence and documentation satisfactory to HHFDC attached as </t>
    </r>
    <r>
      <rPr>
        <u/>
        <sz val="11"/>
        <color theme="1"/>
        <rFont val="Times New Roman"/>
        <family val="1"/>
      </rPr>
      <t>Exhibit 18</t>
    </r>
    <r>
      <rPr>
        <sz val="11"/>
        <color theme="1"/>
        <rFont val="Times New Roman"/>
        <family val="1"/>
      </rPr>
      <t>.</t>
    </r>
  </si>
  <si>
    <r>
      <t xml:space="preserve">If an existing project is being acquired, a capital needs assessment of the project is submitted as </t>
    </r>
    <r>
      <rPr>
        <u/>
        <sz val="11"/>
        <color theme="1"/>
        <rFont val="Times New Roman"/>
        <family val="1"/>
      </rPr>
      <t>Exhibit 36</t>
    </r>
    <r>
      <rPr>
        <sz val="11"/>
        <color theme="1"/>
        <rFont val="Times New Roman"/>
        <family val="1"/>
      </rPr>
      <t xml:space="preserve"> as part of this application.</t>
    </r>
  </si>
  <si>
    <r>
      <t xml:space="preserve">The Applicant has submitted a certified cost estimate by a qualified construction estimator with a minimum of five (5) years experience for all of the project's sitework and vertical construction along with the required statement of competence as described in Section III-B-5 of the Qualified Allocation Plan and attached as </t>
    </r>
    <r>
      <rPr>
        <u/>
        <sz val="11"/>
        <rFont val="Times New Roman"/>
        <family val="1"/>
      </rPr>
      <t>Exhibit 40</t>
    </r>
    <r>
      <rPr>
        <sz val="11"/>
        <rFont val="Times New Roman"/>
        <family val="1"/>
      </rPr>
      <t>.</t>
    </r>
  </si>
  <si>
    <r>
      <t xml:space="preserve">All low-income units will be made available to people on the waiting list for low-income public housing and/or an acceptable shelter program and a copy of the letter submitted to (1) the local public housing authority which administers the public housing waiting list and (2) the Department of Human Services, Homeless Programs Office is submitted as </t>
    </r>
    <r>
      <rPr>
        <u/>
        <sz val="11"/>
        <color theme="1"/>
        <rFont val="Times New Roman"/>
        <family val="1"/>
      </rPr>
      <t>Exhibit 34</t>
    </r>
    <r>
      <rPr>
        <sz val="11"/>
        <color theme="1"/>
        <rFont val="Times New Roman"/>
        <family val="1"/>
      </rPr>
      <t xml:space="preserve"> and </t>
    </r>
    <r>
      <rPr>
        <u/>
        <sz val="11"/>
        <color theme="1"/>
        <rFont val="Times New Roman"/>
        <family val="1"/>
      </rPr>
      <t>Exhibit 35</t>
    </r>
    <r>
      <rPr>
        <sz val="11"/>
        <color theme="1"/>
        <rFont val="Times New Roman"/>
        <family val="1"/>
      </rPr>
      <t xml:space="preserve"> as part of this application.</t>
    </r>
  </si>
  <si>
    <t>The project will be smoke free.  Smoking will be prohibited in all indoor common areas, individual living areas (including balconies and lanais), and within 25 feet of building entries or ventilation intakes.  A non-smoking clause will be included in the lease for each household.</t>
  </si>
  <si>
    <t>The contractor’s profit, including general requirements and overhead, shall not exceed 14.0% of hard construction costs as described in Section III-B-8 of the Qualified Allocation Plan.</t>
  </si>
  <si>
    <r>
      <rPr>
        <u/>
        <sz val="11"/>
        <color theme="1"/>
        <rFont val="Times New Roman"/>
        <family val="1"/>
      </rPr>
      <t>Exhibits A-G</t>
    </r>
    <r>
      <rPr>
        <sz val="11"/>
        <color theme="1"/>
        <rFont val="Times New Roman"/>
        <family val="1"/>
      </rPr>
      <t xml:space="preserve"> (Financial Worksheets) were prepared following the Debt Service Ratio requirements in Section III-B-9 of the Qualified Allocation Plan.</t>
    </r>
  </si>
  <si>
    <r>
      <t xml:space="preserve">A Phase I Environmental Assessment is submitted as </t>
    </r>
    <r>
      <rPr>
        <u/>
        <sz val="11"/>
        <color theme="1"/>
        <rFont val="Times New Roman"/>
        <family val="1"/>
      </rPr>
      <t>Exhibit 22</t>
    </r>
    <r>
      <rPr>
        <sz val="11"/>
        <color theme="1"/>
        <rFont val="Times New Roman"/>
        <family val="1"/>
      </rPr>
      <t xml:space="preserve"> as part of this application.</t>
    </r>
  </si>
  <si>
    <r>
      <t xml:space="preserve">If applying under the Federal non-profit set aside, the Articles of Incorporation and a copy of a current 501(c)(3) IRS Tax Exemption Letter is submitted as </t>
    </r>
    <r>
      <rPr>
        <u/>
        <sz val="11"/>
        <color theme="1"/>
        <rFont val="Times New Roman"/>
        <family val="1"/>
      </rPr>
      <t>Exhibit 1</t>
    </r>
    <r>
      <rPr>
        <sz val="11"/>
        <color theme="1"/>
        <rFont val="Times New Roman"/>
        <family val="1"/>
      </rPr>
      <t xml:space="preserve"> part of this application.</t>
    </r>
  </si>
  <si>
    <t>The Developer Fee does not exceed the maximum threshold cap in Section III-B-12 of the Qualified Allocation Plan.</t>
  </si>
  <si>
    <t>The Applicant's project meets the minimum affordability period as described in Section III-B-13 of the Qualified Allocation Plan.</t>
  </si>
  <si>
    <t>That Applicant's for the 4% LIHTC meet the minimum experience requirements as described in Section III-B-14 of the Qualified Allocation Plan.</t>
  </si>
  <si>
    <t>Failure to meet threshold requirements.</t>
  </si>
  <si>
    <t>e.</t>
  </si>
  <si>
    <t>If the Applicant is applying for Rental Housing Revolving Funds (RHRF), the Applicant agrees to all terms and conditions outlined in the RHRF Building Loan Agreement, RHRF Note, and RHRF Mortgage, and acknowledges that modifications to any RHRF documentation will not be permitted.  Current RHRF documentation can be found on the HHFDC website.</t>
  </si>
  <si>
    <t>That the foregoing information and the statements made in this Certification and Application are true, complete, accurate and correct to the best of the Applicant’s knowledge, and hereby authorizes HHFDC to obtain further information and to verify any statement made as it deems necessary.</t>
  </si>
  <si>
    <t>,          20</t>
  </si>
  <si>
    <t>LOW-INCOME HOUSING TAX CREDIT PROGRAM</t>
  </si>
  <si>
    <t>CERTIFICATION</t>
  </si>
  <si>
    <t>MINIMUM SET-ASIDE ELECTION</t>
  </si>
  <si>
    <t>By way of signature below, the applicant hereby agrees that if it is allocated the low-income</t>
  </si>
  <si>
    <t>housing tax credits applied for herein, it shall maintain qualified low-income housing units under</t>
  </si>
  <si>
    <t xml:space="preserve">Section 42 of the IRC for a total of </t>
  </si>
  <si>
    <t xml:space="preserve"> years (minimum 15 compliance period + 15 year</t>
  </si>
  <si>
    <t>additional use period).  The minimum set-aside under Section 42(g)(1), IRC and 15-313-8(b)(11),</t>
  </si>
  <si>
    <t>HAR is elected as follows:</t>
  </si>
  <si>
    <t>DO NOT CHECK - SET-ASIDE ELECTION IS MADE ON THE APP &amp; INPUT SHEET</t>
  </si>
  <si>
    <t xml:space="preserve">20% of the rental residential units in this project will be both rent-restricted and occupied </t>
  </si>
  <si>
    <t xml:space="preserve">by individuals whose income is 50% or less of area median income, or </t>
  </si>
  <si>
    <t xml:space="preserve">40% of the rental residential units in this project will be both rent-restricted and occupied </t>
  </si>
  <si>
    <t xml:space="preserve">by individuals whose income is 60% or less of area median income, or </t>
  </si>
  <si>
    <t xml:space="preserve">Average Income. Only new construction and rehabilitation projects not subject to an existing </t>
  </si>
  <si>
    <t xml:space="preserve">LIHTC Declaration of Restrictive Covenants are eligible to elect the average income minimum </t>
  </si>
  <si>
    <t xml:space="preserve">set-aside. The designations of any bedroom type cannot exceed 60% AMI, and the </t>
  </si>
  <si>
    <t>Applicable Fraction must be 100%.</t>
  </si>
  <si>
    <t>EXTENDED USE AGREEMENT ELECTION</t>
  </si>
  <si>
    <t xml:space="preserve">Applicant agrees to an Extended Use Period for the Project of </t>
  </si>
  <si>
    <t xml:space="preserve"> years, which</t>
  </si>
  <si>
    <t xml:space="preserve">consists of a 15-year Initial Compliance Period and a </t>
  </si>
  <si>
    <t xml:space="preserve"> year Additional Use </t>
  </si>
  <si>
    <t xml:space="preserve">Period, if it is allocated low-income housing tax credits applied for herein. </t>
  </si>
  <si>
    <t>WAIVER OF QUALIFIED CONTRACT</t>
  </si>
  <si>
    <t>Applicant agrees to waive its right to a Qualified Contract under IRC Section</t>
  </si>
  <si>
    <t xml:space="preserve">42(h)(6)(E)(i)(II), if it is allocated low-income housing tax credits applied for herein. </t>
  </si>
  <si>
    <t>DEVELOPER FEE ELECTION</t>
  </si>
  <si>
    <t xml:space="preserve">Applicant agrees to limit Developer Fees in accordance with any requirements in the Qualified </t>
  </si>
  <si>
    <t xml:space="preserve">Allocation Plan and total fees paid to the Developer/Applicant, including, but not limited to, </t>
  </si>
  <si>
    <t>Developer Overhead, Developer Fees, Consultant Fees, and Project Management Fees,</t>
  </si>
  <si>
    <t>for the proposed project in this application to</t>
  </si>
  <si>
    <t>NON-PROFIT SET-ASIDE ELECTION</t>
  </si>
  <si>
    <t>Applicant elects to receive Low-Income Housing Tax Credits from the State of Hawaii’s</t>
  </si>
  <si>
    <t>Non-profit set-aside</t>
  </si>
  <si>
    <t>FORECLOSURE/DEED IN LIEU OF FORECLOSURE</t>
  </si>
  <si>
    <t>Has any Low-Income Housing Tax Credit project owned by any member of the development team been foreclosed upon or had a deed in lieu of a foreclosure?  For application purposes, development team includes, but is not limited to the General Partner, Co-General Partner, Administrative General Partner, etc. of the Project’s ownership entity.  For LLC’s, the development team would include the Managing Members, Administrative Managing Members, etc.  HHFDC reserves the right to include other related entities.</t>
  </si>
  <si>
    <t xml:space="preserve">If yes, please complete the following: </t>
  </si>
  <si>
    <t>Date of Foreclosure/Deed in Lieu of Foreclosure</t>
  </si>
  <si>
    <t xml:space="preserve">Project Location                 (City &amp; State) </t>
  </si>
  <si>
    <t>Reason for Foreclosure/Deed in Lieu</t>
  </si>
  <si>
    <t xml:space="preserve">Member of Development Team </t>
  </si>
  <si>
    <t>LOW-INCOME HOUSING TAX CREDITS RECAPTURE</t>
  </si>
  <si>
    <t>Has any member of the development team had Low-Income Housing Tax Credits recaptured?  For application purposes, development team includes, but is not limited to the General Partner, Co-General Partner, Administrative General Partner, etc. of the Project’s ownership entity.  For LLC’s, the development team would include the Managing Members, Administrative Managing Members, etc.  HHFDC reserves the right to include other related entities such as the ownership entities, individual owners of General Partners or Managing Members.</t>
  </si>
  <si>
    <t>Date of Recapture</t>
  </si>
  <si>
    <t xml:space="preserve">Project Location          (City &amp; State) </t>
  </si>
  <si>
    <t>Reason for Recapture</t>
  </si>
  <si>
    <t>REPLACEMENT OF GENERAL PARTNER</t>
  </si>
  <si>
    <t>Has the General Partner (includes Co-General Partner and Administrative General Partner) or Managing Member of any Low-Income Housing Tax Credit project that any member of the development team worked on been replaced?</t>
  </si>
  <si>
    <t>Date General Partner or Managing Member was Replaced</t>
  </si>
  <si>
    <t xml:space="preserve">Project Location           (City &amp; State) </t>
  </si>
  <si>
    <t>Reason General Partner or Managing Member was Replaced</t>
  </si>
  <si>
    <t xml:space="preserve">Name of Development Team Member </t>
  </si>
  <si>
    <t>AWARDING OF CREDITS/RESTRICTIVE COVENANT DOCUMENT</t>
  </si>
  <si>
    <t>Each application will be ranked and tax credits awarded to the applicants according to the Qualified Allocation Plan and as determined by HHFDC.</t>
  </si>
  <si>
    <t>A Restrictive Covenant Document must be executed and recorded prior to the release of the IRS Form 8609 allocating the taxpayer the low-income housing tax credits.  This document in draft form is available for review from HHFDC. This document will be revised to reflect any representations made by the applicant herein, specifically in regards to the number of years that the project will be kept in low-income housing tax credit use.</t>
  </si>
  <si>
    <t>COMPLIANCE MONITORING</t>
  </si>
  <si>
    <t>HHFDC shall monitor compliance with all applicable Federal and State Program requirements for the period a project is committed to providing low-income rental units.  HHFDC will require that all qualified tenants of a project be certified upon occupancy and be recertified annually to ensure compliance.  Projects shall be required to maintain copies of the income certification for each tenant on forms approved or provided by HHFDC.  HHFDC may perform an audit at least once a year, but shall have access to all books and records upon notice to the project owner.  If HHFDC becomes aware of non-compliance, the Internal Revenue Service shall be notified in accordance with federal and state regulations.</t>
  </si>
  <si>
    <t>FEES</t>
  </si>
  <si>
    <t>The application fee is $5,000.  This fee is non-refundable.  [§15-313-13(a), Hawaii Administrative Rules]</t>
  </si>
  <si>
    <t>Upon allocation of the federal and state tax credits, 10 percent of the first year’s federal tax credit amount shall be delivered to HHFDC as a good faith deposit, at the time the executed Binding Agreement is submitted to HHFDC.  Upon issuance of the IRS Form 8609, 20 percent of the deposit shall be refunded to the applicant, and 80% shall be retained by the HHFDC as an administrative fee.  [§15-313-10(f), HAR]</t>
  </si>
  <si>
    <t>A compliance monitoring fee of up to $25 per unit per year will be assessed.  This amount is subject to change and may be adjusted annually.  See the HHFDC Compliance Monitoring Procedures in the Allocation Plan and the HHFDC Compliance Monitoring Manual for further information.  [§15-313-13(b), HAR]</t>
  </si>
  <si>
    <t>The undersigned is responsible for ensuring that the project consists or will consist of a qualified low-income building or buildings as defined in the Internal Revenue Code, Section 42, and will satisfy all applicable requirements of federal tax law in the acquisition, rehabilitation, or construction and operation of the project to receive the low-income housing credit.</t>
  </si>
  <si>
    <t>The undersigned is responsible for all calculations and figures relating to the determination of the eligible basis for the project and understands and agrees that the amount of the credit is calculated by reference to the figure submitted with this application, as to the eligible basis and qualified basis of the project and individual buildings.</t>
  </si>
  <si>
    <t>The undersigned hereby makes Application to the State of Hawaii for the allocation of low-income housing tax credits or for a carryover allocation, the dollar amounts as listed in the application.  The undersigned agrees that HHFDC will at all times be indemnified and held harmless against all losses, costs, damages, expenses and liabilities whatsoever nature or kind (including, but not limited to attorney’s fees, litigation and court costs, amounts paid in settlement, and amounts paid to discharge judgment, any loss from judgment from the Internal Revenue Service) directly or indirectly resulting from, arising out of, or related to acceptance, consideration and approval or disapproval of such allocation request.</t>
  </si>
  <si>
    <t>The undersigned hereby agrees and allows the release of any and all information to HHFDC in regards to the representations made within this application.  Such information may include credit history and ratings verifications, confirmation of involvement in past developments, and all other information as may be required by HHFDC.  This information will be used solely by HHFDC to aid in making a determination as to the awarding of low-income housing tax credits to the applicant and will not be disclosed outside the agency except as required and permitted under law.</t>
  </si>
  <si>
    <t>The undersigned, being duly authorized, hereby represents and certifies that the foregoing information, to the best of his/her knowledge, is true, complete and accurately describes the proposed project.</t>
  </si>
  <si>
    <t>In Witness Whereof, the applicant has caused this document to be duly executed in its name on the</t>
  </si>
  <si>
    <t xml:space="preserve"> day of </t>
  </si>
  <si>
    <t>APPLICANT</t>
  </si>
  <si>
    <t xml:space="preserve">It's: </t>
  </si>
  <si>
    <t>QUESTIONS</t>
  </si>
  <si>
    <t>Respond to each question, but limit your response to ONE PAGE or less per question.</t>
  </si>
  <si>
    <t>Please answer one question per page, include the question addressed at the top of the page.</t>
  </si>
  <si>
    <t>Describe the objectives of the project. Describe the specific housing need, or the opportunity, that your project is intended to address. When your project is complete, what other needs (i.e., beyond shelter) will your project meet?</t>
  </si>
  <si>
    <t>Describe how the proposed project will increase the integration of income levels in the immediate community area.</t>
  </si>
  <si>
    <t>How does the project fit into state, regional, and local housing plans? Where does the project fit in relation to community development, land use, and zoning plans?</t>
  </si>
  <si>
    <t>What evidence is there that substantiates the housing problems or the housing needs that you are attempting to meet with your project? Provide evidence of the problems being faced and the needs being addressed of low-income or special needs populations in your project area. Address the shortage or oversupply and/or demand for the units in the area.</t>
  </si>
  <si>
    <t>Describe the design features (i.e., larger bedrooms, wider hallways, etc.) you are including in your project. How will these features address the health and safety concerns of the owners/tenants? How will these features enhance the project’s ability to meet the target population’s needs?</t>
  </si>
  <si>
    <t>Describe any physical amenities in your project designed to improve the quality of life for the tenants beyond shelter (e.g., space for resident meetings/gatherings, learning center, etc.).</t>
  </si>
  <si>
    <t>If you feel that the total construction cost of your project may be higher than similar projects in the area or the State, is there any justification for the higher construction cost? Is there any reason why your project should be selected over other similar project(s) whose construction costs may be lower?</t>
  </si>
  <si>
    <t>Describe the compatibility of your proposed project with the surrounding land uses/density.</t>
  </si>
  <si>
    <t>Describe the overall suitability/compatibility of the targeted population of your project with the project location, site characteristics and project design.</t>
  </si>
  <si>
    <t>Summarize your organization. Outline your organization’s experience in developing and/or in managing affordable rental housing.</t>
  </si>
  <si>
    <t>If your organization is successful in obtaining all the necessary financing, describe what effect the project will have on workload of your organization.</t>
  </si>
  <si>
    <t>Does your organization have the resources, both fiscal and human, to complete the project within the proposed time frame?</t>
  </si>
  <si>
    <t>What are the main contingencies to the project?</t>
  </si>
  <si>
    <t>Provide a detailed description of how the project will be managed, if “Rental Project”.  If “For Sale Project” detailed description of sales force and plan. Include anticipated staffing, programs, etc.</t>
  </si>
  <si>
    <t xml:space="preserve">10. </t>
  </si>
  <si>
    <t>Describe your affirmative marketing plan. You may complete and attach HUD Form 935.2A, 935.2B, or 935.2C, Affirmative Fair Housing Marketing Plan, for Multifamily, Single Family, or Condominiums or Cooperatives, respectively.</t>
  </si>
  <si>
    <t>Follow link to access HUD Form:</t>
  </si>
  <si>
    <t>http://portal.hud.gov/hudportal/HUD?src=/program_offices/administration/hudclips/forms/hud9a</t>
  </si>
  <si>
    <t xml:space="preserve">11. </t>
  </si>
  <si>
    <t>Provide a narrative description of the development plan for your project. Include any details which may not be present elsewhere in the application.</t>
  </si>
  <si>
    <t xml:space="preserve">If the Project contains a commercial component, provide a detailed response to each of the following:
</t>
  </si>
  <si>
    <t>How is the commercial portion going to be financed?</t>
  </si>
  <si>
    <t>Are any of the commercial component cost reflected in the Consolidated Application?</t>
  </si>
  <si>
    <t>Is there a separate construction contract for the commercial portion?</t>
  </si>
  <si>
    <t>Please provide documentation for all funding commitments associated with the commercial components (i.e., reserve lines of credit, commitment letters, etc.).</t>
  </si>
  <si>
    <t>Has your LIHTC investor counsel approved the eligible basis contained in your Consolidated Applications?  And if so, please provide documentation substantiating this approval.</t>
  </si>
  <si>
    <t>Will the Project be generating any County affordable housing tax credits?  If yes, please provide a detailed response to all of the following:</t>
  </si>
  <si>
    <t xml:space="preserve">What is/are the total number of housing credits the project will be generating?
</t>
  </si>
  <si>
    <r>
      <t xml:space="preserve">Identify the total number of credits that will be assigned/sold/used </t>
    </r>
    <r>
      <rPr>
        <u/>
        <sz val="14"/>
        <rFont val="Times New Roman"/>
        <family val="1"/>
      </rPr>
      <t>and</t>
    </r>
    <r>
      <rPr>
        <sz val="14"/>
        <rFont val="Times New Roman"/>
        <family val="1"/>
      </rPr>
      <t xml:space="preserve"> at what price per credit?</t>
    </r>
  </si>
  <si>
    <t>What is the total dollar amount of the proceeds that will be generated from the sale/assignment/use of the credits, how will this value will be transacted and how and how much will be used for the benefit of the project?</t>
  </si>
  <si>
    <t>If there are any unsold/not transferred housing credits, will the Applicant be willing to permanently assign  these credits to HHFDC as a condition of the award?</t>
  </si>
  <si>
    <t>For each identified key staff member on the Developer’s team (whether internal or outsourced), please complete the matrix below. (HHFDC aims to understand the Developer’s staffing resource allocation strategy, coverage, and to ensure that the Developer has sufficient resources to successfully complete the project):</t>
  </si>
  <si>
    <t>Name</t>
  </si>
  <si>
    <t>Title</t>
  </si>
  <si>
    <t>% of Time Dedicated to this Project</t>
  </si>
  <si>
    <t>List of Other State of Hawaii projects assigned (% of time assigned to each Project)</t>
  </si>
  <si>
    <t># of other Projects assigned (% of Time Dedicated to these Projects)</t>
  </si>
  <si>
    <t>HR Resource Allocation Strategy and Sufficiency of Coverage.
Please explain why you believe this resource allocation is sufficient to position your project to enable the successfully complete your project.</t>
  </si>
  <si>
    <t>NAME:</t>
  </si>
  <si>
    <t>Name of Project 
and Address*</t>
  </si>
  <si>
    <t>Capacity of Applicant/Developer
or Team Member</t>
  </si>
  <si>
    <t>Type of Project</t>
  </si>
  <si>
    <t>City, State</t>
  </si>
  <si>
    <t>Number of Units</t>
  </si>
  <si>
    <t>Financing/Subsidy Program Utilized**</t>
  </si>
  <si>
    <t>Status of Project</t>
  </si>
  <si>
    <t>Affordable</t>
  </si>
  <si>
    <t xml:space="preserve">Market </t>
  </si>
  <si>
    <t>Example</t>
  </si>
  <si>
    <t xml:space="preserve">ABC Towers, fka XYZ Towers; 1600 Aloha Lane; Sunshine City, HI </t>
  </si>
  <si>
    <t>Developer/General Partner</t>
  </si>
  <si>
    <t xml:space="preserve">Elderly
Multi-Family </t>
  </si>
  <si>
    <t xml:space="preserve">Sunshine City, HI </t>
  </si>
  <si>
    <t>20 @ 50%   40 @ 60%</t>
  </si>
  <si>
    <t>LIHTC, T/E Bond, RHRF
HUD Section 8</t>
  </si>
  <si>
    <t>Operating for 20 years</t>
  </si>
  <si>
    <t>*Please list all Hawaii based projects first on list.</t>
  </si>
  <si>
    <t>**Please indicate all financing/subsidy programs utilized for each project: LIHTC, T/E Bonds, RHRF, HUD Section 8, HOME, HTF, etc.</t>
  </si>
  <si>
    <t>ENVIRONMENTAL QUESTIONNAIRE</t>
  </si>
  <si>
    <t>(TO BE COMPLETED BY APPLICANT)</t>
  </si>
  <si>
    <t>The purpose of this questionnaire is to identify environmental issues to the Hawaii Housing Finance and Development Corporation (HHFDC), related to the real estate collateral or related to the operations onsite, either past or present.  This information will be considered as part of the financing application.  Please answer all questions.  If the site has operations or improvements which are not residential, retail or office uses, additional reports or attachment forms may be required.  This questionnaire is a transmittal and informational document and is to be signed by the applicant.</t>
  </si>
  <si>
    <t>Project:</t>
  </si>
  <si>
    <t xml:space="preserve">Project Address: </t>
  </si>
  <si>
    <t>LAND USE/OWNERSHIP</t>
  </si>
  <si>
    <t xml:space="preserve">Current property owner, if difference from applicant: </t>
  </si>
  <si>
    <t xml:space="preserve">Current and past site use(s).  (Please check appropriate box.) </t>
  </si>
  <si>
    <t xml:space="preserve"> Multi-family residential</t>
  </si>
  <si>
    <t xml:space="preserve"> Office </t>
  </si>
  <si>
    <t xml:space="preserve"> Retail </t>
  </si>
  <si>
    <t xml:space="preserve"> Warehouse </t>
  </si>
  <si>
    <t xml:space="preserve"> Restaurant  </t>
  </si>
  <si>
    <t xml:space="preserve"> Vacant</t>
  </si>
  <si>
    <t xml:space="preserve"> Manufacturing </t>
  </si>
  <si>
    <t xml:space="preserve">If manufacturing or other, describe specific business activity: </t>
  </si>
  <si>
    <t>Current zoning of property:</t>
  </si>
  <si>
    <t>Are any land use changes intended?</t>
  </si>
  <si>
    <t>If yes, to what use?</t>
  </si>
  <si>
    <t>Is site contiguous to any lakes, rivers or a coastal zone or located on either a former or current wetland area or endangered species habitat?</t>
  </si>
  <si>
    <t>If yes, describe:</t>
  </si>
  <si>
    <t xml:space="preserve">If the site is residential, provide a copy of any standard tenant environmental notification/disclosure. </t>
  </si>
  <si>
    <t xml:space="preserve"> Check box if attached.</t>
  </si>
  <si>
    <t>If the site is not residential and is not entirely owner-occupied, or has tenants, please attach a current tenant list, including a description of the services or operations performed by each.</t>
  </si>
  <si>
    <t>Check box if attached</t>
  </si>
  <si>
    <t>UNDERGROUND STORAGE TANKS</t>
  </si>
  <si>
    <t>Has there ever been or is there currently a gas station or underground storage tanks (USTs) of any sort located on the site?</t>
  </si>
  <si>
    <t>If yes, when and for how long?</t>
  </si>
  <si>
    <t>If yes, describe ownership and identify the operator of the gas station or USTs:</t>
  </si>
  <si>
    <t xml:space="preserve">If yes, attach any environmental investigation reports that reflect conditions of the current of former USTs. </t>
  </si>
  <si>
    <t>DRY CLEANERS</t>
  </si>
  <si>
    <t>Has any dry cleaner operation been or is one currently located onsite?</t>
  </si>
  <si>
    <t>If yes, what type of dry cleaning unit is current in use?</t>
  </si>
  <si>
    <t xml:space="preserve"> Transfer</t>
  </si>
  <si>
    <t xml:space="preserve"> Dry to Dry </t>
  </si>
  <si>
    <t xml:space="preserve"> Other (please specify): </t>
  </si>
  <si>
    <t>How old is current equipment?</t>
  </si>
  <si>
    <t xml:space="preserve">Primary cleaning solvent: </t>
  </si>
  <si>
    <t>Quantity Used (gallons/month):</t>
  </si>
  <si>
    <t>How is the solvent disposed? (Describe the waste handling and disposal procedures):</t>
  </si>
  <si>
    <t>BUILDING IMPROVEMENTS</t>
  </si>
  <si>
    <t>Were any improvements constructed prior to 1981?</t>
  </si>
  <si>
    <t>If yes, describe type of building, square footage, and construction date(s):</t>
  </si>
  <si>
    <t>For any of the buildings constructed prior to 1981, has there been any major internal renovation work performed since 1981?</t>
  </si>
  <si>
    <t xml:space="preserve"> Do Not Know</t>
  </si>
  <si>
    <t>Are any improvements on the property known to contain asbestos?</t>
  </si>
  <si>
    <t>If yes, attach any available survey or the test result documentation.</t>
  </si>
  <si>
    <t>Are any electrical transformers, capacitors, or other equipment, not owned by a utility, but which may contain PCBs, present on the site?</t>
  </si>
  <si>
    <t>If yes, attach any survey or test result.</t>
  </si>
  <si>
    <t>Do any improvements onsite include hydraulic hoists or elevator?</t>
  </si>
  <si>
    <t>What is the source of water supply for the site?</t>
  </si>
  <si>
    <t xml:space="preserve"> Public</t>
  </si>
  <si>
    <t xml:space="preserve"> On-Site Drinking Well </t>
  </si>
  <si>
    <t xml:space="preserve"> On-Site Irrigation Well  </t>
  </si>
  <si>
    <t xml:space="preserve"> Other: (describe) </t>
  </si>
  <si>
    <t>What are the destinations of wastewater and surface drainage discharge?</t>
  </si>
  <si>
    <t xml:space="preserve"> Storm Sewer</t>
  </si>
  <si>
    <t xml:space="preserve"> Dry Well </t>
  </si>
  <si>
    <t xml:space="preserve"> Sanitary Sewer</t>
  </si>
  <si>
    <t xml:space="preserve"> Septic  </t>
  </si>
  <si>
    <t xml:space="preserve"> Leach Field  </t>
  </si>
  <si>
    <t xml:space="preserve"> Above-Ground Tank </t>
  </si>
  <si>
    <t xml:space="preserve"> Underground Tank </t>
  </si>
  <si>
    <t xml:space="preserve"> Vats</t>
  </si>
  <si>
    <t xml:space="preserve"> Ditches or Bodies of Water </t>
  </si>
  <si>
    <t xml:space="preserve"> Sumps </t>
  </si>
  <si>
    <t xml:space="preserve"> Clarifiers</t>
  </si>
  <si>
    <t xml:space="preserve"> Trenches</t>
  </si>
  <si>
    <t xml:space="preserve"> Ponds</t>
  </si>
  <si>
    <t xml:space="preserve"> Wetlands </t>
  </si>
  <si>
    <t xml:space="preserve"> Treatment Systems (describe): </t>
  </si>
  <si>
    <t xml:space="preserve"> Other (describe):</t>
  </si>
  <si>
    <t xml:space="preserve">Attach copies of any wastewater treatment and/or wastewater or storm water (non-point source) discharge permits pertaining to the property. </t>
  </si>
  <si>
    <t>REGULATORY ACTIONS</t>
  </si>
  <si>
    <t>Have there been any spills, leaks, or other reportable releases of chemicals on the property or migration of chemicals onto the property from an off-site source?</t>
  </si>
  <si>
    <t>If yes, describe the chemicals and quantities released, any cleanup measures taken and the results of any related air, soil, or groundwater investigations:</t>
  </si>
  <si>
    <t>Is the site adjacent to or within 2,000 feet of a governmental agency listed toxic waste treatment or disposal site, landfill, or contaminated drinking water well?</t>
  </si>
  <si>
    <t>If yes, explain:</t>
  </si>
  <si>
    <t>Has any public agency ever investigated or cited the property for violation or possible violation of any environmental law, or any third party including a public agency, commenced enforcement or cleanup action under environmental law with respect to the property?</t>
  </si>
  <si>
    <t xml:space="preserve">If yes, describe: </t>
  </si>
  <si>
    <t>Has any public agency ever listed the property as a waste disposal site or a site potentially qualifying for cleanup under any environmental law?</t>
  </si>
  <si>
    <t>Has the applicant or any of its partners, joint venture(s), corporate officers, or guarantors ever been named in any governmental or private injunctive, preventive or other administrative proceedings, actions, or litigations involving hazardous waste, toxic substances, hazardous materials, or any other environmental issues?</t>
  </si>
  <si>
    <t xml:space="preserve">If yes, attach an explanation.  </t>
  </si>
  <si>
    <t xml:space="preserve"> Check box, if attached</t>
  </si>
  <si>
    <t>UNEXPLODED ORDNANCES (UXO)</t>
  </si>
  <si>
    <t>Is the property in or near an area that has been identified as having or potentially having unexploded ordnances on site?</t>
  </si>
  <si>
    <t xml:space="preserve">If yes, please answer the following questions: </t>
  </si>
  <si>
    <t>Has the property been surveyed for unexploded ordnances on its site?</t>
  </si>
  <si>
    <t>If yes, please identify the source and date of the survey and summarize its findings and required/recommended actions.</t>
  </si>
  <si>
    <t>Date:</t>
  </si>
  <si>
    <t xml:space="preserve">Findings: </t>
  </si>
  <si>
    <t>Is the property clear of all unexploded ordnances on site?</t>
  </si>
  <si>
    <t xml:space="preserve">Please provide documentation verifying clearance of all unexploded ordnances identified on the site. </t>
  </si>
  <si>
    <t>INSURANCE/INDEMNIFICATION ARRANGEMENTS</t>
  </si>
  <si>
    <t>Does the property owner have any form of either environmental or pollution insurance or other coverage under an indemnification agreement?</t>
  </si>
  <si>
    <t xml:space="preserve">If yes, describe or attach the indemnification. </t>
  </si>
  <si>
    <t>Does the insurance or indemnification agreement cover environmental damages to the property caused by tenants?</t>
  </si>
  <si>
    <t xml:space="preserve"> Not Applicable </t>
  </si>
  <si>
    <t>Do tenants have insurance to cover environmental impairment?</t>
  </si>
  <si>
    <t xml:space="preserve">If yes, attach a copy of the relevant lease clause and/or binder and describe the conditions and limits of the coverage. </t>
  </si>
  <si>
    <t>If petroleum USTs are onsite, is the owner eligible for reimbursement of cleanup costs from a state cleanup fund?</t>
  </si>
  <si>
    <t>If not eligible, describe the form of financial assurance (cash, bonds, insurance) that is provided to comply with federal regulations</t>
  </si>
  <si>
    <t>EXISTING ENVIRONMENTAL INVESTIGATION REPORTS</t>
  </si>
  <si>
    <t xml:space="preserve">Attach any environmental site assessment(s), audits, investigations, or asbestos/lead surveys, or disclosures that are available to you. </t>
  </si>
  <si>
    <t>[The remainder of this page is blank.  The next page is a signature page.]</t>
  </si>
  <si>
    <t>If applicant is an individual:</t>
  </si>
  <si>
    <t xml:space="preserve">I, </t>
  </si>
  <si>
    <t xml:space="preserve"> state to the best of my knowledge, </t>
  </si>
  <si>
    <t xml:space="preserve">(print name) </t>
  </si>
  <si>
    <t xml:space="preserve">information and belief that all of the facts stated in response to the questions and requests for </t>
  </si>
  <si>
    <t xml:space="preserve">information contained in the foregoing Environmental Questionnaire are true. </t>
  </si>
  <si>
    <t>Signature</t>
  </si>
  <si>
    <t>Date</t>
  </si>
  <si>
    <t xml:space="preserve">If applicant is a corporation, partnership, or limited liability company: </t>
  </si>
  <si>
    <t>I,</t>
  </si>
  <si>
    <t xml:space="preserve"> state that I am the </t>
  </si>
  <si>
    <t xml:space="preserve"> of</t>
  </si>
  <si>
    <t>(title or position)</t>
  </si>
  <si>
    <t xml:space="preserve">  (Applicant) </t>
  </si>
  <si>
    <t>and that I am authorized to execute this document on behalf of the Applicant.  I further state based</t>
  </si>
  <si>
    <t>in part upon my personal knowledge and in part on the business records of the Applicant, that to</t>
  </si>
  <si>
    <t>the best of my knowledge, information and belief that all of the facts stated in response to the</t>
  </si>
  <si>
    <t xml:space="preserve">questions and requests for information contained in the foregoing Environmental Questionnaire are </t>
  </si>
  <si>
    <t xml:space="preserve">true. </t>
  </si>
  <si>
    <t xml:space="preserve">Signature </t>
  </si>
  <si>
    <t>Corporate Title</t>
  </si>
  <si>
    <t>AFFIDAVIT</t>
  </si>
  <si>
    <t>(Market Analyst for HHFDC Consolidated Application)</t>
  </si>
  <si>
    <t>This Affidavit is duly made this</t>
  </si>
  <si>
    <t>, 20</t>
  </si>
  <si>
    <t>,</t>
  </si>
  <si>
    <t>by</t>
  </si>
  <si>
    <t xml:space="preserve">, the </t>
  </si>
  <si>
    <t>(name of officer)</t>
  </si>
  <si>
    <t>of</t>
  </si>
  <si>
    <t xml:space="preserve">, a Hawaii </t>
  </si>
  <si>
    <t>(market analyst)</t>
  </si>
  <si>
    <t>(type of business)</t>
  </si>
  <si>
    <t>whose principal place of business is</t>
  </si>
  <si>
    <t>(street address)</t>
  </si>
  <si>
    <t>and whose post office address is</t>
  </si>
  <si>
    <t xml:space="preserve">certifies that </t>
  </si>
  <si>
    <t xml:space="preserve">(market analyst) </t>
  </si>
  <si>
    <t>has conducted a market analysis for</t>
  </si>
  <si>
    <t xml:space="preserve">(name of developer/applicant) </t>
  </si>
  <si>
    <t xml:space="preserve">on the </t>
  </si>
  <si>
    <t xml:space="preserve"> project, located at </t>
  </si>
  <si>
    <t xml:space="preserve">(name of project) </t>
  </si>
  <si>
    <t xml:space="preserve">(project address) </t>
  </si>
  <si>
    <t xml:space="preserve">Tax Map Key </t>
  </si>
  <si>
    <t xml:space="preserve"> certifies and confirms that </t>
  </si>
  <si>
    <t xml:space="preserve"> is not affiliated with, and does not </t>
  </si>
  <si>
    <t xml:space="preserve">have any self-dealings, related parties, or identity of interest with </t>
  </si>
  <si>
    <t xml:space="preserve"> except as noted on an attachment hereto.</t>
  </si>
  <si>
    <t>(developer/applicant)</t>
  </si>
  <si>
    <t>IN WITNESS WHEREOF,</t>
  </si>
  <si>
    <t xml:space="preserve">(name of officer) </t>
  </si>
  <si>
    <t>has caused this Affidavit to be signed as of the day and year first written above.</t>
  </si>
  <si>
    <t>(Market Analyst)</t>
  </si>
  <si>
    <t>Its</t>
  </si>
  <si>
    <t>STATE OF _________________________________________</t>
  </si>
  <si>
    <t>)</t>
  </si>
  <si>
    <t>) SS</t>
  </si>
  <si>
    <t>CITY AND COUNTY OF ______________________________</t>
  </si>
  <si>
    <t xml:space="preserve">On this </t>
  </si>
  <si>
    <t xml:space="preserve">  of </t>
  </si>
  <si>
    <t xml:space="preserve"> , before  </t>
  </si>
  <si>
    <t xml:space="preserve">me personally appeared </t>
  </si>
  <si>
    <t>to me known to be the person described in and who executed the foregoing instrument and acknowledged</t>
  </si>
  <si>
    <t>that he/she executed the same as his/her free act and deed.</t>
  </si>
  <si>
    <t xml:space="preserve"> (Notary Stamp or Seal)</t>
  </si>
  <si>
    <t xml:space="preserve">Print Name </t>
  </si>
  <si>
    <t>Notary Public, State of  _________________________</t>
  </si>
  <si>
    <t>My commission expires: ________________________</t>
  </si>
  <si>
    <t>Doc. Date: ____________________________</t>
  </si>
  <si>
    <t># Pages:  _________</t>
  </si>
  <si>
    <t>Notary Name:   _________________________</t>
  </si>
  <si>
    <t xml:space="preserve">Circuit </t>
  </si>
  <si>
    <t>Doc. Description:</t>
  </si>
  <si>
    <t>Notary Signature</t>
  </si>
  <si>
    <t>NOTARY CERTIFICATION</t>
  </si>
  <si>
    <t>(Owner/Developer of HHFDC Consolidated Application)</t>
  </si>
  <si>
    <t>(Developer/Applicant)</t>
  </si>
  <si>
    <t xml:space="preserve">SAMPLE FORM LETTER – LETTER IS REQUIRED </t>
  </si>
  <si>
    <t>PLEASE PRINT ON LETTERHEAD</t>
  </si>
  <si>
    <t>(Date)</t>
  </si>
  <si>
    <t>Executive Director</t>
  </si>
  <si>
    <t>Hawaii Public Housing Authority</t>
  </si>
  <si>
    <t>1002 N. School Street</t>
  </si>
  <si>
    <t>Honolulu, Hawaii  96817</t>
  </si>
  <si>
    <t>Dear Executive Director:</t>
  </si>
  <si>
    <t>Re:</t>
  </si>
  <si>
    <t>Proposed Low-Income Housing Tax Credit Project</t>
  </si>
  <si>
    <t>The undersigned has applied for Low-Income Housing Tax Credits (LIHTC) for the development of an affordable housing project.  All low-income units in the proposed project will be available to people on the waiting list for low-income public housing.</t>
  </si>
  <si>
    <t>A summary of the proposed project follows:</t>
  </si>
  <si>
    <t>Location:</t>
  </si>
  <si>
    <t>No. of Affordable Units:</t>
  </si>
  <si>
    <t>Occupancy Type:</t>
  </si>
  <si>
    <t xml:space="preserve"> Elderly</t>
  </si>
  <si>
    <t xml:space="preserve"> Family</t>
  </si>
  <si>
    <t xml:space="preserve"> Homeless</t>
  </si>
  <si>
    <t xml:space="preserve"> Tenants with Special Housing Needs</t>
  </si>
  <si>
    <t>If awarded LIHTC, the undersigned will provide a full description of the project.</t>
  </si>
  <si>
    <t xml:space="preserve">Sincerely,  </t>
  </si>
  <si>
    <t>(Name)</t>
  </si>
  <si>
    <t>(Title)</t>
  </si>
  <si>
    <t>Administrator</t>
  </si>
  <si>
    <t xml:space="preserve">Homeless Programs Office </t>
  </si>
  <si>
    <t xml:space="preserve">Department of Human Services </t>
  </si>
  <si>
    <t xml:space="preserve">Benefits, Employment &amp; Support Services Division </t>
  </si>
  <si>
    <t>1010 Richards Street, Room 412</t>
  </si>
  <si>
    <t xml:space="preserve">Dear Homeless Programs Administrator: </t>
  </si>
  <si>
    <t>Month</t>
  </si>
  <si>
    <t>Building Permit (submission/approval)</t>
  </si>
  <si>
    <t>Months</t>
  </si>
  <si>
    <t>January</t>
  </si>
  <si>
    <t>February</t>
  </si>
  <si>
    <t>March</t>
  </si>
  <si>
    <t>April</t>
  </si>
  <si>
    <t>May</t>
  </si>
  <si>
    <t>June</t>
  </si>
  <si>
    <t>July</t>
  </si>
  <si>
    <t>August</t>
  </si>
  <si>
    <t>September</t>
  </si>
  <si>
    <t>October</t>
  </si>
  <si>
    <t>November</t>
  </si>
  <si>
    <t>December</t>
  </si>
  <si>
    <t>Per Subsidy</t>
  </si>
  <si>
    <t xml:space="preserve">Tot. Annual </t>
  </si>
  <si>
    <t xml:space="preserve">Total Subsidized </t>
  </si>
  <si>
    <t>Monthly Rent</t>
  </si>
  <si>
    <t xml:space="preserve"> (from Ex D)</t>
  </si>
  <si>
    <t>Max. Restricted Rent</t>
  </si>
  <si>
    <t>State Conveyance Election</t>
  </si>
  <si>
    <t>Applicant agrees to sell the project to a State agency for fair market value, as determined by a third-party appraisal, no later than three years before the end of the Section 42 extended use period. The agreement will be reflected in the Declaration of Restrictive Covenants.</t>
  </si>
  <si>
    <t>Describe any tenant services that will be offered to enhance the quality of life for residents, if applicable. Include any supporting documentation that demonstrates a commitment to these services, such as Memorandums of Understanding (MOUs) or agreements with third-party service providers.</t>
  </si>
  <si>
    <t>Big Island</t>
  </si>
  <si>
    <t>Maui</t>
  </si>
  <si>
    <t>Kauai</t>
  </si>
  <si>
    <t>Oahu</t>
  </si>
  <si>
    <t>Molokai</t>
  </si>
  <si>
    <t>Lanai</t>
  </si>
  <si>
    <t>Hawaii County</t>
  </si>
  <si>
    <t>Maui County</t>
  </si>
  <si>
    <t>Kauai County</t>
  </si>
  <si>
    <t>Honolulu County</t>
  </si>
  <si>
    <t>Kalawao County</t>
  </si>
  <si>
    <t>Project County (use drop down menu)</t>
  </si>
  <si>
    <t>Project Island (use drop down menu)</t>
  </si>
  <si>
    <t>Project Classification (use drop down menu)</t>
  </si>
  <si>
    <r>
      <t>Building/Project Area</t>
    </r>
    <r>
      <rPr>
        <b/>
        <vertAlign val="superscript"/>
        <sz val="11"/>
        <color theme="1"/>
        <rFont val="Arial"/>
        <family val="2"/>
      </rPr>
      <t>1</t>
    </r>
  </si>
  <si>
    <r>
      <t>Total</t>
    </r>
    <r>
      <rPr>
        <vertAlign val="superscript"/>
        <sz val="11"/>
        <color theme="1"/>
        <rFont val="Arial"/>
        <family val="2"/>
      </rPr>
      <t>2</t>
    </r>
  </si>
  <si>
    <r>
      <t>GSF/Unit</t>
    </r>
    <r>
      <rPr>
        <vertAlign val="superscript"/>
        <sz val="11"/>
        <color theme="1"/>
        <rFont val="Arial"/>
        <family val="2"/>
      </rPr>
      <t>3</t>
    </r>
  </si>
  <si>
    <r>
      <t>Residential Area</t>
    </r>
    <r>
      <rPr>
        <vertAlign val="superscript"/>
        <sz val="11"/>
        <color theme="1"/>
        <rFont val="Arial"/>
        <family val="2"/>
      </rPr>
      <t>4</t>
    </r>
  </si>
  <si>
    <r>
      <t>Parking - Structured Area</t>
    </r>
    <r>
      <rPr>
        <vertAlign val="superscript"/>
        <sz val="11"/>
        <color theme="1"/>
        <rFont val="Arial"/>
        <family val="2"/>
      </rPr>
      <t>5</t>
    </r>
  </si>
  <si>
    <r>
      <t>Subtotal LIHTC Units - 20/50 &amp; 40/ 60 Set-Aside</t>
    </r>
    <r>
      <rPr>
        <vertAlign val="superscript"/>
        <sz val="11"/>
        <color theme="1"/>
        <rFont val="Arial"/>
        <family val="2"/>
      </rPr>
      <t>1</t>
    </r>
  </si>
  <si>
    <r>
      <t>Subtotal LIHTC Units - Avg Income Set-Aside</t>
    </r>
    <r>
      <rPr>
        <vertAlign val="superscript"/>
        <sz val="11"/>
        <color theme="1"/>
        <rFont val="Arial"/>
        <family val="2"/>
      </rPr>
      <t>1</t>
    </r>
  </si>
  <si>
    <r>
      <t>Elderly Units</t>
    </r>
    <r>
      <rPr>
        <vertAlign val="superscript"/>
        <sz val="11"/>
        <color theme="1"/>
        <rFont val="Arial"/>
        <family val="2"/>
      </rPr>
      <t>2</t>
    </r>
  </si>
  <si>
    <t>Please refer to the definition of Elder or Elderly Households as defined in applicable IRS Regulations</t>
  </si>
  <si>
    <t xml:space="preserve">[1] </t>
  </si>
  <si>
    <t>Please refer to guidance on the Area Measurement Guidance tab</t>
  </si>
  <si>
    <t xml:space="preserve">[2] </t>
  </si>
  <si>
    <t xml:space="preserve">[3] </t>
  </si>
  <si>
    <t xml:space="preserve">[4] </t>
  </si>
  <si>
    <t xml:space="preserve">[5] </t>
  </si>
  <si>
    <r>
      <t xml:space="preserve">Residential area should be limited to the square feet within the unit as defined in the instructions, </t>
    </r>
    <r>
      <rPr>
        <u/>
        <sz val="11"/>
        <color rgb="FF000000"/>
        <rFont val="Arial"/>
        <family val="2"/>
      </rPr>
      <t>not</t>
    </r>
    <r>
      <rPr>
        <sz val="11"/>
        <color rgb="FF000000"/>
        <rFont val="Arial"/>
        <family val="2"/>
      </rPr>
      <t xml:space="preserve"> including common or unenclosed area.</t>
    </r>
  </si>
  <si>
    <t>Garage and/or carport areas in single-family residences should be considered "structured parking"</t>
  </si>
  <si>
    <t>Unit Type</t>
  </si>
  <si>
    <t xml:space="preserve">For Unit Types with multiple floor plans, use the average GSF per type </t>
  </si>
  <si>
    <r>
      <t>Subtotal Other Affordable Units</t>
    </r>
    <r>
      <rPr>
        <vertAlign val="superscript"/>
        <sz val="11"/>
        <color theme="1"/>
        <rFont val="Arial"/>
        <family val="2"/>
      </rPr>
      <t>1</t>
    </r>
  </si>
  <si>
    <r>
      <t>Total</t>
    </r>
    <r>
      <rPr>
        <vertAlign val="superscript"/>
        <sz val="11"/>
        <color theme="1"/>
        <rFont val="Arial"/>
        <family val="2"/>
      </rPr>
      <t>1</t>
    </r>
  </si>
  <si>
    <r>
      <t>LIHTC (9% - 70% PV)</t>
    </r>
    <r>
      <rPr>
        <vertAlign val="superscript"/>
        <sz val="11"/>
        <color theme="1"/>
        <rFont val="Arial"/>
        <family val="2"/>
      </rPr>
      <t>1</t>
    </r>
  </si>
  <si>
    <r>
      <t>LIHTC Non-Volume Cap (4% - 30% PV)</t>
    </r>
    <r>
      <rPr>
        <vertAlign val="superscript"/>
        <sz val="11"/>
        <color theme="1"/>
        <rFont val="Arial"/>
        <family val="2"/>
      </rPr>
      <t>1</t>
    </r>
  </si>
  <si>
    <r>
      <t>Hula Mae Multi Family (HMMF) Bond Program</t>
    </r>
    <r>
      <rPr>
        <vertAlign val="superscript"/>
        <sz val="11"/>
        <color theme="1"/>
        <rFont val="Arial"/>
        <family val="2"/>
      </rPr>
      <t>1</t>
    </r>
  </si>
  <si>
    <r>
      <t>Rental Housing Revolving Fund (RHRF)</t>
    </r>
    <r>
      <rPr>
        <vertAlign val="superscript"/>
        <sz val="11"/>
        <color theme="1"/>
        <rFont val="Arial"/>
        <family val="2"/>
      </rPr>
      <t>2</t>
    </r>
  </si>
  <si>
    <t>(Required)</t>
  </si>
  <si>
    <t>Request - Yes/No</t>
  </si>
  <si>
    <r>
      <t>Dwelling Unit Revolving Fund (DURF)</t>
    </r>
    <r>
      <rPr>
        <vertAlign val="superscript"/>
        <sz val="11"/>
        <color theme="1"/>
        <rFont val="Arial"/>
        <family val="2"/>
      </rPr>
      <t>3</t>
    </r>
  </si>
  <si>
    <t>Each request for an extension or modification to LIHTC and HMMF applications shall be subject to an additional $5,000 fee</t>
  </si>
  <si>
    <t>Each request for an extension or modification to RHRF applications shall be subject to an additional $1,000 fee</t>
  </si>
  <si>
    <t>DURF cannot be used in conjunction with Rental Housing Revolving Fund pursuant to section 15-307-163, HAR</t>
  </si>
  <si>
    <r>
      <t>Percentage of Cash Flow after Sr. Debt Service</t>
    </r>
    <r>
      <rPr>
        <vertAlign val="superscript"/>
        <sz val="11"/>
        <color theme="1"/>
        <rFont val="Arial"/>
        <family val="2"/>
      </rPr>
      <t>1</t>
    </r>
  </si>
  <si>
    <t>Repayment from cash flows must be greater than or equal to 75% (Permanent financing)</t>
  </si>
  <si>
    <t>Required for public issuances; subject to approval by the State of Hawaii – Department of Budget and Finance.</t>
  </si>
  <si>
    <t>Highly recommended for private placements; may be required at the sole discretion of HHFDC or the State of Hawaii.</t>
  </si>
  <si>
    <r>
      <t>Financial Advisor</t>
    </r>
    <r>
      <rPr>
        <vertAlign val="superscript"/>
        <sz val="11"/>
        <color theme="1"/>
        <rFont val="Arial"/>
        <family val="2"/>
      </rPr>
      <t>2</t>
    </r>
    <r>
      <rPr>
        <sz val="11"/>
        <color theme="1"/>
        <rFont val="Arial"/>
        <family val="2"/>
      </rPr>
      <t>:</t>
    </r>
  </si>
  <si>
    <r>
      <t>Underwriter</t>
    </r>
    <r>
      <rPr>
        <vertAlign val="superscript"/>
        <sz val="11"/>
        <color theme="1"/>
        <rFont val="Arial"/>
        <family val="2"/>
      </rPr>
      <t>1</t>
    </r>
    <r>
      <rPr>
        <sz val="11"/>
        <color theme="1"/>
        <rFont val="Arial"/>
        <family val="2"/>
      </rPr>
      <t>:</t>
    </r>
  </si>
  <si>
    <r>
      <t>Trustee</t>
    </r>
    <r>
      <rPr>
        <vertAlign val="superscript"/>
        <sz val="11"/>
        <color theme="1"/>
        <rFont val="Arial"/>
        <family val="2"/>
      </rPr>
      <t>1</t>
    </r>
    <r>
      <rPr>
        <sz val="11"/>
        <color theme="1"/>
        <rFont val="Arial"/>
        <family val="2"/>
      </rPr>
      <t>:</t>
    </r>
  </si>
  <si>
    <t>Developer</t>
  </si>
  <si>
    <t>Financial Advisor/Underwriter</t>
  </si>
  <si>
    <t>Management Agent</t>
  </si>
  <si>
    <t>Lease must be a minimum of five (5) years beyond the affordability commitment period</t>
  </si>
  <si>
    <r>
      <t xml:space="preserve"> Executed Ground Lease</t>
    </r>
    <r>
      <rPr>
        <vertAlign val="superscript"/>
        <sz val="11"/>
        <color theme="1"/>
        <rFont val="Arial"/>
        <family val="2"/>
      </rPr>
      <t>1</t>
    </r>
    <r>
      <rPr>
        <sz val="11"/>
        <color theme="1"/>
        <rFont val="Arial"/>
        <family val="2"/>
      </rPr>
      <t xml:space="preserve"> </t>
    </r>
  </si>
  <si>
    <r>
      <t xml:space="preserve"> Option to Lease</t>
    </r>
    <r>
      <rPr>
        <vertAlign val="superscript"/>
        <sz val="11"/>
        <color theme="1"/>
        <rFont val="Arial"/>
        <family val="2"/>
      </rPr>
      <t>1</t>
    </r>
  </si>
  <si>
    <t xml:space="preserve">If Form 8609 will consist of multiple buildings or phases, please list the projected date of the first building to be placed in service and the last building to be placed in service. </t>
  </si>
  <si>
    <t>Date at which the project shall have leased 100% of the units in the project at least once.</t>
  </si>
  <si>
    <t>Date at which the project shall have 95% of the project occupied for 90 consecutive days.</t>
  </si>
  <si>
    <t>State Conveyance</t>
  </si>
  <si>
    <t>Interim Sources</t>
  </si>
  <si>
    <t>Perm Sources</t>
  </si>
  <si>
    <t>Costs</t>
  </si>
  <si>
    <t>DSR</t>
  </si>
  <si>
    <t>Proposed</t>
  </si>
  <si>
    <t>Restricted</t>
  </si>
  <si>
    <t>AVG AMI</t>
  </si>
  <si>
    <t>5-BR</t>
  </si>
  <si>
    <r>
      <t>Disb/Fund</t>
    </r>
    <r>
      <rPr>
        <vertAlign val="superscript"/>
        <sz val="11"/>
        <color theme="1"/>
        <rFont val="Arial"/>
        <family val="2"/>
      </rPr>
      <t xml:space="preserve"> 1</t>
    </r>
  </si>
  <si>
    <t>Estimated Construction Schedule in Months (SELECT ONE):</t>
  </si>
  <si>
    <t>Developer Fee - Overhead cannot be taken as a lump sum; it must be distributed evenly over the number of Estimated Construction Months specified above. An "Error" message will appear if the construction months have not been selected.</t>
  </si>
  <si>
    <t>Total Disb/Fund shall return an "Error" if Total Disbursements do not reconcile to Total Sources.</t>
  </si>
  <si>
    <t>https://budget.hawaii.gov/wp-content/uploads/2024/02/AD-24-01.pdf</t>
  </si>
  <si>
    <t>The Applicant acknowledges and agrees that awardees of HHFDC’s financing programs must comply with the Governor of the State of Hawaii’s Administrative Directive No. 24-01 regarding Project Labor Agreements (PLA). The directive can be found 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</si>
</sst>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409]mmmm\ d\,\ yyyy;@"/>
    <numFmt numFmtId="167" formatCode="[$-409]mmm\-yy;@"/>
    <numFmt numFmtId="168" formatCode="&quot;$&quot;#,##0.00"/>
    <numFmt numFmtId="169" formatCode="&quot;$&quot;#,##0"/>
    <numFmt numFmtId="170" formatCode="#,##0.00000_);[Red]\(#,##0.00000\)"/>
    <numFmt numFmtId="171" formatCode="mmmm\-yy"/>
    <numFmt numFmtId="172" formatCode="&quot;[&quot;\ &quot;$&quot;#,##0\ &quot;]&quot;"/>
    <numFmt numFmtId="173" formatCode="mm/dd/yy;@"/>
    <numFmt numFmtId="174" formatCode="0.0%"/>
    <numFmt numFmtId="175" formatCode="[&lt;=9999999]###\-####;\(###\)\ ###\-####"/>
  </numFmts>
  <fonts count="96" x14ac:knownFonts="1">
    <font>
      <sz val="11"/>
      <color theme="1"/>
      <name val="Calibri"/>
      <family val="2"/>
      <scheme val="minor"/>
    </font>
    <font>
      <sz val="11"/>
      <color theme="1"/>
      <name val="Calibri"/>
      <family val="2"/>
      <scheme val="minor"/>
    </font>
    <font>
      <sz val="11"/>
      <color theme="1"/>
      <name val="Arial"/>
      <family val="2"/>
    </font>
    <font>
      <sz val="11"/>
      <name val="Arial"/>
      <family val="2"/>
    </font>
    <font>
      <sz val="11"/>
      <color rgb="FF000000"/>
      <name val="Arial"/>
      <family val="2"/>
    </font>
    <font>
      <b/>
      <sz val="11"/>
      <color rgb="FFFF0000"/>
      <name val="Arial"/>
      <family val="2"/>
    </font>
    <font>
      <b/>
      <sz val="11"/>
      <color theme="1"/>
      <name val="Arial"/>
      <family val="2"/>
    </font>
    <font>
      <u val="singleAccounting"/>
      <sz val="11"/>
      <color rgb="FF000000"/>
      <name val="Arial"/>
      <family val="2"/>
    </font>
    <font>
      <sz val="8"/>
      <name val="Arial"/>
      <family val="2"/>
    </font>
    <font>
      <b/>
      <sz val="12"/>
      <color theme="1"/>
      <name val="Arial"/>
      <family val="2"/>
    </font>
    <font>
      <b/>
      <sz val="11"/>
      <name val="Arial"/>
      <family val="2"/>
    </font>
    <font>
      <sz val="11"/>
      <color rgb="FFFF0000"/>
      <name val="Arial"/>
      <family val="2"/>
    </font>
    <font>
      <b/>
      <u/>
      <sz val="11"/>
      <color theme="1"/>
      <name val="Arial"/>
      <family val="2"/>
    </font>
    <font>
      <b/>
      <sz val="11"/>
      <color rgb="FF000000"/>
      <name val="Arial"/>
      <family val="2"/>
    </font>
    <font>
      <b/>
      <sz val="11"/>
      <color theme="1"/>
      <name val="Calibri"/>
      <family val="2"/>
      <scheme val="minor"/>
    </font>
    <font>
      <sz val="11"/>
      <color theme="1"/>
      <name val="Times New Roman"/>
      <family val="1"/>
    </font>
    <font>
      <b/>
      <sz val="11"/>
      <color theme="1"/>
      <name val="Times New Roman"/>
      <family val="1"/>
    </font>
    <font>
      <sz val="8"/>
      <color theme="1"/>
      <name val="Times New Roman"/>
      <family val="1"/>
    </font>
    <font>
      <i/>
      <sz val="9"/>
      <color theme="1"/>
      <name val="Arial"/>
      <family val="2"/>
    </font>
    <font>
      <i/>
      <sz val="8"/>
      <color theme="1"/>
      <name val="Arial"/>
      <family val="2"/>
    </font>
    <font>
      <sz val="9"/>
      <color theme="1"/>
      <name val="Arial"/>
      <family val="2"/>
    </font>
    <font>
      <i/>
      <sz val="11"/>
      <color theme="1"/>
      <name val="Arial"/>
      <family val="2"/>
    </font>
    <font>
      <u/>
      <sz val="11"/>
      <color theme="10"/>
      <name val="Calibri"/>
      <family val="2"/>
      <scheme val="minor"/>
    </font>
    <font>
      <u/>
      <sz val="11"/>
      <color theme="1"/>
      <name val="Arial"/>
      <family val="2"/>
    </font>
    <font>
      <u/>
      <sz val="11"/>
      <color theme="1"/>
      <name val="Calibri"/>
      <family val="2"/>
      <scheme val="minor"/>
    </font>
    <font>
      <vertAlign val="superscript"/>
      <sz val="11"/>
      <color theme="1"/>
      <name val="Arial"/>
      <family val="2"/>
    </font>
    <font>
      <sz val="8"/>
      <color theme="1"/>
      <name val="Arial"/>
      <family val="2"/>
    </font>
    <font>
      <sz val="10"/>
      <color theme="1"/>
      <name val="Arial"/>
      <family val="2"/>
    </font>
    <font>
      <sz val="10"/>
      <color theme="1"/>
      <name val="Calibri"/>
      <family val="2"/>
      <scheme val="minor"/>
    </font>
    <font>
      <sz val="11"/>
      <color theme="1" tint="0.499984740745262"/>
      <name val="Arial"/>
      <family val="2"/>
    </font>
    <font>
      <sz val="11"/>
      <color theme="1"/>
      <name val="Arial"/>
      <family val="2"/>
    </font>
    <font>
      <sz val="9"/>
      <color rgb="FF000000"/>
      <name val="Arial"/>
      <family val="2"/>
    </font>
    <font>
      <sz val="9"/>
      <color theme="1"/>
      <name val="Calibri"/>
      <family val="2"/>
      <scheme val="minor"/>
    </font>
    <font>
      <u/>
      <sz val="11"/>
      <color theme="1"/>
      <name val="Times New Roman"/>
      <family val="1"/>
    </font>
    <font>
      <b/>
      <sz val="12"/>
      <color theme="1"/>
      <name val="Times New Roman"/>
      <family val="1"/>
    </font>
    <font>
      <sz val="12"/>
      <color theme="1"/>
      <name val="Times New Roman"/>
      <family val="1"/>
    </font>
    <font>
      <u/>
      <sz val="11"/>
      <color rgb="FF000000"/>
      <name val="Arial"/>
      <family val="2"/>
    </font>
    <font>
      <sz val="9"/>
      <color indexed="81"/>
      <name val="Tahoma"/>
      <family val="2"/>
    </font>
    <font>
      <sz val="10"/>
      <color rgb="FFFF0000"/>
      <name val="Calibri"/>
      <family val="2"/>
      <scheme val="minor"/>
    </font>
    <font>
      <i/>
      <sz val="10"/>
      <color theme="1"/>
      <name val="Calibri"/>
      <family val="2"/>
      <scheme val="minor"/>
    </font>
    <font>
      <b/>
      <i/>
      <sz val="9"/>
      <color theme="1"/>
      <name val="Arial"/>
      <family val="2"/>
    </font>
    <font>
      <sz val="14"/>
      <color theme="1"/>
      <name val="Times New Roman"/>
      <family val="1"/>
    </font>
    <font>
      <i/>
      <sz val="12"/>
      <color rgb="FFFF0000"/>
      <name val="Times New Roman"/>
      <family val="1"/>
    </font>
    <font>
      <i/>
      <sz val="9"/>
      <color theme="1"/>
      <name val="Times New Roman"/>
      <family val="1"/>
    </font>
    <font>
      <b/>
      <sz val="8"/>
      <color theme="0"/>
      <name val="Arial"/>
      <family val="2"/>
    </font>
    <font>
      <b/>
      <u/>
      <sz val="8"/>
      <color theme="1"/>
      <name val="Arial"/>
      <family val="2"/>
    </font>
    <font>
      <sz val="12"/>
      <color theme="1"/>
      <name val="Arial"/>
      <family val="2"/>
    </font>
    <font>
      <b/>
      <sz val="5"/>
      <color theme="1"/>
      <name val="Arial"/>
      <family val="2"/>
    </font>
    <font>
      <vertAlign val="superscript"/>
      <sz val="12"/>
      <color theme="1"/>
      <name val="Arial"/>
      <family val="2"/>
    </font>
    <font>
      <b/>
      <sz val="8"/>
      <color theme="0"/>
      <name val="Times New Roman"/>
      <family val="1"/>
    </font>
    <font>
      <b/>
      <sz val="14"/>
      <color theme="1"/>
      <name val="Times New Roman"/>
      <family val="1"/>
    </font>
    <font>
      <i/>
      <sz val="11"/>
      <color theme="1"/>
      <name val="Times New Roman"/>
      <family val="1"/>
    </font>
    <font>
      <i/>
      <sz val="12"/>
      <color theme="1"/>
      <name val="Times New Roman"/>
      <family val="1"/>
    </font>
    <font>
      <b/>
      <i/>
      <u/>
      <sz val="14"/>
      <color theme="5" tint="-0.249977111117893"/>
      <name val="Times New Roman"/>
      <family val="1"/>
    </font>
    <font>
      <b/>
      <sz val="12"/>
      <color theme="5" tint="-0.249977111117893"/>
      <name val="Times New Roman"/>
      <family val="1"/>
    </font>
    <font>
      <b/>
      <sz val="9"/>
      <color theme="1"/>
      <name val="Times New Roman"/>
      <family val="1"/>
    </font>
    <font>
      <b/>
      <sz val="8"/>
      <name val="Times New Roman"/>
      <family val="1"/>
    </font>
    <font>
      <b/>
      <sz val="8"/>
      <color theme="1"/>
      <name val="Times New Roman"/>
      <family val="1"/>
    </font>
    <font>
      <i/>
      <sz val="11"/>
      <color rgb="FF0070C0"/>
      <name val="Times New Roman"/>
      <family val="1"/>
    </font>
    <font>
      <sz val="10"/>
      <color theme="1"/>
      <name val="Times New Roman"/>
      <family val="1"/>
    </font>
    <font>
      <vertAlign val="superscript"/>
      <sz val="12"/>
      <color theme="1"/>
      <name val="Times New Roman"/>
      <family val="1"/>
    </font>
    <font>
      <i/>
      <sz val="10"/>
      <color theme="1"/>
      <name val="Times New Roman"/>
      <family val="1"/>
    </font>
    <font>
      <b/>
      <u/>
      <sz val="8"/>
      <color rgb="FFC00000"/>
      <name val="Times New Roman"/>
      <family val="1"/>
    </font>
    <font>
      <b/>
      <i/>
      <sz val="10"/>
      <color theme="1"/>
      <name val="Times New Roman"/>
      <family val="1"/>
    </font>
    <font>
      <b/>
      <i/>
      <u/>
      <sz val="10"/>
      <color theme="1"/>
      <name val="Times New Roman"/>
      <family val="1"/>
    </font>
    <font>
      <b/>
      <u/>
      <sz val="8"/>
      <color theme="1"/>
      <name val="Times New Roman"/>
      <family val="1"/>
    </font>
    <font>
      <b/>
      <i/>
      <sz val="11"/>
      <color theme="1"/>
      <name val="Arial"/>
      <family val="2"/>
    </font>
    <font>
      <b/>
      <sz val="8"/>
      <color theme="1"/>
      <name val="Arial"/>
      <family val="2"/>
    </font>
    <font>
      <i/>
      <sz val="8"/>
      <color rgb="FFFF0000"/>
      <name val="Arial"/>
      <family val="2"/>
    </font>
    <font>
      <i/>
      <sz val="10"/>
      <name val="Arial"/>
      <family val="2"/>
    </font>
    <font>
      <i/>
      <sz val="10"/>
      <color theme="1"/>
      <name val="Script MT Bold"/>
      <family val="4"/>
    </font>
    <font>
      <b/>
      <sz val="9"/>
      <color theme="1"/>
      <name val="Calibri"/>
      <family val="2"/>
      <scheme val="minor"/>
    </font>
    <font>
      <b/>
      <u/>
      <sz val="10"/>
      <name val="Arial"/>
      <family val="2"/>
    </font>
    <font>
      <sz val="10"/>
      <name val="Arial"/>
      <family val="2"/>
    </font>
    <font>
      <sz val="11"/>
      <name val="Calibri"/>
      <family val="2"/>
      <scheme val="minor"/>
    </font>
    <font>
      <i/>
      <sz val="9"/>
      <name val="Arial"/>
      <family val="2"/>
    </font>
    <font>
      <b/>
      <u/>
      <sz val="11"/>
      <name val="Arial"/>
      <family val="2"/>
    </font>
    <font>
      <b/>
      <i/>
      <u/>
      <sz val="11"/>
      <name val="Arial"/>
      <family val="2"/>
    </font>
    <font>
      <i/>
      <sz val="11"/>
      <name val="Arial"/>
      <family val="2"/>
    </font>
    <font>
      <b/>
      <sz val="11"/>
      <name val="Calibri"/>
      <family val="2"/>
      <scheme val="minor"/>
    </font>
    <font>
      <sz val="11"/>
      <name val="Times New Roman"/>
      <family val="1"/>
    </font>
    <font>
      <u/>
      <sz val="11"/>
      <name val="Times New Roman"/>
      <family val="1"/>
    </font>
    <font>
      <sz val="11.5"/>
      <color rgb="FF333333"/>
      <name val="Times New Roman"/>
      <family val="1"/>
    </font>
    <font>
      <u/>
      <sz val="11.5"/>
      <color rgb="FF333333"/>
      <name val="Times New Roman"/>
      <family val="1"/>
    </font>
    <font>
      <sz val="14"/>
      <color rgb="FF333333"/>
      <name val="Times New Roman"/>
      <family val="1"/>
    </font>
    <font>
      <b/>
      <sz val="14"/>
      <color rgb="FF333333"/>
      <name val="Times New Roman"/>
      <family val="1"/>
    </font>
    <font>
      <b/>
      <u/>
      <sz val="11.5"/>
      <color rgb="FF333333"/>
      <name val="Times New Roman"/>
      <family val="1"/>
    </font>
    <font>
      <b/>
      <sz val="11.5"/>
      <color rgb="FF333333"/>
      <name val="Times New Roman"/>
      <family val="1"/>
    </font>
    <font>
      <b/>
      <u/>
      <sz val="11"/>
      <color rgb="FF0000FF"/>
      <name val="Times New Roman"/>
      <family val="1"/>
    </font>
    <font>
      <sz val="11"/>
      <color theme="1"/>
      <name val="Arial"/>
      <family val="2"/>
    </font>
    <font>
      <b/>
      <i/>
      <sz val="11"/>
      <name val="Arial"/>
      <family val="2"/>
    </font>
    <font>
      <u/>
      <sz val="14"/>
      <color theme="10"/>
      <name val="Calibri"/>
      <family val="2"/>
      <scheme val="minor"/>
    </font>
    <font>
      <sz val="14"/>
      <name val="Times New Roman"/>
      <family val="1"/>
    </font>
    <font>
      <u/>
      <sz val="14"/>
      <name val="Times New Roman"/>
      <family val="1"/>
    </font>
    <font>
      <sz val="8"/>
      <name val="Calibri"/>
      <family val="2"/>
      <scheme val="minor"/>
    </font>
    <font>
      <b/>
      <vertAlign val="superscript"/>
      <sz val="11"/>
      <color theme="1"/>
      <name val="Arial"/>
      <family val="2"/>
    </font>
  </fonts>
  <fills count="19">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lightUp">
        <bgColor theme="1"/>
      </patternFill>
    </fill>
    <fill>
      <patternFill patternType="solid">
        <fgColor rgb="FFFFFF00"/>
        <bgColor indexed="64"/>
      </patternFill>
    </fill>
    <fill>
      <patternFill patternType="solid">
        <fgColor theme="1" tint="0.34998626667073579"/>
        <bgColor indexed="64"/>
      </patternFill>
    </fill>
    <fill>
      <patternFill patternType="solid">
        <fgColor theme="0" tint="-4.9989318521683403E-2"/>
        <bgColor indexed="64"/>
      </patternFill>
    </fill>
    <fill>
      <patternFill patternType="lightUp"/>
    </fill>
    <fill>
      <patternFill patternType="solid">
        <fgColor rgb="FFD6DCE4"/>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B0F0"/>
        <bgColor indexed="64"/>
      </patternFill>
    </fill>
    <fill>
      <patternFill patternType="solid">
        <fgColor rgb="FFFFC000"/>
        <bgColor indexed="64"/>
      </patternFill>
    </fill>
  </fills>
  <borders count="8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double">
        <color indexed="64"/>
      </top>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style="dotted">
        <color theme="1" tint="0.499984740745262"/>
      </left>
      <right style="dotted">
        <color theme="1" tint="0.499984740745262"/>
      </right>
      <top style="dotted">
        <color theme="1" tint="0.499984740745262"/>
      </top>
      <bottom style="dotted">
        <color theme="1" tint="0.499984740745262"/>
      </bottom>
      <diagonal/>
    </border>
    <border>
      <left/>
      <right style="thin">
        <color theme="1" tint="0.499984740745262"/>
      </right>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dotted">
        <color auto="1"/>
      </bottom>
      <diagonal/>
    </border>
    <border>
      <left/>
      <right/>
      <top style="dotted">
        <color auto="1"/>
      </top>
      <bottom/>
      <diagonal/>
    </border>
    <border>
      <left/>
      <right/>
      <top style="dotted">
        <color theme="1" tint="0.499984740745262"/>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38" fontId="8" fillId="0" borderId="0"/>
    <xf numFmtId="0" fontId="22" fillId="0" borderId="0" applyNumberFormat="0" applyFill="0" applyBorder="0" applyAlignment="0" applyProtection="0"/>
    <xf numFmtId="44" fontId="1" fillId="0" borderId="0" applyFont="0" applyFill="0" applyBorder="0" applyAlignment="0" applyProtection="0"/>
  </cellStyleXfs>
  <cellXfs count="1181">
    <xf numFmtId="0" fontId="0" fillId="0" borderId="0" xfId="0"/>
    <xf numFmtId="0" fontId="2" fillId="0" borderId="0" xfId="0" applyFont="1"/>
    <xf numFmtId="0" fontId="3" fillId="0" borderId="0" xfId="0" applyFont="1" applyAlignment="1">
      <alignment vertical="center"/>
    </xf>
    <xf numFmtId="9" fontId="0" fillId="0" borderId="0" xfId="2" applyFont="1"/>
    <xf numFmtId="0" fontId="4" fillId="0" borderId="0" xfId="0" applyFont="1"/>
    <xf numFmtId="164" fontId="3" fillId="0" borderId="0" xfId="1" applyNumberFormat="1" applyFont="1" applyBorder="1" applyAlignment="1"/>
    <xf numFmtId="164" fontId="4" fillId="0" borderId="0" xfId="1" applyNumberFormat="1" applyFont="1" applyAlignment="1">
      <alignment horizontal="right"/>
    </xf>
    <xf numFmtId="164" fontId="2" fillId="0" borderId="0" xfId="1" applyNumberFormat="1" applyFont="1"/>
    <xf numFmtId="0" fontId="2" fillId="0" borderId="2" xfId="0" applyFont="1" applyBorder="1"/>
    <xf numFmtId="0" fontId="2" fillId="0" borderId="3" xfId="0" applyFont="1" applyBorder="1"/>
    <xf numFmtId="0" fontId="2" fillId="0" borderId="5" xfId="0" applyFont="1" applyBorder="1"/>
    <xf numFmtId="164" fontId="2" fillId="0" borderId="0" xfId="1" applyNumberFormat="1" applyFont="1" applyBorder="1"/>
    <xf numFmtId="0" fontId="2" fillId="0" borderId="7" xfId="0" applyFont="1" applyBorder="1"/>
    <xf numFmtId="164" fontId="3" fillId="0" borderId="1" xfId="1" applyNumberFormat="1" applyFont="1" applyBorder="1" applyAlignment="1"/>
    <xf numFmtId="164" fontId="2" fillId="0" borderId="1" xfId="1" applyNumberFormat="1" applyFont="1" applyBorder="1"/>
    <xf numFmtId="164" fontId="2" fillId="0" borderId="8" xfId="1" applyNumberFormat="1" applyFont="1" applyBorder="1"/>
    <xf numFmtId="0" fontId="2" fillId="0" borderId="1" xfId="0" applyFont="1" applyBorder="1" applyAlignment="1">
      <alignment horizontal="right"/>
    </xf>
    <xf numFmtId="164" fontId="3" fillId="0" borderId="0" xfId="1" applyNumberFormat="1" applyFont="1" applyFill="1" applyBorder="1" applyAlignment="1"/>
    <xf numFmtId="164" fontId="3" fillId="0" borderId="1" xfId="1" applyNumberFormat="1" applyFont="1" applyFill="1" applyBorder="1" applyAlignment="1"/>
    <xf numFmtId="0" fontId="2" fillId="0" borderId="2" xfId="0" applyFont="1" applyBorder="1" applyAlignment="1">
      <alignment horizontal="right"/>
    </xf>
    <xf numFmtId="0" fontId="4" fillId="0" borderId="5" xfId="0" quotePrefix="1" applyFont="1" applyBorder="1" applyAlignment="1">
      <alignment horizontal="right"/>
    </xf>
    <xf numFmtId="0" fontId="4" fillId="0" borderId="7" xfId="0" quotePrefix="1" applyFont="1" applyBorder="1" applyAlignment="1">
      <alignment horizontal="right"/>
    </xf>
    <xf numFmtId="165" fontId="4" fillId="0" borderId="5" xfId="2" quotePrefix="1" applyNumberFormat="1" applyFont="1" applyFill="1" applyBorder="1" applyAlignment="1">
      <alignment horizontal="right"/>
    </xf>
    <xf numFmtId="165" fontId="2" fillId="0" borderId="5" xfId="2" applyNumberFormat="1" applyFont="1" applyFill="1" applyBorder="1"/>
    <xf numFmtId="165" fontId="4" fillId="0" borderId="7" xfId="2" quotePrefix="1" applyNumberFormat="1" applyFont="1" applyFill="1" applyBorder="1" applyAlignment="1">
      <alignment horizontal="right"/>
    </xf>
    <xf numFmtId="164" fontId="4" fillId="0" borderId="5" xfId="1" quotePrefix="1" applyNumberFormat="1" applyFont="1" applyFill="1" applyBorder="1" applyAlignment="1">
      <alignment horizontal="right"/>
    </xf>
    <xf numFmtId="164" fontId="2" fillId="0" borderId="5" xfId="1" applyNumberFormat="1" applyFont="1" applyFill="1" applyBorder="1"/>
    <xf numFmtId="164" fontId="4" fillId="0" borderId="7" xfId="1" quotePrefix="1" applyNumberFormat="1" applyFont="1" applyFill="1" applyBorder="1" applyAlignment="1">
      <alignment horizontal="right"/>
    </xf>
    <xf numFmtId="164" fontId="4" fillId="0" borderId="5" xfId="1" applyNumberFormat="1" applyFont="1" applyFill="1" applyBorder="1" applyAlignment="1">
      <alignment horizontal="right"/>
    </xf>
    <xf numFmtId="0" fontId="2" fillId="0" borderId="10" xfId="0" applyFont="1" applyBorder="1"/>
    <xf numFmtId="0" fontId="2" fillId="0" borderId="9" xfId="0" applyFont="1" applyBorder="1" applyAlignment="1">
      <alignment horizontal="right"/>
    </xf>
    <xf numFmtId="164" fontId="2" fillId="0" borderId="11" xfId="1" applyNumberFormat="1" applyFont="1" applyFill="1" applyBorder="1"/>
    <xf numFmtId="164" fontId="2" fillId="0" borderId="9" xfId="1" applyNumberFormat="1" applyFont="1" applyBorder="1"/>
    <xf numFmtId="164" fontId="5" fillId="0" borderId="1" xfId="1" applyNumberFormat="1" applyFont="1" applyBorder="1" applyAlignment="1">
      <alignment horizontal="right"/>
    </xf>
    <xf numFmtId="0" fontId="0" fillId="2" borderId="0" xfId="0" applyFill="1"/>
    <xf numFmtId="0" fontId="0" fillId="0" borderId="0" xfId="0" quotePrefix="1"/>
    <xf numFmtId="9" fontId="0" fillId="0" borderId="0" xfId="0" quotePrefix="1" applyNumberFormat="1"/>
    <xf numFmtId="164" fontId="2" fillId="0" borderId="9" xfId="1" applyNumberFormat="1" applyFont="1" applyBorder="1" applyAlignment="1">
      <alignment horizontal="right"/>
    </xf>
    <xf numFmtId="0" fontId="2" fillId="0" borderId="5" xfId="0" applyFont="1" applyBorder="1" applyAlignment="1">
      <alignment horizontal="center"/>
    </xf>
    <xf numFmtId="0" fontId="4" fillId="0" borderId="1" xfId="0" applyFont="1" applyBorder="1"/>
    <xf numFmtId="0" fontId="2" fillId="0" borderId="9" xfId="0" applyFont="1" applyBorder="1"/>
    <xf numFmtId="0" fontId="6" fillId="0" borderId="0" xfId="0" applyFont="1"/>
    <xf numFmtId="164" fontId="2" fillId="0" borderId="0" xfId="1" applyNumberFormat="1" applyFont="1" applyFill="1" applyBorder="1"/>
    <xf numFmtId="164" fontId="2" fillId="0" borderId="1" xfId="1" applyNumberFormat="1" applyFont="1" applyFill="1" applyBorder="1"/>
    <xf numFmtId="164" fontId="2" fillId="0" borderId="7" xfId="1" applyNumberFormat="1" applyFont="1" applyBorder="1"/>
    <xf numFmtId="164" fontId="2" fillId="0" borderId="11" xfId="1" applyNumberFormat="1" applyFont="1" applyBorder="1"/>
    <xf numFmtId="164" fontId="2" fillId="0" borderId="14" xfId="1" applyNumberFormat="1" applyFont="1" applyFill="1" applyBorder="1"/>
    <xf numFmtId="164" fontId="2" fillId="0" borderId="13" xfId="1" applyNumberFormat="1" applyFont="1" applyBorder="1"/>
    <xf numFmtId="164" fontId="2" fillId="0" borderId="12" xfId="1" applyNumberFormat="1" applyFont="1" applyBorder="1"/>
    <xf numFmtId="164" fontId="6" fillId="0" borderId="12" xfId="1" applyNumberFormat="1" applyFont="1" applyBorder="1"/>
    <xf numFmtId="0" fontId="6" fillId="0" borderId="1" xfId="0" applyFont="1" applyBorder="1"/>
    <xf numFmtId="164" fontId="6" fillId="0" borderId="7" xfId="1" applyNumberFormat="1" applyFont="1" applyBorder="1"/>
    <xf numFmtId="164" fontId="6" fillId="0" borderId="9" xfId="1" applyNumberFormat="1" applyFont="1" applyBorder="1"/>
    <xf numFmtId="164" fontId="2" fillId="0" borderId="0" xfId="0" applyNumberFormat="1" applyFont="1"/>
    <xf numFmtId="164" fontId="2" fillId="0" borderId="5" xfId="1" applyNumberFormat="1" applyFont="1" applyBorder="1" applyAlignment="1">
      <alignment horizontal="right"/>
    </xf>
    <xf numFmtId="164" fontId="2" fillId="0" borderId="7" xfId="1" applyNumberFormat="1" applyFont="1" applyBorder="1" applyAlignment="1">
      <alignment horizontal="right"/>
    </xf>
    <xf numFmtId="164" fontId="2" fillId="0" borderId="13" xfId="1" applyNumberFormat="1" applyFont="1" applyBorder="1" applyAlignment="1">
      <alignment horizontal="right"/>
    </xf>
    <xf numFmtId="164" fontId="4" fillId="0" borderId="7" xfId="1" applyNumberFormat="1" applyFont="1" applyBorder="1" applyAlignment="1">
      <alignment horizontal="right"/>
    </xf>
    <xf numFmtId="164" fontId="2" fillId="0" borderId="12" xfId="1" applyNumberFormat="1" applyFont="1" applyBorder="1" applyAlignment="1">
      <alignment horizontal="right"/>
    </xf>
    <xf numFmtId="164" fontId="4" fillId="0" borderId="1" xfId="1" applyNumberFormat="1" applyFont="1" applyBorder="1" applyAlignment="1">
      <alignment horizontal="right"/>
    </xf>
    <xf numFmtId="164" fontId="2" fillId="0" borderId="14" xfId="1" applyNumberFormat="1" applyFont="1" applyBorder="1" applyAlignment="1">
      <alignment horizontal="right"/>
    </xf>
    <xf numFmtId="164" fontId="4" fillId="0" borderId="14" xfId="1" applyNumberFormat="1" applyFont="1" applyBorder="1" applyAlignment="1">
      <alignment horizontal="right"/>
    </xf>
    <xf numFmtId="164" fontId="7" fillId="0" borderId="14" xfId="1" applyNumberFormat="1" applyFont="1" applyBorder="1" applyAlignment="1">
      <alignment horizontal="right"/>
    </xf>
    <xf numFmtId="0" fontId="3" fillId="0" borderId="0" xfId="0" applyFont="1" applyAlignment="1">
      <alignment horizontal="right"/>
    </xf>
    <xf numFmtId="0" fontId="3" fillId="0" borderId="1" xfId="0" applyFont="1" applyBorder="1" applyAlignment="1">
      <alignment horizontal="right"/>
    </xf>
    <xf numFmtId="0" fontId="6" fillId="0" borderId="5" xfId="0" applyFont="1" applyBorder="1"/>
    <xf numFmtId="0" fontId="2" fillId="0" borderId="11" xfId="0" applyFont="1" applyBorder="1"/>
    <xf numFmtId="0" fontId="2" fillId="0" borderId="11" xfId="0" applyFont="1" applyBorder="1" applyAlignment="1">
      <alignment horizontal="center"/>
    </xf>
    <xf numFmtId="0" fontId="2" fillId="0" borderId="9" xfId="0" applyFont="1" applyBorder="1" applyAlignment="1">
      <alignment horizontal="center"/>
    </xf>
    <xf numFmtId="0" fontId="6" fillId="0" borderId="13" xfId="0" applyFont="1" applyBorder="1"/>
    <xf numFmtId="0" fontId="2" fillId="0" borderId="16" xfId="0" applyFont="1" applyBorder="1"/>
    <xf numFmtId="0" fontId="2" fillId="0" borderId="17" xfId="0" applyFont="1" applyBorder="1"/>
    <xf numFmtId="0" fontId="2" fillId="0" borderId="19" xfId="0" applyFont="1" applyBorder="1"/>
    <xf numFmtId="0" fontId="2" fillId="0" borderId="20" xfId="0" applyFont="1" applyBorder="1"/>
    <xf numFmtId="0" fontId="2" fillId="0" borderId="8" xfId="0" applyFont="1" applyBorder="1"/>
    <xf numFmtId="0" fontId="2" fillId="0" borderId="10" xfId="0" applyFont="1" applyBorder="1" applyAlignment="1">
      <alignment horizontal="center"/>
    </xf>
    <xf numFmtId="43" fontId="2" fillId="0" borderId="7" xfId="1" applyFont="1" applyBorder="1"/>
    <xf numFmtId="43" fontId="2" fillId="0" borderId="13" xfId="1" applyFont="1" applyBorder="1"/>
    <xf numFmtId="43" fontId="2" fillId="0" borderId="5" xfId="1" applyFont="1" applyBorder="1"/>
    <xf numFmtId="43" fontId="2" fillId="0" borderId="2" xfId="1" applyFont="1" applyBorder="1"/>
    <xf numFmtId="43" fontId="6" fillId="0" borderId="13" xfId="1" applyFont="1" applyBorder="1"/>
    <xf numFmtId="164" fontId="2" fillId="0" borderId="5" xfId="1" applyNumberFormat="1" applyFont="1" applyBorder="1"/>
    <xf numFmtId="164" fontId="2" fillId="0" borderId="2" xfId="1" applyNumberFormat="1" applyFont="1" applyBorder="1"/>
    <xf numFmtId="164" fontId="2" fillId="0" borderId="10" xfId="1" applyNumberFormat="1" applyFont="1" applyBorder="1"/>
    <xf numFmtId="10" fontId="2" fillId="0" borderId="5" xfId="2" applyNumberFormat="1" applyFont="1" applyBorder="1"/>
    <xf numFmtId="10" fontId="2" fillId="0" borderId="7" xfId="2" applyNumberFormat="1" applyFont="1" applyBorder="1"/>
    <xf numFmtId="10" fontId="2" fillId="0" borderId="13" xfId="2" applyNumberFormat="1" applyFont="1" applyBorder="1"/>
    <xf numFmtId="10" fontId="2" fillId="0" borderId="2" xfId="2" applyNumberFormat="1" applyFont="1" applyBorder="1"/>
    <xf numFmtId="10" fontId="6" fillId="0" borderId="13" xfId="2" applyNumberFormat="1" applyFont="1" applyBorder="1"/>
    <xf numFmtId="0" fontId="2" fillId="0" borderId="0" xfId="0" applyFont="1" applyAlignment="1">
      <alignment horizontal="right"/>
    </xf>
    <xf numFmtId="0" fontId="2" fillId="0" borderId="21" xfId="0" applyFont="1" applyBorder="1"/>
    <xf numFmtId="164" fontId="2" fillId="0" borderId="0" xfId="1" applyNumberFormat="1" applyFont="1" applyAlignment="1">
      <alignment horizontal="right"/>
    </xf>
    <xf numFmtId="164" fontId="2" fillId="0" borderId="14" xfId="1" applyNumberFormat="1" applyFont="1" applyBorder="1"/>
    <xf numFmtId="0" fontId="4" fillId="0" borderId="5" xfId="0" quotePrefix="1" applyFont="1" applyBorder="1" applyAlignment="1">
      <alignment horizontal="center"/>
    </xf>
    <xf numFmtId="0" fontId="4" fillId="0" borderId="7" xfId="0" quotePrefix="1" applyFont="1" applyBorder="1" applyAlignment="1">
      <alignment horizontal="center"/>
    </xf>
    <xf numFmtId="165" fontId="4" fillId="0" borderId="5" xfId="2" quotePrefix="1" applyNumberFormat="1" applyFont="1" applyBorder="1" applyAlignment="1">
      <alignment horizontal="right"/>
    </xf>
    <xf numFmtId="165" fontId="2" fillId="0" borderId="5" xfId="2" applyNumberFormat="1" applyFont="1" applyBorder="1"/>
    <xf numFmtId="165" fontId="4" fillId="0" borderId="7" xfId="2" quotePrefix="1" applyNumberFormat="1" applyFont="1" applyBorder="1" applyAlignment="1">
      <alignment horizontal="right"/>
    </xf>
    <xf numFmtId="164" fontId="4" fillId="0" borderId="5" xfId="1" quotePrefix="1" applyNumberFormat="1" applyFont="1" applyBorder="1" applyAlignment="1">
      <alignment horizontal="right"/>
    </xf>
    <xf numFmtId="164" fontId="4" fillId="0" borderId="7" xfId="1" quotePrefix="1" applyNumberFormat="1" applyFont="1" applyBorder="1" applyAlignment="1">
      <alignment horizontal="right"/>
    </xf>
    <xf numFmtId="164" fontId="4" fillId="0" borderId="5" xfId="1" applyNumberFormat="1" applyFont="1" applyBorder="1" applyAlignment="1">
      <alignment horizontal="right"/>
    </xf>
    <xf numFmtId="164" fontId="2" fillId="0" borderId="1" xfId="1" applyNumberFormat="1" applyFont="1" applyBorder="1" applyAlignment="1">
      <alignment horizontal="right"/>
    </xf>
    <xf numFmtId="10" fontId="2" fillId="0" borderId="1" xfId="2" applyNumberFormat="1" applyFont="1" applyBorder="1"/>
    <xf numFmtId="10" fontId="2" fillId="0" borderId="14" xfId="2" applyNumberFormat="1" applyFont="1" applyBorder="1"/>
    <xf numFmtId="0" fontId="6" fillId="0" borderId="21" xfId="0" applyFont="1" applyBorder="1"/>
    <xf numFmtId="164" fontId="6" fillId="0" borderId="21" xfId="1" applyNumberFormat="1" applyFont="1" applyBorder="1"/>
    <xf numFmtId="10" fontId="6" fillId="0" borderId="21" xfId="2" applyNumberFormat="1" applyFont="1" applyBorder="1"/>
    <xf numFmtId="38" fontId="3" fillId="0" borderId="0" xfId="3" applyFont="1" applyAlignment="1">
      <alignment horizontal="left"/>
    </xf>
    <xf numFmtId="164" fontId="2" fillId="0" borderId="14" xfId="1" applyNumberFormat="1" applyFont="1" applyFill="1" applyBorder="1" applyAlignment="1">
      <alignment horizontal="right"/>
    </xf>
    <xf numFmtId="9" fontId="2" fillId="0" borderId="14" xfId="2" applyFont="1" applyFill="1" applyBorder="1" applyAlignment="1">
      <alignment horizontal="right"/>
    </xf>
    <xf numFmtId="164" fontId="3" fillId="0" borderId="0" xfId="1" applyNumberFormat="1" applyFont="1" applyProtection="1"/>
    <xf numFmtId="165" fontId="2" fillId="0" borderId="0" xfId="2" applyNumberFormat="1" applyFont="1"/>
    <xf numFmtId="9" fontId="2" fillId="0" borderId="0" xfId="2" applyFont="1" applyAlignment="1">
      <alignment horizontal="right"/>
    </xf>
    <xf numFmtId="164" fontId="3" fillId="0" borderId="0" xfId="1" applyNumberFormat="1" applyFont="1" applyAlignment="1" applyProtection="1">
      <alignment horizontal="right"/>
    </xf>
    <xf numFmtId="43" fontId="2" fillId="0" borderId="0" xfId="1" applyFont="1"/>
    <xf numFmtId="8" fontId="2" fillId="0" borderId="0" xfId="0" applyNumberFormat="1" applyFont="1"/>
    <xf numFmtId="10" fontId="2" fillId="0" borderId="1" xfId="0" applyNumberFormat="1" applyFont="1" applyBorder="1"/>
    <xf numFmtId="10" fontId="2" fillId="0" borderId="14" xfId="0" applyNumberFormat="1" applyFont="1" applyBorder="1"/>
    <xf numFmtId="165" fontId="2" fillId="0" borderId="1" xfId="0" applyNumberFormat="1" applyFont="1" applyBorder="1"/>
    <xf numFmtId="43" fontId="2" fillId="0" borderId="1" xfId="1" applyFont="1" applyBorder="1" applyAlignment="1">
      <alignment horizontal="right"/>
    </xf>
    <xf numFmtId="43" fontId="2" fillId="0" borderId="1" xfId="1" applyFont="1" applyBorder="1"/>
    <xf numFmtId="0" fontId="2" fillId="0" borderId="22" xfId="0" applyFont="1" applyBorder="1"/>
    <xf numFmtId="164" fontId="2" fillId="0" borderId="22" xfId="1" applyNumberFormat="1" applyFont="1" applyBorder="1"/>
    <xf numFmtId="164" fontId="2" fillId="0" borderId="11" xfId="1" applyNumberFormat="1" applyFont="1" applyBorder="1" applyAlignment="1">
      <alignment horizontal="right"/>
    </xf>
    <xf numFmtId="164" fontId="2" fillId="0" borderId="9" xfId="1" applyNumberFormat="1" applyFont="1" applyFill="1" applyBorder="1"/>
    <xf numFmtId="164" fontId="2" fillId="0" borderId="23" xfId="1" applyNumberFormat="1" applyFont="1" applyBorder="1"/>
    <xf numFmtId="164" fontId="2" fillId="0" borderId="10" xfId="1" applyNumberFormat="1" applyFont="1" applyBorder="1" applyAlignment="1">
      <alignment horizontal="right"/>
    </xf>
    <xf numFmtId="164" fontId="2" fillId="0" borderId="11" xfId="0" applyNumberFormat="1" applyFont="1" applyBorder="1"/>
    <xf numFmtId="164" fontId="2" fillId="0" borderId="9" xfId="0" applyNumberFormat="1" applyFont="1" applyBorder="1"/>
    <xf numFmtId="164" fontId="3" fillId="0" borderId="11" xfId="1" applyNumberFormat="1" applyFont="1" applyBorder="1" applyProtection="1"/>
    <xf numFmtId="164" fontId="3" fillId="0" borderId="9" xfId="1" applyNumberFormat="1" applyFont="1" applyBorder="1" applyProtection="1"/>
    <xf numFmtId="10" fontId="2" fillId="0" borderId="0" xfId="0" applyNumberFormat="1" applyFont="1"/>
    <xf numFmtId="9" fontId="2" fillId="0" borderId="0" xfId="2" applyFont="1" applyBorder="1"/>
    <xf numFmtId="165" fontId="2" fillId="0" borderId="0" xfId="2" applyNumberFormat="1" applyFont="1" applyBorder="1"/>
    <xf numFmtId="10" fontId="6" fillId="0" borderId="0" xfId="0" applyNumberFormat="1" applyFont="1"/>
    <xf numFmtId="164" fontId="6" fillId="0" borderId="11" xfId="1" applyNumberFormat="1" applyFont="1" applyBorder="1"/>
    <xf numFmtId="10" fontId="6" fillId="0" borderId="0" xfId="0" applyNumberFormat="1" applyFont="1" applyAlignment="1">
      <alignment horizontal="right"/>
    </xf>
    <xf numFmtId="43" fontId="6" fillId="0" borderId="11" xfId="1" applyFont="1" applyBorder="1"/>
    <xf numFmtId="0" fontId="2" fillId="0" borderId="3" xfId="0" applyFont="1" applyBorder="1" applyAlignment="1">
      <alignment horizontal="right"/>
    </xf>
    <xf numFmtId="0" fontId="2" fillId="0" borderId="4" xfId="0" applyFont="1" applyBorder="1" applyAlignment="1">
      <alignment horizontal="right"/>
    </xf>
    <xf numFmtId="0" fontId="2" fillId="0" borderId="8" xfId="0" applyFont="1" applyBorder="1" applyAlignment="1">
      <alignment horizontal="right"/>
    </xf>
    <xf numFmtId="0" fontId="2" fillId="0" borderId="6" xfId="0" applyFont="1" applyBorder="1" applyAlignment="1">
      <alignment horizontal="right"/>
    </xf>
    <xf numFmtId="164" fontId="2" fillId="0" borderId="6" xfId="1" applyNumberFormat="1" applyFont="1" applyBorder="1"/>
    <xf numFmtId="164" fontId="2" fillId="0" borderId="8" xfId="1" applyNumberFormat="1" applyFont="1" applyBorder="1" applyAlignment="1">
      <alignment horizontal="right"/>
    </xf>
    <xf numFmtId="164" fontId="2" fillId="0" borderId="24" xfId="1" applyNumberFormat="1" applyFont="1" applyBorder="1"/>
    <xf numFmtId="164" fontId="2" fillId="0" borderId="6" xfId="1" applyNumberFormat="1" applyFont="1" applyFill="1" applyBorder="1"/>
    <xf numFmtId="10" fontId="2" fillId="0" borderId="0" xfId="2" applyNumberFormat="1" applyFont="1" applyBorder="1"/>
    <xf numFmtId="164" fontId="2" fillId="0" borderId="8" xfId="1" applyNumberFormat="1" applyFont="1" applyFill="1" applyBorder="1"/>
    <xf numFmtId="0" fontId="6" fillId="0" borderId="22" xfId="0" applyFont="1" applyBorder="1"/>
    <xf numFmtId="0" fontId="6" fillId="0" borderId="7" xfId="0" applyFont="1" applyBorder="1"/>
    <xf numFmtId="0" fontId="5" fillId="0" borderId="1" xfId="0" applyFont="1" applyBorder="1"/>
    <xf numFmtId="43" fontId="6" fillId="0" borderId="1" xfId="1" applyFont="1" applyBorder="1"/>
    <xf numFmtId="43" fontId="5" fillId="0" borderId="1" xfId="1" applyFont="1" applyBorder="1" applyAlignment="1">
      <alignment horizontal="right"/>
    </xf>
    <xf numFmtId="43" fontId="6" fillId="0" borderId="8" xfId="1" applyFont="1" applyBorder="1"/>
    <xf numFmtId="43" fontId="3" fillId="0" borderId="0" xfId="1" applyFont="1" applyAlignment="1">
      <alignment horizontal="right"/>
    </xf>
    <xf numFmtId="43" fontId="3" fillId="0" borderId="1" xfId="1" applyFont="1" applyBorder="1" applyAlignment="1">
      <alignment horizontal="right"/>
    </xf>
    <xf numFmtId="43" fontId="10" fillId="0" borderId="21" xfId="0" applyNumberFormat="1" applyFont="1" applyBorder="1" applyAlignment="1">
      <alignment horizontal="right"/>
    </xf>
    <xf numFmtId="0" fontId="10" fillId="0" borderId="21" xfId="0" applyFont="1" applyBorder="1" applyAlignment="1">
      <alignment horizontal="right"/>
    </xf>
    <xf numFmtId="0" fontId="2" fillId="2" borderId="14" xfId="0" applyFont="1" applyFill="1" applyBorder="1" applyProtection="1">
      <protection locked="0"/>
    </xf>
    <xf numFmtId="164" fontId="2" fillId="2" borderId="5" xfId="1" applyNumberFormat="1" applyFont="1" applyFill="1" applyBorder="1" applyProtection="1">
      <protection locked="0"/>
    </xf>
    <xf numFmtId="164" fontId="2" fillId="2" borderId="7" xfId="1" applyNumberFormat="1" applyFont="1" applyFill="1" applyBorder="1" applyProtection="1">
      <protection locked="0"/>
    </xf>
    <xf numFmtId="164" fontId="2" fillId="2" borderId="13" xfId="1" applyNumberFormat="1" applyFont="1" applyFill="1" applyBorder="1" applyProtection="1">
      <protection locked="0"/>
    </xf>
    <xf numFmtId="164" fontId="2" fillId="2" borderId="9" xfId="1" applyNumberFormat="1" applyFont="1" applyFill="1" applyBorder="1" applyProtection="1">
      <protection locked="0"/>
    </xf>
    <xf numFmtId="164" fontId="2" fillId="2" borderId="12" xfId="1" applyNumberFormat="1" applyFont="1" applyFill="1" applyBorder="1" applyProtection="1">
      <protection locked="0"/>
    </xf>
    <xf numFmtId="43" fontId="3" fillId="2" borderId="0" xfId="1" applyFont="1" applyFill="1" applyAlignment="1" applyProtection="1">
      <alignment horizontal="right"/>
      <protection locked="0"/>
    </xf>
    <xf numFmtId="43" fontId="3" fillId="2" borderId="1" xfId="1" applyFont="1" applyFill="1" applyBorder="1" applyAlignment="1" applyProtection="1">
      <alignment horizontal="right"/>
      <protection locked="0"/>
    </xf>
    <xf numFmtId="164" fontId="2" fillId="2" borderId="14" xfId="1" applyNumberFormat="1" applyFont="1" applyFill="1" applyBorder="1" applyProtection="1">
      <protection locked="0"/>
    </xf>
    <xf numFmtId="164" fontId="2" fillId="2" borderId="1" xfId="1" applyNumberFormat="1" applyFont="1" applyFill="1" applyBorder="1" applyProtection="1">
      <protection locked="0"/>
    </xf>
    <xf numFmtId="164" fontId="2" fillId="2" borderId="14" xfId="1" applyNumberFormat="1" applyFont="1" applyFill="1" applyBorder="1" applyAlignment="1" applyProtection="1">
      <alignment horizontal="right"/>
      <protection locked="0"/>
    </xf>
    <xf numFmtId="10" fontId="2" fillId="2" borderId="14" xfId="2" applyNumberFormat="1" applyFont="1" applyFill="1" applyBorder="1" applyProtection="1">
      <protection locked="0"/>
    </xf>
    <xf numFmtId="164" fontId="3" fillId="2" borderId="0" xfId="1" applyNumberFormat="1" applyFont="1" applyFill="1" applyBorder="1" applyAlignment="1" applyProtection="1">
      <protection locked="0"/>
    </xf>
    <xf numFmtId="0" fontId="2" fillId="2" borderId="0" xfId="0" applyFont="1" applyFill="1" applyProtection="1">
      <protection locked="0"/>
    </xf>
    <xf numFmtId="0" fontId="2" fillId="2" borderId="5" xfId="0" applyFont="1" applyFill="1" applyBorder="1" applyAlignment="1" applyProtection="1">
      <alignment horizontal="center"/>
      <protection locked="0"/>
    </xf>
    <xf numFmtId="165" fontId="2" fillId="2" borderId="5" xfId="2" applyNumberFormat="1" applyFont="1" applyFill="1" applyBorder="1" applyProtection="1">
      <protection locked="0"/>
    </xf>
    <xf numFmtId="165" fontId="4" fillId="2" borderId="5" xfId="2" quotePrefix="1" applyNumberFormat="1" applyFont="1" applyFill="1" applyBorder="1" applyAlignment="1" applyProtection="1">
      <alignment horizontal="right"/>
      <protection locked="0"/>
    </xf>
    <xf numFmtId="164" fontId="4" fillId="2" borderId="5" xfId="1" quotePrefix="1" applyNumberFormat="1" applyFont="1" applyFill="1" applyBorder="1" applyAlignment="1" applyProtection="1">
      <alignment horizontal="right"/>
      <protection locked="0"/>
    </xf>
    <xf numFmtId="164" fontId="2" fillId="2" borderId="11" xfId="1" applyNumberFormat="1" applyFont="1" applyFill="1" applyBorder="1" applyProtection="1">
      <protection locked="0"/>
    </xf>
    <xf numFmtId="0" fontId="2" fillId="2" borderId="17" xfId="0" applyFont="1" applyFill="1" applyBorder="1" applyProtection="1">
      <protection locked="0"/>
    </xf>
    <xf numFmtId="164" fontId="2" fillId="2" borderId="15" xfId="1" applyNumberFormat="1" applyFont="1" applyFill="1" applyBorder="1" applyProtection="1">
      <protection locked="0"/>
    </xf>
    <xf numFmtId="0" fontId="2" fillId="2" borderId="20" xfId="0" applyFont="1" applyFill="1" applyBorder="1" applyProtection="1">
      <protection locked="0"/>
    </xf>
    <xf numFmtId="164" fontId="2" fillId="2" borderId="18" xfId="1" applyNumberFormat="1" applyFont="1" applyFill="1" applyBorder="1" applyProtection="1">
      <protection locked="0"/>
    </xf>
    <xf numFmtId="164" fontId="2" fillId="2" borderId="16" xfId="1" applyNumberFormat="1" applyFont="1" applyFill="1" applyBorder="1" applyProtection="1">
      <protection locked="0"/>
    </xf>
    <xf numFmtId="164" fontId="2" fillId="2" borderId="19" xfId="1" applyNumberFormat="1" applyFont="1" applyFill="1" applyBorder="1" applyProtection="1">
      <protection locked="0"/>
    </xf>
    <xf numFmtId="9" fontId="2" fillId="2" borderId="1" xfId="0" applyNumberFormat="1" applyFont="1" applyFill="1" applyBorder="1" applyProtection="1">
      <protection locked="0"/>
    </xf>
    <xf numFmtId="9" fontId="2" fillId="2" borderId="14" xfId="0" applyNumberFormat="1" applyFont="1" applyFill="1" applyBorder="1" applyProtection="1">
      <protection locked="0"/>
    </xf>
    <xf numFmtId="164" fontId="2" fillId="2" borderId="0" xfId="1" applyNumberFormat="1" applyFont="1" applyFill="1" applyBorder="1" applyProtection="1">
      <protection locked="0"/>
    </xf>
    <xf numFmtId="164" fontId="2" fillId="2" borderId="8" xfId="1" applyNumberFormat="1" applyFont="1" applyFill="1" applyBorder="1" applyProtection="1">
      <protection locked="0"/>
    </xf>
    <xf numFmtId="10" fontId="2" fillId="2" borderId="0" xfId="0" applyNumberFormat="1" applyFont="1" applyFill="1" applyProtection="1">
      <protection locked="0"/>
    </xf>
    <xf numFmtId="10" fontId="2" fillId="2" borderId="1" xfId="0" applyNumberFormat="1" applyFont="1" applyFill="1" applyBorder="1" applyProtection="1">
      <protection locked="0"/>
    </xf>
    <xf numFmtId="0" fontId="6" fillId="0" borderId="24" xfId="0" applyFont="1" applyBorder="1"/>
    <xf numFmtId="0" fontId="6" fillId="0" borderId="8" xfId="0" applyFont="1" applyBorder="1"/>
    <xf numFmtId="164" fontId="2" fillId="0" borderId="7" xfId="1" applyNumberFormat="1" applyFont="1" applyFill="1" applyBorder="1" applyProtection="1"/>
    <xf numFmtId="164" fontId="2" fillId="0" borderId="13" xfId="1" applyNumberFormat="1" applyFont="1" applyBorder="1" applyProtection="1"/>
    <xf numFmtId="164" fontId="3" fillId="0" borderId="0" xfId="1" applyNumberFormat="1" applyFont="1" applyFill="1" applyBorder="1" applyAlignment="1" applyProtection="1"/>
    <xf numFmtId="9" fontId="4" fillId="0" borderId="0" xfId="2" applyFont="1" applyFill="1" applyAlignment="1" applyProtection="1">
      <alignment horizontal="right"/>
    </xf>
    <xf numFmtId="164" fontId="2" fillId="0" borderId="0" xfId="1" applyNumberFormat="1" applyFont="1" applyProtection="1"/>
    <xf numFmtId="9" fontId="4" fillId="0" borderId="1" xfId="2" applyFont="1" applyFill="1" applyBorder="1" applyAlignment="1" applyProtection="1">
      <alignment horizontal="right"/>
    </xf>
    <xf numFmtId="9" fontId="4" fillId="0" borderId="14" xfId="2" applyFont="1" applyFill="1" applyBorder="1" applyAlignment="1" applyProtection="1">
      <alignment horizontal="right"/>
    </xf>
    <xf numFmtId="9" fontId="4" fillId="0" borderId="0" xfId="2" applyFont="1" applyFill="1" applyBorder="1" applyAlignment="1" applyProtection="1">
      <alignment horizontal="right"/>
    </xf>
    <xf numFmtId="164" fontId="4" fillId="0" borderId="0" xfId="1" applyNumberFormat="1" applyFont="1" applyAlignment="1" applyProtection="1">
      <alignment horizontal="right"/>
    </xf>
    <xf numFmtId="10" fontId="4" fillId="2" borderId="1" xfId="2" applyNumberFormat="1" applyFont="1" applyFill="1" applyBorder="1" applyAlignment="1" applyProtection="1">
      <alignment horizontal="right"/>
      <protection locked="0"/>
    </xf>
    <xf numFmtId="164" fontId="2" fillId="0" borderId="0" xfId="1" applyNumberFormat="1" applyFont="1" applyBorder="1" applyAlignment="1">
      <alignment horizontal="right"/>
    </xf>
    <xf numFmtId="164" fontId="6" fillId="0" borderId="0" xfId="1" applyNumberFormat="1" applyFont="1" applyBorder="1"/>
    <xf numFmtId="164" fontId="6" fillId="0" borderId="0" xfId="1" applyNumberFormat="1" applyFont="1" applyBorder="1" applyAlignment="1">
      <alignment horizontal="right"/>
    </xf>
    <xf numFmtId="0" fontId="2" fillId="0" borderId="26" xfId="0" applyFont="1" applyBorder="1"/>
    <xf numFmtId="0" fontId="2" fillId="0" borderId="27" xfId="0" applyFont="1" applyBorder="1"/>
    <xf numFmtId="0" fontId="2" fillId="0" borderId="28" xfId="0" applyFont="1" applyBorder="1"/>
    <xf numFmtId="0" fontId="6" fillId="0" borderId="29" xfId="0" applyFont="1" applyBorder="1"/>
    <xf numFmtId="0" fontId="2" fillId="0" borderId="30" xfId="0" applyFont="1" applyBorder="1"/>
    <xf numFmtId="0" fontId="2" fillId="0" borderId="31" xfId="0" applyFont="1" applyBorder="1"/>
    <xf numFmtId="164" fontId="2" fillId="0" borderId="32" xfId="1" applyNumberFormat="1" applyFont="1" applyBorder="1"/>
    <xf numFmtId="0" fontId="2" fillId="0" borderId="29" xfId="0" applyFont="1" applyBorder="1"/>
    <xf numFmtId="164" fontId="2" fillId="0" borderId="30" xfId="1" applyNumberFormat="1" applyFont="1" applyBorder="1"/>
    <xf numFmtId="0" fontId="2" fillId="0" borderId="32" xfId="0" applyFont="1" applyBorder="1"/>
    <xf numFmtId="43" fontId="2" fillId="0" borderId="30" xfId="0" applyNumberFormat="1" applyFont="1" applyBorder="1"/>
    <xf numFmtId="10" fontId="2" fillId="0" borderId="30" xfId="0" applyNumberFormat="1" applyFont="1" applyBorder="1"/>
    <xf numFmtId="0" fontId="6" fillId="0" borderId="31" xfId="0" applyFont="1" applyBorder="1"/>
    <xf numFmtId="164" fontId="6" fillId="0" borderId="32" xfId="1" applyNumberFormat="1" applyFont="1" applyBorder="1"/>
    <xf numFmtId="0" fontId="6" fillId="0" borderId="33" xfId="0" applyFont="1" applyBorder="1"/>
    <xf numFmtId="0" fontId="6" fillId="0" borderId="34" xfId="0" applyFont="1" applyBorder="1"/>
    <xf numFmtId="164" fontId="6" fillId="0" borderId="35" xfId="1" applyNumberFormat="1" applyFont="1" applyBorder="1"/>
    <xf numFmtId="164" fontId="2" fillId="0" borderId="27" xfId="1" applyNumberFormat="1" applyFont="1" applyBorder="1" applyAlignment="1">
      <alignment horizontal="right"/>
    </xf>
    <xf numFmtId="164" fontId="2" fillId="0" borderId="28" xfId="1" applyNumberFormat="1" applyFont="1" applyBorder="1" applyAlignment="1">
      <alignment horizontal="right"/>
    </xf>
    <xf numFmtId="43" fontId="2" fillId="0" borderId="32" xfId="1" applyFont="1" applyBorder="1"/>
    <xf numFmtId="0" fontId="2" fillId="0" borderId="33" xfId="0" applyFont="1" applyBorder="1"/>
    <xf numFmtId="0" fontId="2" fillId="0" borderId="34" xfId="0" applyFont="1" applyBorder="1"/>
    <xf numFmtId="0" fontId="2" fillId="0" borderId="35" xfId="0" applyFont="1" applyBorder="1"/>
    <xf numFmtId="43" fontId="2" fillId="0" borderId="28" xfId="1" applyFont="1" applyBorder="1" applyAlignment="1">
      <alignment horizontal="right"/>
    </xf>
    <xf numFmtId="164" fontId="2" fillId="0" borderId="32" xfId="1" applyNumberFormat="1" applyFont="1" applyBorder="1" applyAlignment="1">
      <alignment horizontal="right"/>
    </xf>
    <xf numFmtId="164" fontId="2" fillId="0" borderId="34" xfId="1" applyNumberFormat="1" applyFont="1" applyBorder="1" applyAlignment="1">
      <alignment horizontal="right"/>
    </xf>
    <xf numFmtId="164" fontId="2" fillId="0" borderId="35" xfId="1" applyNumberFormat="1" applyFont="1" applyBorder="1" applyAlignment="1">
      <alignment horizontal="right"/>
    </xf>
    <xf numFmtId="164" fontId="2" fillId="0" borderId="30" xfId="1" applyNumberFormat="1" applyFont="1" applyBorder="1" applyAlignment="1">
      <alignment horizontal="right"/>
    </xf>
    <xf numFmtId="164" fontId="2" fillId="0" borderId="32" xfId="0" applyNumberFormat="1" applyFont="1" applyBorder="1"/>
    <xf numFmtId="10" fontId="2" fillId="0" borderId="30" xfId="2" applyNumberFormat="1" applyFont="1" applyBorder="1"/>
    <xf numFmtId="164" fontId="2" fillId="0" borderId="30" xfId="0" applyNumberFormat="1" applyFont="1" applyBorder="1"/>
    <xf numFmtId="43" fontId="2" fillId="0" borderId="35" xfId="1" applyFont="1" applyBorder="1" applyAlignment="1">
      <alignment horizontal="right"/>
    </xf>
    <xf numFmtId="10" fontId="4" fillId="0" borderId="1" xfId="2" applyNumberFormat="1" applyFont="1" applyFill="1" applyBorder="1" applyAlignment="1" applyProtection="1">
      <alignment horizontal="right"/>
    </xf>
    <xf numFmtId="0" fontId="11" fillId="0" borderId="5" xfId="0" applyFont="1" applyBorder="1"/>
    <xf numFmtId="0" fontId="3" fillId="0" borderId="0" xfId="0" applyFont="1"/>
    <xf numFmtId="0" fontId="3" fillId="0" borderId="0" xfId="0" applyFont="1" applyAlignment="1">
      <alignment horizontal="center"/>
    </xf>
    <xf numFmtId="0" fontId="3" fillId="0" borderId="7" xfId="0" applyFont="1" applyBorder="1"/>
    <xf numFmtId="0" fontId="3" fillId="0" borderId="1" xfId="0" applyFont="1" applyBorder="1"/>
    <xf numFmtId="9" fontId="2" fillId="0" borderId="1" xfId="2" applyFont="1" applyFill="1" applyBorder="1" applyProtection="1"/>
    <xf numFmtId="164" fontId="2" fillId="0" borderId="14" xfId="1" applyNumberFormat="1" applyFont="1" applyFill="1" applyBorder="1" applyProtection="1"/>
    <xf numFmtId="165" fontId="2" fillId="0" borderId="0" xfId="0" applyNumberFormat="1" applyFont="1"/>
    <xf numFmtId="164" fontId="2" fillId="0" borderId="14" xfId="1" applyNumberFormat="1" applyFont="1" applyFill="1" applyBorder="1" applyAlignment="1" applyProtection="1">
      <alignment horizontal="right"/>
    </xf>
    <xf numFmtId="0" fontId="2" fillId="0" borderId="0" xfId="0" applyFont="1" applyAlignment="1">
      <alignment horizontal="left"/>
    </xf>
    <xf numFmtId="0" fontId="2" fillId="0" borderId="14" xfId="0" applyFont="1" applyBorder="1" applyAlignment="1">
      <alignment horizontal="right"/>
    </xf>
    <xf numFmtId="164" fontId="2" fillId="0" borderId="3" xfId="1" applyNumberFormat="1" applyFont="1" applyFill="1" applyBorder="1"/>
    <xf numFmtId="164" fontId="2" fillId="2" borderId="2" xfId="1" applyNumberFormat="1" applyFont="1" applyFill="1" applyBorder="1" applyProtection="1">
      <protection locked="0"/>
    </xf>
    <xf numFmtId="164" fontId="2" fillId="0" borderId="2" xfId="1" applyNumberFormat="1" applyFont="1" applyBorder="1" applyAlignment="1" applyProtection="1">
      <alignment horizontal="right"/>
    </xf>
    <xf numFmtId="164" fontId="2" fillId="0" borderId="2" xfId="1" applyNumberFormat="1" applyFont="1" applyFill="1" applyBorder="1" applyProtection="1"/>
    <xf numFmtId="0" fontId="2" fillId="0" borderId="7" xfId="0" applyFont="1" applyBorder="1" applyAlignment="1">
      <alignment horizontal="right"/>
    </xf>
    <xf numFmtId="0" fontId="2" fillId="0" borderId="4" xfId="0" applyFont="1" applyBorder="1"/>
    <xf numFmtId="0" fontId="12" fillId="0" borderId="0" xfId="0" applyFont="1"/>
    <xf numFmtId="164" fontId="2" fillId="2" borderId="2" xfId="1" applyNumberFormat="1" applyFont="1" applyFill="1" applyBorder="1" applyAlignment="1" applyProtection="1">
      <alignment horizontal="right"/>
      <protection locked="0"/>
    </xf>
    <xf numFmtId="164" fontId="2" fillId="2" borderId="7" xfId="1" applyNumberFormat="1" applyFont="1" applyFill="1" applyBorder="1" applyAlignment="1" applyProtection="1">
      <alignment horizontal="right"/>
      <protection locked="0"/>
    </xf>
    <xf numFmtId="0" fontId="12" fillId="0" borderId="36" xfId="0" applyFont="1" applyBorder="1"/>
    <xf numFmtId="0" fontId="2" fillId="0" borderId="36" xfId="0" applyFont="1" applyBorder="1"/>
    <xf numFmtId="0" fontId="3" fillId="0" borderId="36" xfId="0" applyFont="1" applyBorder="1" applyAlignment="1">
      <alignment horizontal="right"/>
    </xf>
    <xf numFmtId="164" fontId="2" fillId="0" borderId="11" xfId="1" applyNumberFormat="1" applyFont="1" applyFill="1" applyBorder="1" applyProtection="1"/>
    <xf numFmtId="164" fontId="2" fillId="0" borderId="0" xfId="1" applyNumberFormat="1" applyFont="1" applyFill="1" applyBorder="1" applyProtection="1"/>
    <xf numFmtId="164" fontId="2" fillId="0" borderId="9" xfId="1" applyNumberFormat="1" applyFont="1" applyFill="1" applyBorder="1" applyProtection="1"/>
    <xf numFmtId="164" fontId="6" fillId="0" borderId="21" xfId="1" applyNumberFormat="1" applyFont="1" applyBorder="1" applyAlignment="1">
      <alignment horizontal="right"/>
    </xf>
    <xf numFmtId="164" fontId="6" fillId="0" borderId="25" xfId="1" applyNumberFormat="1" applyFont="1" applyBorder="1" applyAlignment="1">
      <alignment horizontal="right"/>
    </xf>
    <xf numFmtId="0" fontId="2" fillId="0" borderId="0" xfId="0" quotePrefix="1" applyFont="1"/>
    <xf numFmtId="164" fontId="2" fillId="2" borderId="37" xfId="1" applyNumberFormat="1" applyFont="1" applyFill="1" applyBorder="1" applyProtection="1">
      <protection locked="0"/>
    </xf>
    <xf numFmtId="164" fontId="2" fillId="2" borderId="39" xfId="1" applyNumberFormat="1" applyFont="1" applyFill="1" applyBorder="1" applyProtection="1">
      <protection locked="0"/>
    </xf>
    <xf numFmtId="164" fontId="2" fillId="0" borderId="5" xfId="1" applyNumberFormat="1" applyFont="1" applyFill="1" applyBorder="1" applyProtection="1"/>
    <xf numFmtId="164" fontId="2" fillId="0" borderId="0" xfId="1" applyNumberFormat="1" applyFont="1" applyBorder="1" applyProtection="1"/>
    <xf numFmtId="164" fontId="2" fillId="0" borderId="3" xfId="1" applyNumberFormat="1" applyFont="1" applyFill="1" applyBorder="1" applyProtection="1"/>
    <xf numFmtId="164" fontId="2" fillId="0" borderId="3" xfId="1" applyNumberFormat="1" applyFont="1" applyFill="1" applyBorder="1" applyAlignment="1" applyProtection="1">
      <alignment horizontal="center"/>
    </xf>
    <xf numFmtId="0" fontId="6" fillId="0" borderId="7" xfId="0" applyFont="1" applyBorder="1" applyAlignment="1">
      <alignment horizontal="left"/>
    </xf>
    <xf numFmtId="164" fontId="2" fillId="0" borderId="7" xfId="1" applyNumberFormat="1" applyFont="1" applyBorder="1" applyProtection="1"/>
    <xf numFmtId="164" fontId="2" fillId="0" borderId="5" xfId="1" applyNumberFormat="1" applyFont="1" applyBorder="1" applyProtection="1"/>
    <xf numFmtId="164" fontId="2" fillId="0" borderId="2" xfId="1" applyNumberFormat="1" applyFont="1" applyFill="1" applyBorder="1" applyAlignment="1" applyProtection="1">
      <alignment horizontal="center"/>
    </xf>
    <xf numFmtId="10" fontId="2" fillId="0" borderId="7" xfId="2" applyNumberFormat="1" applyFont="1" applyFill="1" applyBorder="1" applyProtection="1"/>
    <xf numFmtId="164" fontId="2" fillId="0" borderId="10" xfId="1" applyNumberFormat="1" applyFont="1" applyFill="1" applyBorder="1" applyProtection="1"/>
    <xf numFmtId="164" fontId="2" fillId="0" borderId="3" xfId="1" applyNumberFormat="1" applyFont="1" applyBorder="1" applyProtection="1"/>
    <xf numFmtId="164" fontId="2" fillId="0" borderId="2" xfId="1" applyNumberFormat="1" applyFont="1" applyBorder="1" applyProtection="1"/>
    <xf numFmtId="0" fontId="6" fillId="0" borderId="2" xfId="0" applyFont="1" applyBorder="1"/>
    <xf numFmtId="164" fontId="2" fillId="0" borderId="4" xfId="1" applyNumberFormat="1" applyFont="1" applyBorder="1" applyProtection="1"/>
    <xf numFmtId="164" fontId="2" fillId="0" borderId="6" xfId="1" applyNumberFormat="1" applyFont="1" applyBorder="1" applyProtection="1"/>
    <xf numFmtId="164" fontId="2" fillId="0" borderId="8" xfId="1" applyNumberFormat="1" applyFont="1" applyBorder="1" applyProtection="1"/>
    <xf numFmtId="164" fontId="2" fillId="0" borderId="11" xfId="1" applyNumberFormat="1" applyFont="1" applyBorder="1" applyProtection="1"/>
    <xf numFmtId="10" fontId="2" fillId="0" borderId="9" xfId="2" applyNumberFormat="1" applyFont="1" applyBorder="1" applyProtection="1"/>
    <xf numFmtId="10" fontId="2" fillId="0" borderId="7" xfId="2" applyNumberFormat="1" applyFont="1" applyBorder="1" applyProtection="1"/>
    <xf numFmtId="164" fontId="2" fillId="0" borderId="10" xfId="1" applyNumberFormat="1" applyFont="1" applyBorder="1" applyProtection="1"/>
    <xf numFmtId="164" fontId="2" fillId="0" borderId="9" xfId="1" applyNumberFormat="1" applyFont="1" applyBorder="1" applyProtection="1"/>
    <xf numFmtId="0" fontId="2" fillId="0" borderId="16" xfId="0" applyFont="1" applyBorder="1" applyAlignment="1">
      <alignment horizontal="left"/>
    </xf>
    <xf numFmtId="164" fontId="2" fillId="0" borderId="16" xfId="1" applyNumberFormat="1" applyFont="1" applyFill="1" applyBorder="1" applyProtection="1"/>
    <xf numFmtId="164" fontId="2" fillId="0" borderId="15" xfId="1" applyNumberFormat="1" applyFont="1" applyFill="1" applyBorder="1" applyProtection="1"/>
    <xf numFmtId="0" fontId="2" fillId="0" borderId="37" xfId="0" applyFont="1" applyBorder="1"/>
    <xf numFmtId="0" fontId="2" fillId="0" borderId="38" xfId="0" applyFont="1" applyBorder="1"/>
    <xf numFmtId="0" fontId="2" fillId="0" borderId="40" xfId="0" applyFont="1" applyBorder="1"/>
    <xf numFmtId="0" fontId="2" fillId="0" borderId="41" xfId="0" applyFont="1" applyBorder="1"/>
    <xf numFmtId="164" fontId="2" fillId="0" borderId="40" xfId="1" applyNumberFormat="1" applyFont="1" applyFill="1" applyBorder="1" applyProtection="1"/>
    <xf numFmtId="164" fontId="2" fillId="0" borderId="42" xfId="1" applyNumberFormat="1" applyFont="1" applyFill="1" applyBorder="1" applyProtection="1"/>
    <xf numFmtId="164" fontId="2" fillId="0" borderId="19" xfId="1" applyNumberFormat="1" applyFont="1" applyFill="1" applyBorder="1" applyProtection="1"/>
    <xf numFmtId="164" fontId="2" fillId="0" borderId="18" xfId="1" applyNumberFormat="1" applyFont="1" applyFill="1" applyBorder="1" applyProtection="1"/>
    <xf numFmtId="164" fontId="2" fillId="0" borderId="13" xfId="1" applyNumberFormat="1" applyFont="1" applyFill="1" applyBorder="1" applyProtection="1"/>
    <xf numFmtId="164" fontId="2" fillId="0" borderId="12" xfId="1" applyNumberFormat="1" applyFont="1" applyFill="1" applyBorder="1" applyProtection="1"/>
    <xf numFmtId="9" fontId="4" fillId="2" borderId="1" xfId="2" applyFont="1" applyFill="1" applyBorder="1" applyAlignment="1" applyProtection="1">
      <alignment horizontal="right"/>
      <protection locked="0"/>
    </xf>
    <xf numFmtId="164" fontId="11" fillId="0" borderId="11" xfId="1" applyNumberFormat="1" applyFont="1" applyBorder="1" applyAlignment="1">
      <alignment horizontal="right"/>
    </xf>
    <xf numFmtId="164" fontId="2" fillId="0" borderId="6" xfId="1" applyNumberFormat="1" applyFont="1" applyBorder="1" applyAlignment="1">
      <alignment horizontal="right"/>
    </xf>
    <xf numFmtId="9" fontId="4" fillId="2" borderId="14" xfId="2" applyFont="1" applyFill="1" applyBorder="1" applyAlignment="1" applyProtection="1">
      <alignment horizontal="right"/>
      <protection locked="0"/>
    </xf>
    <xf numFmtId="0" fontId="4" fillId="0" borderId="0" xfId="0" quotePrefix="1" applyFont="1"/>
    <xf numFmtId="0" fontId="13" fillId="0" borderId="5" xfId="0" applyFont="1" applyBorder="1"/>
    <xf numFmtId="0" fontId="10" fillId="0" borderId="0" xfId="0" applyFont="1" applyAlignment="1">
      <alignment horizontal="right"/>
    </xf>
    <xf numFmtId="43" fontId="10" fillId="0" borderId="0" xfId="0" applyNumberFormat="1" applyFont="1" applyAlignment="1">
      <alignment horizontal="right"/>
    </xf>
    <xf numFmtId="0" fontId="15" fillId="0" borderId="0" xfId="0" applyFont="1"/>
    <xf numFmtId="0" fontId="15" fillId="0" borderId="1" xfId="0" applyFont="1" applyBorder="1" applyAlignment="1">
      <alignment horizontal="center"/>
    </xf>
    <xf numFmtId="0" fontId="15" fillId="0" borderId="0" xfId="0" applyFont="1" applyAlignment="1">
      <alignment horizontal="center" vertical="top"/>
    </xf>
    <xf numFmtId="0" fontId="15" fillId="2" borderId="1" xfId="0" applyFont="1" applyFill="1" applyBorder="1" applyAlignment="1" applyProtection="1">
      <alignment horizontal="left"/>
      <protection locked="0"/>
    </xf>
    <xf numFmtId="49" fontId="15" fillId="0" borderId="0" xfId="0" applyNumberFormat="1" applyFont="1" applyAlignment="1">
      <alignment horizontal="center" vertical="top"/>
    </xf>
    <xf numFmtId="0" fontId="17" fillId="0" borderId="0" xfId="0" applyFont="1"/>
    <xf numFmtId="0" fontId="14" fillId="0" borderId="0" xfId="0" applyFont="1" applyAlignment="1">
      <alignment horizontal="left"/>
    </xf>
    <xf numFmtId="0" fontId="18" fillId="0" borderId="0" xfId="0" applyFont="1" applyAlignment="1">
      <alignment vertical="top"/>
    </xf>
    <xf numFmtId="0" fontId="19" fillId="0" borderId="0" xfId="0" applyFont="1" applyAlignment="1">
      <alignment vertical="top"/>
    </xf>
    <xf numFmtId="0" fontId="20" fillId="0" borderId="0" xfId="0" applyFont="1"/>
    <xf numFmtId="0" fontId="21" fillId="0" borderId="0" xfId="0" applyFont="1"/>
    <xf numFmtId="164" fontId="2" fillId="2" borderId="3" xfId="1" applyNumberFormat="1" applyFont="1" applyFill="1" applyBorder="1" applyAlignment="1" applyProtection="1">
      <alignment horizontal="left"/>
      <protection locked="0"/>
    </xf>
    <xf numFmtId="0" fontId="15" fillId="0" borderId="0" xfId="0" applyFont="1" applyAlignment="1">
      <alignment horizontal="left" vertical="center" indent="5"/>
    </xf>
    <xf numFmtId="0" fontId="2" fillId="0" borderId="0" xfId="0" applyFont="1" applyAlignment="1">
      <alignment horizontal="left" indent="2"/>
    </xf>
    <xf numFmtId="0" fontId="2" fillId="2" borderId="12" xfId="0" applyFont="1" applyFill="1" applyBorder="1" applyAlignment="1">
      <alignment horizontal="center"/>
    </xf>
    <xf numFmtId="0" fontId="18" fillId="0" borderId="0" xfId="0" applyFont="1"/>
    <xf numFmtId="49" fontId="2" fillId="0" borderId="0" xfId="0" applyNumberFormat="1" applyFont="1" applyAlignment="1">
      <alignment horizontal="center" vertical="top"/>
    </xf>
    <xf numFmtId="11" fontId="2" fillId="0" borderId="0" xfId="0" applyNumberFormat="1" applyFont="1" applyAlignment="1">
      <alignment horizontal="left" wrapText="1"/>
    </xf>
    <xf numFmtId="10" fontId="2" fillId="0" borderId="9" xfId="2" applyNumberFormat="1" applyFont="1" applyFill="1" applyBorder="1" applyProtection="1"/>
    <xf numFmtId="37" fontId="2" fillId="0" borderId="1" xfId="1" applyNumberFormat="1" applyFont="1" applyBorder="1" applyAlignment="1" applyProtection="1">
      <alignment horizontal="center"/>
    </xf>
    <xf numFmtId="37" fontId="4" fillId="0" borderId="1" xfId="1" applyNumberFormat="1" applyFont="1" applyBorder="1" applyAlignment="1" applyProtection="1">
      <alignment horizontal="center"/>
    </xf>
    <xf numFmtId="0" fontId="2" fillId="2" borderId="1" xfId="0" applyFont="1" applyFill="1" applyBorder="1"/>
    <xf numFmtId="49" fontId="2" fillId="0" borderId="0" xfId="0" applyNumberFormat="1" applyFont="1" applyAlignment="1">
      <alignment horizontal="center"/>
    </xf>
    <xf numFmtId="43" fontId="3" fillId="2" borderId="12" xfId="1" applyFont="1" applyFill="1" applyBorder="1" applyAlignment="1" applyProtection="1">
      <alignment horizontal="right"/>
      <protection locked="0"/>
    </xf>
    <xf numFmtId="0" fontId="6" fillId="0" borderId="1" xfId="0" applyFont="1" applyBorder="1" applyAlignment="1">
      <alignment horizontal="center"/>
    </xf>
    <xf numFmtId="49" fontId="2" fillId="0" borderId="0" xfId="0" applyNumberFormat="1" applyFont="1"/>
    <xf numFmtId="49" fontId="2" fillId="0" borderId="0" xfId="0" applyNumberFormat="1" applyFont="1" applyAlignment="1">
      <alignment horizontal="left" vertical="top"/>
    </xf>
    <xf numFmtId="49" fontId="2" fillId="0" borderId="0" xfId="0" applyNumberFormat="1" applyFont="1" applyAlignment="1">
      <alignment vertical="top"/>
    </xf>
    <xf numFmtId="0" fontId="0" fillId="0" borderId="10" xfId="0" applyBorder="1"/>
    <xf numFmtId="0" fontId="0" fillId="0" borderId="12" xfId="0" applyBorder="1" applyAlignment="1">
      <alignment horizontal="center" vertical="top"/>
    </xf>
    <xf numFmtId="0" fontId="14" fillId="0" borderId="0" xfId="0" applyFont="1"/>
    <xf numFmtId="49" fontId="6" fillId="0" borderId="0" xfId="0" applyNumberFormat="1" applyFont="1" applyAlignment="1">
      <alignment horizontal="left" vertical="top"/>
    </xf>
    <xf numFmtId="0" fontId="26" fillId="0" borderId="0" xfId="0" applyFont="1" applyAlignment="1">
      <alignment horizontal="left" vertical="top"/>
    </xf>
    <xf numFmtId="0" fontId="26" fillId="0" borderId="0" xfId="0" applyFont="1" applyAlignment="1">
      <alignment horizontal="left"/>
    </xf>
    <xf numFmtId="0" fontId="29" fillId="0" borderId="0" xfId="0" applyFont="1"/>
    <xf numFmtId="0" fontId="2" fillId="2" borderId="12" xfId="0" applyFont="1" applyFill="1" applyBorder="1" applyAlignment="1" applyProtection="1">
      <alignment horizontal="center"/>
      <protection locked="0"/>
    </xf>
    <xf numFmtId="168" fontId="2" fillId="2" borderId="1" xfId="0" applyNumberFormat="1" applyFont="1" applyFill="1" applyBorder="1" applyProtection="1">
      <protection locked="0"/>
    </xf>
    <xf numFmtId="49" fontId="2" fillId="2" borderId="14" xfId="0" applyNumberFormat="1" applyFont="1" applyFill="1" applyBorder="1" applyProtection="1">
      <protection locked="0"/>
    </xf>
    <xf numFmtId="0" fontId="2" fillId="2" borderId="12" xfId="0" applyFont="1" applyFill="1" applyBorder="1" applyAlignment="1" applyProtection="1">
      <alignment horizontal="center" vertical="center"/>
      <protection locked="0"/>
    </xf>
    <xf numFmtId="0" fontId="2" fillId="2" borderId="12" xfId="0" applyFont="1" applyFill="1" applyBorder="1" applyAlignment="1" applyProtection="1">
      <alignment horizontal="left" wrapText="1" indent="1"/>
      <protection locked="0"/>
    </xf>
    <xf numFmtId="0" fontId="0" fillId="0" borderId="0" xfId="0" applyProtection="1">
      <protection locked="0"/>
    </xf>
    <xf numFmtId="0" fontId="11" fillId="0" borderId="0" xfId="0" applyFont="1"/>
    <xf numFmtId="164" fontId="2" fillId="0" borderId="3" xfId="1" applyNumberFormat="1" applyFont="1" applyFill="1" applyBorder="1" applyAlignment="1" applyProtection="1">
      <alignment horizontal="left"/>
    </xf>
    <xf numFmtId="164" fontId="2" fillId="0" borderId="0" xfId="1" applyNumberFormat="1" applyFont="1" applyFill="1" applyBorder="1" applyAlignment="1" applyProtection="1">
      <alignment horizontal="left"/>
    </xf>
    <xf numFmtId="164" fontId="4" fillId="0" borderId="0" xfId="1" applyNumberFormat="1" applyFont="1" applyFill="1" applyAlignment="1" applyProtection="1">
      <alignment horizontal="right"/>
    </xf>
    <xf numFmtId="164" fontId="2" fillId="0" borderId="0" xfId="1" applyNumberFormat="1" applyFont="1" applyFill="1" applyProtection="1"/>
    <xf numFmtId="0" fontId="2" fillId="0" borderId="12" xfId="0" applyFont="1" applyBorder="1" applyAlignment="1" applyProtection="1">
      <alignment horizontal="center"/>
      <protection locked="0"/>
    </xf>
    <xf numFmtId="0" fontId="2" fillId="0" borderId="12" xfId="0" applyFont="1" applyBorder="1" applyAlignment="1">
      <alignment horizontal="center"/>
    </xf>
    <xf numFmtId="1" fontId="2" fillId="2" borderId="1" xfId="0" applyNumberFormat="1" applyFont="1" applyFill="1" applyBorder="1" applyAlignment="1" applyProtection="1">
      <alignment horizontal="center"/>
      <protection locked="0"/>
    </xf>
    <xf numFmtId="169" fontId="2" fillId="2" borderId="1" xfId="0" applyNumberFormat="1" applyFont="1" applyFill="1" applyBorder="1" applyAlignment="1" applyProtection="1">
      <alignment horizontal="right"/>
      <protection locked="0"/>
    </xf>
    <xf numFmtId="169" fontId="2" fillId="0" borderId="0" xfId="0" applyNumberFormat="1" applyFont="1"/>
    <xf numFmtId="0" fontId="14" fillId="0" borderId="0" xfId="0" applyFont="1" applyAlignment="1">
      <alignment horizontal="right"/>
    </xf>
    <xf numFmtId="0" fontId="0" fillId="0" borderId="0" xfId="0" applyAlignment="1" applyProtection="1">
      <alignment wrapText="1"/>
      <protection locked="0"/>
    </xf>
    <xf numFmtId="49" fontId="0" fillId="0" borderId="0" xfId="0" applyNumberFormat="1" applyAlignment="1" applyProtection="1">
      <alignment vertical="top" wrapText="1"/>
      <protection locked="0"/>
    </xf>
    <xf numFmtId="49" fontId="24" fillId="0" borderId="0" xfId="0" applyNumberFormat="1" applyFont="1" applyAlignment="1" applyProtection="1">
      <alignment vertical="top" wrapText="1"/>
      <protection locked="0"/>
    </xf>
    <xf numFmtId="49" fontId="0" fillId="0" borderId="0" xfId="0" applyNumberFormat="1" applyAlignment="1" applyProtection="1">
      <alignment wrapText="1"/>
      <protection locked="0"/>
    </xf>
    <xf numFmtId="0" fontId="0" fillId="0" borderId="0" xfId="0" applyAlignment="1">
      <alignment wrapText="1"/>
    </xf>
    <xf numFmtId="49" fontId="0" fillId="0" borderId="0" xfId="0" applyNumberFormat="1" applyAlignment="1">
      <alignment horizontal="left" vertical="top" wrapText="1"/>
    </xf>
    <xf numFmtId="0" fontId="0" fillId="0" borderId="0" xfId="0" applyAlignment="1">
      <alignment vertical="top" wrapText="1"/>
    </xf>
    <xf numFmtId="0" fontId="23" fillId="0" borderId="0" xfId="0" applyFont="1" applyAlignment="1" applyProtection="1">
      <alignment horizontal="left" vertical="top" indent="1"/>
      <protection locked="0"/>
    </xf>
    <xf numFmtId="0" fontId="2" fillId="0" borderId="0" xfId="0" applyFont="1" applyAlignment="1">
      <alignment horizontal="left" vertical="top"/>
    </xf>
    <xf numFmtId="0" fontId="0" fillId="0" borderId="0" xfId="0" applyAlignment="1">
      <alignment vertical="top"/>
    </xf>
    <xf numFmtId="49" fontId="15" fillId="0" borderId="0" xfId="0" applyNumberFormat="1" applyFont="1"/>
    <xf numFmtId="49" fontId="15" fillId="0" borderId="0" xfId="0" applyNumberFormat="1" applyFont="1" applyAlignment="1">
      <alignment horizontal="center"/>
    </xf>
    <xf numFmtId="43" fontId="0" fillId="0" borderId="0" xfId="1" applyFont="1"/>
    <xf numFmtId="43" fontId="2" fillId="0" borderId="0" xfId="1" applyFont="1" applyProtection="1"/>
    <xf numFmtId="0" fontId="2" fillId="2" borderId="12" xfId="0" applyFont="1" applyFill="1" applyBorder="1" applyAlignment="1" applyProtection="1">
      <alignment horizontal="center" vertical="top"/>
      <protection locked="0"/>
    </xf>
    <xf numFmtId="49" fontId="2" fillId="2" borderId="14" xfId="1" applyNumberFormat="1" applyFont="1" applyFill="1" applyBorder="1" applyAlignment="1" applyProtection="1">
      <alignment horizontal="left"/>
      <protection locked="0"/>
    </xf>
    <xf numFmtId="49" fontId="2" fillId="2" borderId="3" xfId="1" applyNumberFormat="1" applyFont="1" applyFill="1" applyBorder="1" applyAlignment="1" applyProtection="1">
      <alignment horizontal="left"/>
      <protection locked="0"/>
    </xf>
    <xf numFmtId="49" fontId="4" fillId="2" borderId="12" xfId="1" applyNumberFormat="1" applyFont="1" applyFill="1" applyBorder="1" applyAlignment="1" applyProtection="1">
      <alignment horizontal="right"/>
      <protection locked="0"/>
    </xf>
    <xf numFmtId="49" fontId="2" fillId="2" borderId="12" xfId="1" applyNumberFormat="1" applyFont="1" applyFill="1" applyBorder="1" applyProtection="1">
      <protection locked="0"/>
    </xf>
    <xf numFmtId="164" fontId="4" fillId="2" borderId="1" xfId="1" applyNumberFormat="1" applyFont="1" applyFill="1" applyBorder="1" applyAlignment="1" applyProtection="1">
      <alignment horizontal="right"/>
      <protection locked="0"/>
    </xf>
    <xf numFmtId="0" fontId="2" fillId="0" borderId="19" xfId="0" applyFont="1" applyBorder="1" applyAlignment="1">
      <alignment horizontal="left"/>
    </xf>
    <xf numFmtId="38" fontId="2" fillId="0" borderId="40" xfId="1" applyNumberFormat="1" applyFont="1" applyFill="1" applyBorder="1" applyProtection="1"/>
    <xf numFmtId="38" fontId="2" fillId="0" borderId="42" xfId="1" applyNumberFormat="1" applyFont="1" applyFill="1" applyBorder="1" applyProtection="1"/>
    <xf numFmtId="38" fontId="2" fillId="0" borderId="19" xfId="1" applyNumberFormat="1" applyFont="1" applyFill="1" applyBorder="1" applyProtection="1"/>
    <xf numFmtId="38" fontId="2" fillId="0" borderId="18" xfId="1" applyNumberFormat="1" applyFont="1" applyFill="1" applyBorder="1" applyProtection="1"/>
    <xf numFmtId="40" fontId="2" fillId="0" borderId="9" xfId="1" applyNumberFormat="1" applyFont="1" applyFill="1" applyBorder="1" applyProtection="1"/>
    <xf numFmtId="0" fontId="2" fillId="0" borderId="10" xfId="0" applyFont="1" applyBorder="1" applyAlignment="1">
      <alignment horizontal="right"/>
    </xf>
    <xf numFmtId="38" fontId="2" fillId="0" borderId="7" xfId="0" applyNumberFormat="1" applyFont="1" applyBorder="1" applyAlignment="1">
      <alignment horizontal="right"/>
    </xf>
    <xf numFmtId="38" fontId="2" fillId="0" borderId="9" xfId="0" applyNumberFormat="1" applyFont="1" applyBorder="1" applyAlignment="1">
      <alignment horizontal="right"/>
    </xf>
    <xf numFmtId="38" fontId="2" fillId="0" borderId="5" xfId="1" applyNumberFormat="1" applyFont="1" applyFill="1" applyBorder="1" applyProtection="1">
      <protection locked="0"/>
    </xf>
    <xf numFmtId="38" fontId="2" fillId="0" borderId="7" xfId="0" applyNumberFormat="1" applyFont="1" applyBorder="1"/>
    <xf numFmtId="38" fontId="2" fillId="0" borderId="7" xfId="5" applyNumberFormat="1" applyFont="1" applyBorder="1" applyProtection="1"/>
    <xf numFmtId="170" fontId="2" fillId="0" borderId="9" xfId="5" applyNumberFormat="1" applyFont="1" applyBorder="1" applyProtection="1"/>
    <xf numFmtId="164" fontId="2" fillId="0" borderId="0" xfId="1" applyNumberFormat="1" applyFont="1" applyFill="1" applyBorder="1" applyProtection="1">
      <protection locked="0"/>
    </xf>
    <xf numFmtId="10" fontId="2" fillId="0" borderId="0" xfId="2" applyNumberFormat="1" applyFont="1" applyFill="1" applyBorder="1" applyProtection="1">
      <protection locked="0"/>
    </xf>
    <xf numFmtId="40" fontId="2" fillId="0" borderId="0" xfId="1" applyNumberFormat="1" applyFont="1" applyFill="1" applyBorder="1" applyProtection="1">
      <protection locked="0"/>
    </xf>
    <xf numFmtId="40" fontId="2" fillId="0" borderId="0" xfId="1" applyNumberFormat="1" applyFont="1" applyFill="1" applyBorder="1" applyProtection="1"/>
    <xf numFmtId="38" fontId="2" fillId="0" borderId="39" xfId="1" applyNumberFormat="1" applyFont="1" applyFill="1" applyBorder="1" applyProtection="1"/>
    <xf numFmtId="38" fontId="2" fillId="0" borderId="37" xfId="1" applyNumberFormat="1" applyFont="1" applyFill="1" applyBorder="1" applyProtection="1"/>
    <xf numFmtId="10" fontId="2" fillId="0" borderId="18" xfId="2" applyNumberFormat="1" applyFont="1" applyFill="1" applyBorder="1" applyProtection="1"/>
    <xf numFmtId="164" fontId="2" fillId="0" borderId="37" xfId="1" applyNumberFormat="1" applyFont="1" applyFill="1" applyBorder="1" applyProtection="1"/>
    <xf numFmtId="10" fontId="2" fillId="0" borderId="39" xfId="2" applyNumberFormat="1" applyFont="1" applyFill="1" applyBorder="1" applyProtection="1"/>
    <xf numFmtId="40" fontId="2" fillId="0" borderId="42" xfId="1" applyNumberFormat="1" applyFont="1" applyFill="1" applyBorder="1" applyProtection="1"/>
    <xf numFmtId="40" fontId="2" fillId="0" borderId="18" xfId="1" applyNumberFormat="1" applyFont="1" applyFill="1" applyBorder="1" applyProtection="1"/>
    <xf numFmtId="0" fontId="2" fillId="0" borderId="6" xfId="0" applyFont="1" applyBorder="1"/>
    <xf numFmtId="10" fontId="2" fillId="0" borderId="6" xfId="2" applyNumberFormat="1" applyFont="1" applyBorder="1" applyAlignment="1">
      <alignment horizontal="right"/>
    </xf>
    <xf numFmtId="0" fontId="2" fillId="0" borderId="0" xfId="0" applyFont="1" applyProtection="1">
      <protection locked="0"/>
    </xf>
    <xf numFmtId="9" fontId="2" fillId="0" borderId="0" xfId="0" applyNumberFormat="1" applyFont="1" applyProtection="1">
      <protection locked="0"/>
    </xf>
    <xf numFmtId="38" fontId="2" fillId="0" borderId="5" xfId="1" applyNumberFormat="1" applyFont="1" applyBorder="1"/>
    <xf numFmtId="38" fontId="2" fillId="0" borderId="5" xfId="1" applyNumberFormat="1" applyFont="1" applyBorder="1" applyAlignment="1">
      <alignment horizontal="right"/>
    </xf>
    <xf numFmtId="38" fontId="2" fillId="0" borderId="0" xfId="1" applyNumberFormat="1" applyFont="1" applyBorder="1" applyAlignment="1">
      <alignment horizontal="right"/>
    </xf>
    <xf numFmtId="0" fontId="2" fillId="0" borderId="1" xfId="0" applyFont="1" applyBorder="1" applyProtection="1">
      <protection locked="0"/>
    </xf>
    <xf numFmtId="38" fontId="2" fillId="0" borderId="7" xfId="1" applyNumberFormat="1" applyFont="1" applyBorder="1"/>
    <xf numFmtId="10" fontId="2" fillId="0" borderId="8" xfId="2" applyNumberFormat="1" applyFont="1" applyBorder="1" applyAlignment="1">
      <alignment horizontal="right"/>
    </xf>
    <xf numFmtId="38" fontId="2" fillId="0" borderId="7" xfId="1" applyNumberFormat="1" applyFont="1" applyFill="1" applyBorder="1"/>
    <xf numFmtId="38" fontId="2" fillId="0" borderId="1" xfId="1" applyNumberFormat="1" applyFont="1" applyBorder="1" applyAlignment="1">
      <alignment horizontal="right"/>
    </xf>
    <xf numFmtId="38" fontId="2" fillId="0" borderId="0" xfId="1" applyNumberFormat="1" applyFont="1" applyBorder="1"/>
    <xf numFmtId="9" fontId="2" fillId="0" borderId="1" xfId="0" applyNumberFormat="1" applyFont="1" applyBorder="1" applyProtection="1">
      <protection locked="0"/>
    </xf>
    <xf numFmtId="38" fontId="2" fillId="0" borderId="1" xfId="1" applyNumberFormat="1" applyFont="1" applyBorder="1"/>
    <xf numFmtId="38" fontId="2" fillId="0" borderId="2" xfId="1" applyNumberFormat="1" applyFont="1" applyBorder="1"/>
    <xf numFmtId="10" fontId="2" fillId="0" borderId="4" xfId="2" applyNumberFormat="1" applyFont="1" applyBorder="1" applyAlignment="1">
      <alignment horizontal="right"/>
    </xf>
    <xf numFmtId="38" fontId="2" fillId="0" borderId="3" xfId="1" applyNumberFormat="1" applyFont="1" applyBorder="1"/>
    <xf numFmtId="10" fontId="2" fillId="0" borderId="6" xfId="2" applyNumberFormat="1" applyFont="1" applyBorder="1"/>
    <xf numFmtId="38" fontId="2" fillId="0" borderId="5" xfId="2" applyNumberFormat="1" applyFont="1" applyBorder="1"/>
    <xf numFmtId="10" fontId="2" fillId="0" borderId="6" xfId="2" applyNumberFormat="1" applyFont="1" applyFill="1" applyBorder="1"/>
    <xf numFmtId="38" fontId="2" fillId="0" borderId="5" xfId="2" applyNumberFormat="1" applyFont="1" applyFill="1" applyBorder="1"/>
    <xf numFmtId="38" fontId="2" fillId="0" borderId="0" xfId="1" applyNumberFormat="1" applyFont="1" applyFill="1" applyBorder="1"/>
    <xf numFmtId="38" fontId="2" fillId="0" borderId="5" xfId="1" applyNumberFormat="1" applyFont="1" applyFill="1" applyBorder="1"/>
    <xf numFmtId="38" fontId="2" fillId="0" borderId="7" xfId="1" applyNumberFormat="1" applyFont="1" applyBorder="1" applyAlignment="1">
      <alignment horizontal="right"/>
    </xf>
    <xf numFmtId="38" fontId="2" fillId="0" borderId="13" xfId="1" applyNumberFormat="1" applyFont="1" applyBorder="1"/>
    <xf numFmtId="10" fontId="2" fillId="0" borderId="24" xfId="2" applyNumberFormat="1" applyFont="1" applyBorder="1" applyAlignment="1">
      <alignment horizontal="right"/>
    </xf>
    <xf numFmtId="38" fontId="2" fillId="0" borderId="14" xfId="1" applyNumberFormat="1" applyFont="1" applyBorder="1"/>
    <xf numFmtId="0" fontId="6" fillId="0" borderId="25" xfId="0" applyFont="1" applyBorder="1"/>
    <xf numFmtId="38" fontId="6" fillId="0" borderId="22" xfId="1" applyNumberFormat="1" applyFont="1" applyBorder="1"/>
    <xf numFmtId="10" fontId="2" fillId="0" borderId="25" xfId="2" applyNumberFormat="1" applyFont="1" applyBorder="1" applyAlignment="1">
      <alignment horizontal="right"/>
    </xf>
    <xf numFmtId="38" fontId="6" fillId="0" borderId="21" xfId="1" applyNumberFormat="1" applyFont="1" applyBorder="1"/>
    <xf numFmtId="165" fontId="2" fillId="0" borderId="1" xfId="0" applyNumberFormat="1" applyFont="1" applyBorder="1" applyAlignment="1">
      <alignment horizontal="right"/>
    </xf>
    <xf numFmtId="165" fontId="2" fillId="2" borderId="1" xfId="0" applyNumberFormat="1" applyFont="1" applyFill="1" applyBorder="1" applyAlignment="1" applyProtection="1">
      <alignment horizontal="right"/>
      <protection locked="0"/>
    </xf>
    <xf numFmtId="165" fontId="2" fillId="0" borderId="8" xfId="0" applyNumberFormat="1" applyFont="1" applyBorder="1" applyAlignment="1">
      <alignment horizontal="right"/>
    </xf>
    <xf numFmtId="38" fontId="2" fillId="0" borderId="6" xfId="1" applyNumberFormat="1" applyFont="1" applyBorder="1"/>
    <xf numFmtId="38" fontId="2" fillId="0" borderId="8" xfId="1" applyNumberFormat="1" applyFont="1" applyFill="1" applyBorder="1" applyProtection="1">
      <protection locked="0"/>
    </xf>
    <xf numFmtId="38" fontId="2" fillId="0" borderId="8" xfId="1" applyNumberFormat="1" applyFont="1" applyBorder="1"/>
    <xf numFmtId="38" fontId="2" fillId="0" borderId="24" xfId="1" applyNumberFormat="1" applyFont="1" applyBorder="1"/>
    <xf numFmtId="38" fontId="2" fillId="0" borderId="1" xfId="1" applyNumberFormat="1" applyFont="1" applyFill="1" applyBorder="1"/>
    <xf numFmtId="38" fontId="2" fillId="0" borderId="1" xfId="1" applyNumberFormat="1" applyFont="1" applyFill="1" applyBorder="1" applyProtection="1">
      <protection locked="0"/>
    </xf>
    <xf numFmtId="38" fontId="2" fillId="0" borderId="8" xfId="1" applyNumberFormat="1" applyFont="1" applyFill="1" applyBorder="1"/>
    <xf numFmtId="38" fontId="2" fillId="0" borderId="0" xfId="2" applyNumberFormat="1" applyFont="1" applyFill="1" applyBorder="1"/>
    <xf numFmtId="38" fontId="2" fillId="0" borderId="0" xfId="2" applyNumberFormat="1" applyFont="1" applyBorder="1"/>
    <xf numFmtId="38" fontId="6" fillId="0" borderId="21" xfId="1" applyNumberFormat="1" applyFont="1" applyBorder="1" applyAlignment="1">
      <alignment horizontal="right"/>
    </xf>
    <xf numFmtId="38" fontId="6" fillId="0" borderId="25" xfId="1" applyNumberFormat="1" applyFont="1" applyBorder="1" applyAlignment="1">
      <alignment horizontal="right"/>
    </xf>
    <xf numFmtId="38" fontId="2" fillId="0" borderId="0" xfId="0" applyNumberFormat="1" applyFont="1"/>
    <xf numFmtId="38" fontId="2" fillId="0" borderId="6" xfId="0" applyNumberFormat="1" applyFont="1" applyBorder="1"/>
    <xf numFmtId="43" fontId="11" fillId="0" borderId="0" xfId="1" applyFont="1" applyBorder="1" applyAlignment="1">
      <alignment horizontal="right"/>
    </xf>
    <xf numFmtId="165" fontId="2" fillId="0" borderId="5" xfId="2" applyNumberFormat="1" applyFont="1" applyFill="1" applyBorder="1" applyAlignment="1">
      <alignment horizontal="right"/>
    </xf>
    <xf numFmtId="164" fontId="2" fillId="0" borderId="5" xfId="1" applyNumberFormat="1" applyFont="1" applyFill="1" applyBorder="1" applyAlignment="1">
      <alignment horizontal="right"/>
    </xf>
    <xf numFmtId="164" fontId="2" fillId="0" borderId="11" xfId="1" applyNumberFormat="1" applyFont="1" applyFill="1" applyBorder="1" applyAlignment="1">
      <alignment horizontal="right"/>
    </xf>
    <xf numFmtId="165" fontId="2" fillId="0" borderId="5" xfId="2" applyNumberFormat="1" applyFont="1" applyBorder="1" applyAlignment="1">
      <alignment horizontal="right"/>
    </xf>
    <xf numFmtId="164" fontId="2" fillId="2" borderId="1" xfId="1" applyNumberFormat="1" applyFont="1" applyFill="1" applyBorder="1" applyAlignment="1" applyProtection="1">
      <alignment horizontal="right"/>
      <protection locked="0"/>
    </xf>
    <xf numFmtId="165" fontId="2" fillId="2" borderId="14" xfId="2" applyNumberFormat="1" applyFont="1" applyFill="1" applyBorder="1" applyAlignment="1" applyProtection="1">
      <alignment horizontal="right"/>
      <protection locked="0"/>
    </xf>
    <xf numFmtId="9" fontId="2" fillId="2" borderId="14" xfId="2" applyFont="1" applyFill="1" applyBorder="1" applyAlignment="1" applyProtection="1">
      <alignment horizontal="right"/>
      <protection locked="0"/>
    </xf>
    <xf numFmtId="164" fontId="2" fillId="2" borderId="5" xfId="1" applyNumberFormat="1" applyFont="1" applyFill="1" applyBorder="1" applyAlignment="1" applyProtection="1">
      <alignment horizontal="right"/>
      <protection locked="0"/>
    </xf>
    <xf numFmtId="164" fontId="2" fillId="2" borderId="11" xfId="1" applyNumberFormat="1" applyFont="1" applyFill="1" applyBorder="1" applyAlignment="1" applyProtection="1">
      <alignment horizontal="right"/>
      <protection locked="0"/>
    </xf>
    <xf numFmtId="49" fontId="15" fillId="0" borderId="0" xfId="0" applyNumberFormat="1" applyFont="1" applyAlignment="1">
      <alignment horizontal="center" vertical="top" wrapText="1"/>
    </xf>
    <xf numFmtId="0" fontId="15" fillId="0" borderId="0" xfId="0" applyFont="1" applyAlignment="1">
      <alignment horizontal="center" vertical="top" wrapText="1"/>
    </xf>
    <xf numFmtId="0" fontId="30" fillId="0" borderId="0" xfId="0" applyFont="1"/>
    <xf numFmtId="164" fontId="30" fillId="0" borderId="0" xfId="1" applyNumberFormat="1" applyFont="1"/>
    <xf numFmtId="43" fontId="2" fillId="0" borderId="12" xfId="1" applyFont="1" applyBorder="1" applyAlignment="1">
      <alignment vertical="top"/>
    </xf>
    <xf numFmtId="0" fontId="2" fillId="0" borderId="0" xfId="0" applyFont="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2" xfId="0" applyFont="1" applyBorder="1" applyAlignment="1">
      <alignment horizontal="center" vertical="top"/>
    </xf>
    <xf numFmtId="0" fontId="2" fillId="0" borderId="10" xfId="0" applyFont="1" applyBorder="1" applyAlignment="1">
      <alignment vertical="top"/>
    </xf>
    <xf numFmtId="0" fontId="0" fillId="0" borderId="10" xfId="0" applyBorder="1" applyAlignment="1">
      <alignment vertical="top" wrapText="1"/>
    </xf>
    <xf numFmtId="0" fontId="2" fillId="0" borderId="5" xfId="0" applyFont="1" applyBorder="1" applyAlignment="1">
      <alignment vertical="top"/>
    </xf>
    <xf numFmtId="164" fontId="2" fillId="0" borderId="7" xfId="1" applyNumberFormat="1" applyFont="1" applyBorder="1" applyAlignment="1">
      <alignment vertical="top"/>
    </xf>
    <xf numFmtId="0" fontId="2" fillId="0" borderId="11" xfId="0" applyFont="1" applyBorder="1" applyAlignment="1">
      <alignment vertical="top"/>
    </xf>
    <xf numFmtId="0" fontId="2" fillId="0" borderId="11" xfId="0" applyFont="1" applyBorder="1" applyAlignment="1">
      <alignment horizontal="center" vertical="top"/>
    </xf>
    <xf numFmtId="0" fontId="2" fillId="0" borderId="7" xfId="0" applyFont="1" applyBorder="1" applyAlignment="1">
      <alignment vertical="top"/>
    </xf>
    <xf numFmtId="0" fontId="2" fillId="0" borderId="1" xfId="0" applyFont="1" applyBorder="1" applyAlignment="1">
      <alignment vertical="top"/>
    </xf>
    <xf numFmtId="0" fontId="2" fillId="0" borderId="7" xfId="0" applyFont="1" applyBorder="1" applyAlignment="1">
      <alignment horizontal="center" vertical="top"/>
    </xf>
    <xf numFmtId="0" fontId="2" fillId="0" borderId="9" xfId="0" applyFont="1" applyBorder="1" applyAlignment="1">
      <alignment horizontal="center" vertical="top"/>
    </xf>
    <xf numFmtId="164" fontId="2" fillId="2" borderId="11" xfId="1" applyNumberFormat="1" applyFont="1" applyFill="1" applyBorder="1" applyAlignment="1" applyProtection="1">
      <alignment vertical="top"/>
      <protection locked="0"/>
    </xf>
    <xf numFmtId="0" fontId="2" fillId="0" borderId="13" xfId="0" applyFont="1" applyBorder="1" applyAlignment="1">
      <alignment vertical="top"/>
    </xf>
    <xf numFmtId="0" fontId="2" fillId="0" borderId="14" xfId="0" applyFont="1" applyBorder="1" applyAlignment="1">
      <alignment vertical="top"/>
    </xf>
    <xf numFmtId="164" fontId="2" fillId="0" borderId="12" xfId="1" applyNumberFormat="1" applyFont="1" applyBorder="1" applyAlignment="1">
      <alignment vertical="top"/>
    </xf>
    <xf numFmtId="0" fontId="2" fillId="0" borderId="11" xfId="0" applyFont="1" applyBorder="1" applyAlignment="1">
      <alignment vertical="top" wrapText="1"/>
    </xf>
    <xf numFmtId="0" fontId="27" fillId="0" borderId="12" xfId="0" applyFont="1" applyBorder="1" applyAlignment="1">
      <alignment vertical="top" wrapText="1"/>
    </xf>
    <xf numFmtId="0" fontId="6" fillId="0" borderId="14" xfId="0" applyFont="1" applyBorder="1"/>
    <xf numFmtId="164" fontId="6" fillId="0" borderId="13" xfId="1" applyNumberFormat="1" applyFont="1" applyBorder="1"/>
    <xf numFmtId="0" fontId="2" fillId="0" borderId="5" xfId="0" applyFont="1" applyBorder="1" applyAlignment="1">
      <alignment horizontal="center" vertical="top"/>
    </xf>
    <xf numFmtId="164" fontId="2" fillId="0" borderId="5" xfId="1" applyNumberFormat="1" applyFont="1" applyBorder="1" applyAlignment="1">
      <alignment vertical="top"/>
    </xf>
    <xf numFmtId="43" fontId="2" fillId="0" borderId="5" xfId="1" applyFont="1" applyBorder="1" applyAlignment="1">
      <alignment vertical="top"/>
    </xf>
    <xf numFmtId="164" fontId="2" fillId="0" borderId="13" xfId="1" applyNumberFormat="1" applyFont="1" applyBorder="1" applyAlignment="1">
      <alignment vertical="top"/>
    </xf>
    <xf numFmtId="164" fontId="2" fillId="0" borderId="10" xfId="1" applyNumberFormat="1" applyFont="1" applyBorder="1" applyAlignment="1">
      <alignment horizontal="center"/>
    </xf>
    <xf numFmtId="164" fontId="2" fillId="0" borderId="9" xfId="1" applyNumberFormat="1" applyFont="1" applyBorder="1" applyAlignment="1">
      <alignment horizontal="center"/>
    </xf>
    <xf numFmtId="164" fontId="2" fillId="0" borderId="11" xfId="1" applyNumberFormat="1" applyFont="1" applyBorder="1" applyAlignment="1">
      <alignment horizontal="center"/>
    </xf>
    <xf numFmtId="164" fontId="2" fillId="0" borderId="5" xfId="1" applyNumberFormat="1" applyFont="1" applyBorder="1" applyAlignment="1">
      <alignment horizontal="center"/>
    </xf>
    <xf numFmtId="164" fontId="2" fillId="0" borderId="2" xfId="1" applyNumberFormat="1" applyFont="1" applyBorder="1" applyAlignment="1">
      <alignment horizontal="center"/>
    </xf>
    <xf numFmtId="164" fontId="2" fillId="0" borderId="7" xfId="1" applyNumberFormat="1" applyFont="1" applyBorder="1" applyAlignment="1">
      <alignment horizontal="center"/>
    </xf>
    <xf numFmtId="167" fontId="2" fillId="2" borderId="7" xfId="1" applyNumberFormat="1" applyFont="1" applyFill="1" applyBorder="1" applyAlignment="1" applyProtection="1">
      <alignment horizontal="center"/>
      <protection locked="0"/>
    </xf>
    <xf numFmtId="167" fontId="2" fillId="2" borderId="9" xfId="1" applyNumberFormat="1" applyFont="1" applyFill="1" applyBorder="1" applyAlignment="1" applyProtection="1">
      <alignment horizontal="center"/>
      <protection locked="0"/>
    </xf>
    <xf numFmtId="43" fontId="2" fillId="0" borderId="0" xfId="1" applyFont="1" applyAlignment="1">
      <alignment horizontal="center"/>
    </xf>
    <xf numFmtId="43" fontId="3" fillId="0" borderId="0" xfId="1" applyFont="1" applyAlignment="1">
      <alignment horizontal="center"/>
    </xf>
    <xf numFmtId="43" fontId="2" fillId="0" borderId="1" xfId="1" applyFont="1" applyBorder="1" applyAlignment="1">
      <alignment horizontal="center"/>
    </xf>
    <xf numFmtId="43" fontId="3" fillId="0" borderId="1" xfId="1" applyFont="1" applyBorder="1" applyAlignment="1">
      <alignment horizontal="center"/>
    </xf>
    <xf numFmtId="0" fontId="3" fillId="0" borderId="1" xfId="0" applyFont="1" applyBorder="1" applyAlignment="1">
      <alignment horizontal="center"/>
    </xf>
    <xf numFmtId="49" fontId="2" fillId="0" borderId="12" xfId="0" applyNumberFormat="1" applyFont="1" applyBorder="1" applyAlignment="1">
      <alignment horizontal="center" wrapText="1"/>
    </xf>
    <xf numFmtId="49" fontId="4" fillId="0" borderId="12" xfId="1" applyNumberFormat="1" applyFont="1" applyBorder="1" applyAlignment="1" applyProtection="1">
      <alignment horizontal="center" wrapText="1"/>
    </xf>
    <xf numFmtId="49" fontId="2" fillId="0" borderId="12" xfId="1" applyNumberFormat="1" applyFont="1" applyBorder="1" applyAlignment="1" applyProtection="1">
      <alignment horizontal="center" wrapText="1"/>
    </xf>
    <xf numFmtId="164" fontId="31" fillId="0" borderId="0" xfId="1" applyNumberFormat="1" applyFont="1" applyAlignment="1" applyProtection="1">
      <alignment horizontal="right"/>
    </xf>
    <xf numFmtId="164" fontId="20" fillId="0" borderId="0" xfId="1" applyNumberFormat="1" applyFont="1" applyProtection="1"/>
    <xf numFmtId="0" fontId="32" fillId="0" borderId="0" xfId="0" applyFont="1"/>
    <xf numFmtId="0" fontId="20" fillId="0" borderId="0" xfId="0" applyFont="1" applyAlignment="1">
      <alignment vertical="center"/>
    </xf>
    <xf numFmtId="0" fontId="2" fillId="0" borderId="0" xfId="0" applyFont="1" applyAlignment="1">
      <alignment vertical="center"/>
    </xf>
    <xf numFmtId="0" fontId="0" fillId="0" borderId="0" xfId="0" applyAlignment="1">
      <alignment vertical="center"/>
    </xf>
    <xf numFmtId="164" fontId="4" fillId="0" borderId="0" xfId="1" applyNumberFormat="1" applyFont="1" applyAlignment="1" applyProtection="1">
      <alignment horizontal="right" vertical="center"/>
    </xf>
    <xf numFmtId="164" fontId="2" fillId="0" borderId="0" xfId="1" applyNumberFormat="1" applyFont="1" applyAlignment="1" applyProtection="1">
      <alignment vertical="center"/>
    </xf>
    <xf numFmtId="0" fontId="0" fillId="0" borderId="9" xfId="0" applyBorder="1" applyAlignment="1">
      <alignment vertical="center"/>
    </xf>
    <xf numFmtId="0" fontId="14" fillId="0" borderId="12" xfId="0" applyFont="1" applyBorder="1" applyAlignment="1">
      <alignment horizontal="center" vertical="center"/>
    </xf>
    <xf numFmtId="0" fontId="2" fillId="0" borderId="43" xfId="0" applyFont="1" applyBorder="1" applyAlignment="1">
      <alignment vertical="top"/>
    </xf>
    <xf numFmtId="0" fontId="2" fillId="0" borderId="0" xfId="0" quotePrefix="1" applyFont="1" applyAlignment="1">
      <alignment vertical="center"/>
    </xf>
    <xf numFmtId="0" fontId="2" fillId="2" borderId="24" xfId="0" applyFont="1" applyFill="1" applyBorder="1" applyProtection="1">
      <protection locked="0"/>
    </xf>
    <xf numFmtId="0" fontId="35" fillId="0" borderId="0" xfId="0" applyFont="1"/>
    <xf numFmtId="0" fontId="22" fillId="0" borderId="0" xfId="4" applyProtection="1"/>
    <xf numFmtId="0" fontId="2" fillId="0" borderId="0" xfId="0" applyFont="1" applyAlignment="1" applyProtection="1">
      <alignment wrapText="1"/>
      <protection locked="0"/>
    </xf>
    <xf numFmtId="0" fontId="2" fillId="0" borderId="0" xfId="0" applyFont="1" applyAlignment="1" applyProtection="1">
      <alignment horizontal="left" wrapText="1" indent="1"/>
      <protection locked="0"/>
    </xf>
    <xf numFmtId="164" fontId="2" fillId="0" borderId="1" xfId="1" applyNumberFormat="1" applyFont="1" applyFill="1" applyBorder="1" applyProtection="1"/>
    <xf numFmtId="0" fontId="2" fillId="0" borderId="40" xfId="0" applyFont="1" applyBorder="1" applyAlignment="1">
      <alignment horizontal="center" vertical="top"/>
    </xf>
    <xf numFmtId="0" fontId="2" fillId="0" borderId="41" xfId="0" applyFont="1" applyBorder="1" applyAlignment="1">
      <alignment vertical="top"/>
    </xf>
    <xf numFmtId="164" fontId="2" fillId="0" borderId="40" xfId="1" applyNumberFormat="1" applyFont="1" applyBorder="1" applyAlignment="1">
      <alignment vertical="top"/>
    </xf>
    <xf numFmtId="43" fontId="2" fillId="0" borderId="40" xfId="1" applyFont="1" applyBorder="1" applyAlignment="1">
      <alignment vertical="top"/>
    </xf>
    <xf numFmtId="164" fontId="2" fillId="2" borderId="42" xfId="1" applyNumberFormat="1" applyFont="1" applyFill="1" applyBorder="1" applyAlignment="1" applyProtection="1">
      <alignment vertical="top"/>
      <protection locked="0"/>
    </xf>
    <xf numFmtId="0" fontId="2" fillId="0" borderId="19" xfId="0" applyFont="1" applyBorder="1" applyAlignment="1">
      <alignment horizontal="center" vertical="top"/>
    </xf>
    <xf numFmtId="0" fontId="2" fillId="0" borderId="20" xfId="0" applyFont="1" applyBorder="1" applyAlignment="1">
      <alignment vertical="top"/>
    </xf>
    <xf numFmtId="164" fontId="2" fillId="0" borderId="19" xfId="1" applyNumberFormat="1" applyFont="1" applyBorder="1" applyAlignment="1">
      <alignment vertical="top"/>
    </xf>
    <xf numFmtId="43" fontId="2" fillId="0" borderId="19" xfId="1" applyFont="1" applyBorder="1" applyAlignment="1">
      <alignment vertical="top"/>
    </xf>
    <xf numFmtId="164" fontId="2" fillId="2" borderId="18" xfId="1" applyNumberFormat="1" applyFont="1" applyFill="1" applyBorder="1" applyAlignment="1" applyProtection="1">
      <alignment vertical="top"/>
      <protection locked="0"/>
    </xf>
    <xf numFmtId="0" fontId="6" fillId="0" borderId="16" xfId="0" applyFont="1" applyBorder="1" applyAlignment="1">
      <alignment vertical="top"/>
    </xf>
    <xf numFmtId="0" fontId="2" fillId="0" borderId="17" xfId="0" applyFont="1" applyBorder="1" applyAlignment="1">
      <alignment vertical="top"/>
    </xf>
    <xf numFmtId="164" fontId="2" fillId="0" borderId="16" xfId="1" applyNumberFormat="1" applyFont="1" applyBorder="1" applyAlignment="1">
      <alignment vertical="top"/>
    </xf>
    <xf numFmtId="0" fontId="2" fillId="0" borderId="16" xfId="0" applyFont="1" applyBorder="1" applyAlignment="1">
      <alignment vertical="top"/>
    </xf>
    <xf numFmtId="0" fontId="2" fillId="0" borderId="15" xfId="0" applyFont="1" applyBorder="1" applyAlignment="1">
      <alignment vertical="top"/>
    </xf>
    <xf numFmtId="0" fontId="27" fillId="0" borderId="15" xfId="0" applyFont="1" applyBorder="1" applyAlignment="1">
      <alignment vertical="top" wrapText="1"/>
    </xf>
    <xf numFmtId="0" fontId="2" fillId="0" borderId="9" xfId="0" applyFont="1" applyBorder="1" applyAlignment="1">
      <alignment horizontal="center" vertical="top" wrapText="1"/>
    </xf>
    <xf numFmtId="10" fontId="2" fillId="0" borderId="0" xfId="0" applyNumberFormat="1" applyFont="1" applyProtection="1">
      <protection locked="0"/>
    </xf>
    <xf numFmtId="43" fontId="2" fillId="0" borderId="0" xfId="0" applyNumberFormat="1" applyFont="1"/>
    <xf numFmtId="41" fontId="2" fillId="0" borderId="32" xfId="1" applyNumberFormat="1" applyFont="1" applyBorder="1"/>
    <xf numFmtId="0" fontId="38" fillId="0" borderId="12" xfId="0" applyFont="1" applyBorder="1" applyAlignment="1">
      <alignment horizontal="center" vertical="center"/>
    </xf>
    <xf numFmtId="0" fontId="38" fillId="0" borderId="12" xfId="0" applyFont="1" applyBorder="1" applyAlignment="1">
      <alignment horizontal="center" vertical="center" wrapText="1"/>
    </xf>
    <xf numFmtId="0" fontId="28" fillId="0" borderId="0" xfId="0" applyFont="1" applyAlignment="1">
      <alignment vertical="center"/>
    </xf>
    <xf numFmtId="0" fontId="39" fillId="0" borderId="0" xfId="0" applyFont="1"/>
    <xf numFmtId="165" fontId="2" fillId="2" borderId="1" xfId="2" applyNumberFormat="1" applyFont="1" applyFill="1" applyBorder="1" applyProtection="1">
      <protection locked="0"/>
    </xf>
    <xf numFmtId="10" fontId="2" fillId="0" borderId="0" xfId="0" applyNumberFormat="1" applyFont="1" applyAlignment="1">
      <alignment horizontal="right"/>
    </xf>
    <xf numFmtId="10" fontId="2" fillId="0" borderId="1" xfId="0" applyNumberFormat="1" applyFont="1" applyBorder="1" applyAlignment="1">
      <alignment horizontal="right"/>
    </xf>
    <xf numFmtId="0" fontId="2" fillId="3" borderId="20" xfId="0" applyFont="1" applyFill="1" applyBorder="1" applyAlignment="1">
      <alignment vertical="top"/>
    </xf>
    <xf numFmtId="0" fontId="2" fillId="3" borderId="1" xfId="0" applyFont="1" applyFill="1" applyBorder="1" applyAlignment="1">
      <alignment vertical="top"/>
    </xf>
    <xf numFmtId="0" fontId="2" fillId="4" borderId="12" xfId="0" applyFont="1" applyFill="1" applyBorder="1" applyAlignment="1">
      <alignment horizontal="center" vertical="center"/>
    </xf>
    <xf numFmtId="38" fontId="2" fillId="0" borderId="16" xfId="0" applyNumberFormat="1" applyFont="1" applyBorder="1"/>
    <xf numFmtId="38" fontId="2" fillId="0" borderId="19" xfId="0" applyNumberFormat="1" applyFont="1" applyBorder="1"/>
    <xf numFmtId="38" fontId="2" fillId="0" borderId="37" xfId="0" applyNumberFormat="1" applyFont="1" applyBorder="1"/>
    <xf numFmtId="38" fontId="6" fillId="0" borderId="5" xfId="0" applyNumberFormat="1" applyFont="1" applyBorder="1"/>
    <xf numFmtId="0" fontId="2" fillId="0" borderId="20" xfId="0" applyFont="1" applyBorder="1" applyAlignment="1">
      <alignment horizontal="right"/>
    </xf>
    <xf numFmtId="38" fontId="2" fillId="2" borderId="20" xfId="1" applyNumberFormat="1" applyFont="1" applyFill="1" applyBorder="1" applyAlignment="1" applyProtection="1">
      <alignment horizontal="right"/>
      <protection locked="0"/>
    </xf>
    <xf numFmtId="38" fontId="2" fillId="0" borderId="20" xfId="1" applyNumberFormat="1" applyFont="1" applyBorder="1" applyAlignment="1">
      <alignment horizontal="right"/>
    </xf>
    <xf numFmtId="38" fontId="2" fillId="0" borderId="44" xfId="1" applyNumberFormat="1" applyFont="1" applyBorder="1" applyAlignment="1">
      <alignment horizontal="right"/>
    </xf>
    <xf numFmtId="165" fontId="2" fillId="2" borderId="20" xfId="2" applyNumberFormat="1" applyFont="1" applyFill="1" applyBorder="1" applyAlignment="1" applyProtection="1">
      <alignment horizontal="right"/>
      <protection locked="0"/>
    </xf>
    <xf numFmtId="165" fontId="2" fillId="0" borderId="20" xfId="2" applyNumberFormat="1" applyFont="1" applyBorder="1" applyAlignment="1">
      <alignment horizontal="right"/>
    </xf>
    <xf numFmtId="165" fontId="2" fillId="0" borderId="44" xfId="2" applyNumberFormat="1" applyFont="1" applyBorder="1" applyAlignment="1">
      <alignment horizontal="right"/>
    </xf>
    <xf numFmtId="43" fontId="2" fillId="0" borderId="20" xfId="0" applyNumberFormat="1" applyFont="1" applyBorder="1" applyAlignment="1">
      <alignment horizontal="right"/>
    </xf>
    <xf numFmtId="0" fontId="2" fillId="0" borderId="20" xfId="0" applyFont="1" applyBorder="1" applyProtection="1">
      <protection locked="0"/>
    </xf>
    <xf numFmtId="9" fontId="2" fillId="0" borderId="20" xfId="0" applyNumberFormat="1" applyFont="1" applyBorder="1" applyProtection="1">
      <protection locked="0"/>
    </xf>
    <xf numFmtId="38" fontId="2" fillId="0" borderId="20" xfId="1" applyNumberFormat="1" applyFont="1" applyFill="1" applyBorder="1" applyProtection="1">
      <protection locked="0"/>
    </xf>
    <xf numFmtId="38" fontId="2" fillId="0" borderId="20" xfId="1" applyNumberFormat="1" applyFont="1" applyBorder="1"/>
    <xf numFmtId="38" fontId="2" fillId="2" borderId="44" xfId="1" applyNumberFormat="1" applyFont="1" applyFill="1" applyBorder="1" applyProtection="1">
      <protection locked="0"/>
    </xf>
    <xf numFmtId="38" fontId="2" fillId="0" borderId="44" xfId="1" applyNumberFormat="1" applyFont="1" applyBorder="1"/>
    <xf numFmtId="38" fontId="2" fillId="0" borderId="17" xfId="1" applyNumberFormat="1" applyFont="1" applyBorder="1"/>
    <xf numFmtId="38" fontId="2" fillId="0" borderId="17" xfId="1" applyNumberFormat="1" applyFont="1" applyFill="1" applyBorder="1" applyProtection="1">
      <protection locked="0"/>
    </xf>
    <xf numFmtId="38" fontId="2" fillId="0" borderId="45" xfId="1" applyNumberFormat="1" applyFont="1" applyBorder="1"/>
    <xf numFmtId="38" fontId="2" fillId="0" borderId="20" xfId="1" applyNumberFormat="1" applyFont="1" applyFill="1" applyBorder="1"/>
    <xf numFmtId="38" fontId="2" fillId="0" borderId="44" xfId="1" applyNumberFormat="1" applyFont="1" applyFill="1" applyBorder="1"/>
    <xf numFmtId="38" fontId="6" fillId="0" borderId="14" xfId="1" applyNumberFormat="1" applyFont="1" applyBorder="1"/>
    <xf numFmtId="38" fontId="6" fillId="0" borderId="24" xfId="1" applyNumberFormat="1" applyFont="1" applyBorder="1"/>
    <xf numFmtId="38" fontId="6" fillId="0" borderId="14" xfId="1" applyNumberFormat="1" applyFont="1" applyFill="1" applyBorder="1"/>
    <xf numFmtId="38" fontId="6" fillId="0" borderId="24" xfId="1" applyNumberFormat="1" applyFont="1" applyFill="1" applyBorder="1"/>
    <xf numFmtId="0" fontId="2" fillId="2" borderId="18"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2" xfId="0" applyFont="1" applyFill="1" applyBorder="1" applyAlignment="1" applyProtection="1">
      <alignment horizontal="center" vertical="center" wrapText="1"/>
      <protection locked="0"/>
    </xf>
    <xf numFmtId="10" fontId="2" fillId="0" borderId="16" xfId="2" applyNumberFormat="1" applyFont="1" applyBorder="1" applyProtection="1"/>
    <xf numFmtId="10" fontId="2" fillId="0" borderId="19" xfId="2" applyNumberFormat="1" applyFont="1" applyBorder="1" applyProtection="1"/>
    <xf numFmtId="10" fontId="2" fillId="0" borderId="37" xfId="2" applyNumberFormat="1" applyFont="1" applyBorder="1" applyProtection="1"/>
    <xf numFmtId="10" fontId="6" fillId="0" borderId="5" xfId="2" applyNumberFormat="1" applyFont="1" applyBorder="1" applyProtection="1"/>
    <xf numFmtId="38" fontId="2" fillId="0" borderId="16" xfId="1" applyNumberFormat="1" applyFont="1" applyFill="1" applyBorder="1" applyProtection="1"/>
    <xf numFmtId="170" fontId="2" fillId="0" borderId="18" xfId="1" applyNumberFormat="1" applyFont="1" applyFill="1" applyBorder="1" applyProtection="1"/>
    <xf numFmtId="170" fontId="2" fillId="0" borderId="39" xfId="1" applyNumberFormat="1" applyFont="1" applyFill="1" applyBorder="1" applyProtection="1"/>
    <xf numFmtId="38" fontId="6" fillId="0" borderId="5" xfId="1" applyNumberFormat="1" applyFont="1" applyFill="1" applyBorder="1" applyProtection="1"/>
    <xf numFmtId="170" fontId="6" fillId="0" borderId="11" xfId="1" applyNumberFormat="1" applyFont="1" applyFill="1" applyBorder="1" applyProtection="1"/>
    <xf numFmtId="170" fontId="2" fillId="0" borderId="15" xfId="1" applyNumberFormat="1" applyFont="1" applyFill="1" applyBorder="1" applyProtection="1"/>
    <xf numFmtId="0" fontId="2" fillId="0" borderId="43" xfId="0" applyFont="1" applyBorder="1" applyAlignment="1">
      <alignment vertical="center"/>
    </xf>
    <xf numFmtId="0" fontId="35" fillId="0" borderId="0" xfId="0" applyFont="1" applyAlignment="1">
      <alignment vertical="center"/>
    </xf>
    <xf numFmtId="0" fontId="41" fillId="0" borderId="0" xfId="0" applyFont="1" applyAlignment="1">
      <alignment vertical="center"/>
    </xf>
    <xf numFmtId="0" fontId="34" fillId="0" borderId="0" xfId="0" applyFont="1"/>
    <xf numFmtId="0" fontId="15" fillId="0" borderId="0" xfId="0" applyFont="1" applyAlignment="1">
      <alignment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wrapText="1"/>
    </xf>
    <xf numFmtId="0" fontId="16" fillId="0" borderId="48" xfId="0" applyFont="1" applyBorder="1" applyAlignment="1">
      <alignment horizontal="center" vertical="center" wrapText="1"/>
    </xf>
    <xf numFmtId="0" fontId="15" fillId="0" borderId="12" xfId="0" applyFont="1" applyBorder="1" applyAlignment="1">
      <alignment horizontal="center" vertical="center"/>
    </xf>
    <xf numFmtId="0" fontId="15" fillId="0" borderId="12" xfId="0" applyFont="1" applyBorder="1" applyAlignment="1">
      <alignment horizontal="center" vertical="center" wrapText="1"/>
    </xf>
    <xf numFmtId="0" fontId="16" fillId="0" borderId="4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2" xfId="0" applyFont="1" applyBorder="1" applyAlignment="1">
      <alignment horizontal="center" vertical="center" wrapText="1"/>
    </xf>
    <xf numFmtId="0" fontId="16" fillId="0" borderId="51" xfId="0" applyFont="1" applyBorder="1" applyAlignment="1">
      <alignment horizontal="center" vertical="center" wrapText="1"/>
    </xf>
    <xf numFmtId="0" fontId="15" fillId="0" borderId="23" xfId="0" applyFont="1" applyBorder="1" applyAlignment="1">
      <alignment horizontal="center" vertical="center" wrapText="1"/>
    </xf>
    <xf numFmtId="6" fontId="15" fillId="0" borderId="23" xfId="0" applyNumberFormat="1" applyFont="1" applyBorder="1" applyAlignment="1">
      <alignment horizontal="center" vertical="center" wrapText="1"/>
    </xf>
    <xf numFmtId="0" fontId="35" fillId="0" borderId="9" xfId="0" applyFont="1" applyBorder="1"/>
    <xf numFmtId="0" fontId="45" fillId="7" borderId="54" xfId="0" applyFont="1" applyFill="1" applyBorder="1" applyAlignment="1">
      <alignment vertical="top"/>
    </xf>
    <xf numFmtId="0" fontId="35" fillId="7" borderId="54" xfId="0" applyFont="1" applyFill="1" applyBorder="1"/>
    <xf numFmtId="0" fontId="35" fillId="7" borderId="55" xfId="0" applyFont="1" applyFill="1" applyBorder="1"/>
    <xf numFmtId="0" fontId="16" fillId="0" borderId="0" xfId="0" applyFont="1"/>
    <xf numFmtId="0" fontId="46" fillId="7" borderId="0" xfId="0" applyFont="1" applyFill="1"/>
    <xf numFmtId="0" fontId="45" fillId="7" borderId="57" xfId="0" applyFont="1" applyFill="1" applyBorder="1" applyAlignment="1">
      <alignment vertical="top"/>
    </xf>
    <xf numFmtId="0" fontId="47" fillId="7" borderId="0" xfId="0" applyFont="1" applyFill="1" applyAlignment="1">
      <alignment horizontal="left" vertical="center"/>
    </xf>
    <xf numFmtId="0" fontId="47" fillId="7" borderId="58" xfId="0" applyFont="1" applyFill="1" applyBorder="1" applyAlignment="1">
      <alignment horizontal="left" vertical="center"/>
    </xf>
    <xf numFmtId="0" fontId="46" fillId="7" borderId="57" xfId="0" applyFont="1" applyFill="1" applyBorder="1"/>
    <xf numFmtId="0" fontId="48" fillId="7" borderId="57" xfId="0" applyFont="1" applyFill="1" applyBorder="1" applyAlignment="1">
      <alignment vertical="top"/>
    </xf>
    <xf numFmtId="0" fontId="41" fillId="0" borderId="0" xfId="0" applyFont="1" applyAlignment="1">
      <alignment horizontal="center" vertical="top"/>
    </xf>
    <xf numFmtId="0" fontId="48" fillId="7" borderId="66" xfId="0" applyFont="1" applyFill="1" applyBorder="1" applyAlignment="1">
      <alignment vertical="top"/>
    </xf>
    <xf numFmtId="0" fontId="48" fillId="7" borderId="0" xfId="0" applyFont="1" applyFill="1" applyAlignment="1">
      <alignment vertical="top"/>
    </xf>
    <xf numFmtId="0" fontId="46" fillId="7" borderId="1" xfId="0" applyFont="1" applyFill="1" applyBorder="1"/>
    <xf numFmtId="0" fontId="46" fillId="7" borderId="59" xfId="0" applyFont="1" applyFill="1" applyBorder="1"/>
    <xf numFmtId="0" fontId="46" fillId="7" borderId="60" xfId="0" applyFont="1" applyFill="1" applyBorder="1"/>
    <xf numFmtId="0" fontId="49" fillId="0" borderId="56" xfId="0" applyFont="1" applyBorder="1" applyAlignment="1">
      <alignment horizontal="center" vertical="center" textRotation="90"/>
    </xf>
    <xf numFmtId="0" fontId="49" fillId="0" borderId="58" xfId="0" applyFont="1" applyBorder="1" applyAlignment="1">
      <alignment horizontal="center" vertical="center" textRotation="180"/>
    </xf>
    <xf numFmtId="0" fontId="34" fillId="0" borderId="0" xfId="0" applyFont="1" applyAlignment="1">
      <alignment horizontal="center"/>
    </xf>
    <xf numFmtId="0" fontId="65" fillId="0" borderId="0" xfId="0" applyFont="1"/>
    <xf numFmtId="0" fontId="50" fillId="0" borderId="0" xfId="0" applyFont="1" applyAlignment="1">
      <alignment vertical="top"/>
    </xf>
    <xf numFmtId="0" fontId="34" fillId="0" borderId="56" xfId="0" applyFont="1" applyBorder="1" applyAlignment="1">
      <alignment vertical="center"/>
    </xf>
    <xf numFmtId="0" fontId="34" fillId="0" borderId="0" xfId="0" applyFont="1" applyAlignment="1">
      <alignment vertical="center"/>
    </xf>
    <xf numFmtId="0" fontId="34" fillId="0" borderId="58" xfId="0" applyFont="1" applyBorder="1" applyAlignment="1">
      <alignment vertical="center"/>
    </xf>
    <xf numFmtId="0" fontId="63" fillId="0" borderId="0" xfId="0" applyFont="1" applyAlignment="1">
      <alignment horizontal="left"/>
    </xf>
    <xf numFmtId="0" fontId="52" fillId="0" borderId="0" xfId="0" applyFont="1" applyAlignment="1">
      <alignment horizontal="center" vertical="center" wrapText="1"/>
    </xf>
    <xf numFmtId="0" fontId="59" fillId="0" borderId="0" xfId="0" quotePrefix="1" applyFont="1"/>
    <xf numFmtId="0" fontId="59" fillId="9" borderId="0" xfId="0" applyFont="1" applyFill="1"/>
    <xf numFmtId="0" fontId="59" fillId="0" borderId="0" xfId="0" applyFont="1"/>
    <xf numFmtId="0" fontId="59" fillId="0" borderId="58" xfId="0" applyFont="1" applyBorder="1"/>
    <xf numFmtId="0" fontId="35" fillId="0" borderId="56" xfId="0" applyFont="1" applyBorder="1"/>
    <xf numFmtId="0" fontId="35" fillId="0" borderId="58" xfId="0" applyFont="1" applyBorder="1"/>
    <xf numFmtId="0" fontId="57" fillId="0" borderId="0" xfId="0" applyFont="1" applyAlignment="1">
      <alignment horizontal="right"/>
    </xf>
    <xf numFmtId="0" fontId="63" fillId="0" borderId="0" xfId="0" applyFont="1"/>
    <xf numFmtId="0" fontId="52" fillId="0" borderId="0" xfId="0" applyFont="1"/>
    <xf numFmtId="0" fontId="52" fillId="0" borderId="1" xfId="0" applyFont="1" applyBorder="1" applyAlignment="1">
      <alignment horizontal="left"/>
    </xf>
    <xf numFmtId="0" fontId="35" fillId="0" borderId="1" xfId="0" applyFont="1" applyBorder="1"/>
    <xf numFmtId="0" fontId="57" fillId="0" borderId="0" xfId="0" applyFont="1" applyAlignment="1">
      <alignment horizontal="right" vertical="top"/>
    </xf>
    <xf numFmtId="169" fontId="51" fillId="0" borderId="0" xfId="0" applyNumberFormat="1" applyFont="1" applyAlignment="1">
      <alignment horizontal="left"/>
    </xf>
    <xf numFmtId="0" fontId="15" fillId="0" borderId="0" xfId="0" applyFont="1" applyAlignment="1">
      <alignment horizontal="right"/>
    </xf>
    <xf numFmtId="0" fontId="15" fillId="0" borderId="0" xfId="0" applyFont="1" applyAlignment="1">
      <alignment horizontal="left"/>
    </xf>
    <xf numFmtId="0" fontId="15" fillId="0" borderId="13" xfId="0" applyFont="1" applyBorder="1"/>
    <xf numFmtId="0" fontId="15" fillId="0" borderId="14" xfId="0" applyFont="1" applyBorder="1"/>
    <xf numFmtId="0" fontId="15" fillId="0" borderId="24" xfId="0" applyFont="1" applyBorder="1"/>
    <xf numFmtId="0" fontId="15" fillId="0" borderId="12" xfId="0" applyFont="1" applyBorder="1" applyAlignment="1">
      <alignment horizontal="center"/>
    </xf>
    <xf numFmtId="0" fontId="55" fillId="0" borderId="0" xfId="0" applyFont="1" applyAlignment="1">
      <alignment vertical="center"/>
    </xf>
    <xf numFmtId="0" fontId="15" fillId="0" borderId="5" xfId="0" applyFont="1" applyBorder="1"/>
    <xf numFmtId="0" fontId="15" fillId="0" borderId="6" xfId="0" applyFont="1" applyBorder="1"/>
    <xf numFmtId="44" fontId="15" fillId="0" borderId="11" xfId="0" applyNumberFormat="1" applyFont="1" applyBorder="1"/>
    <xf numFmtId="44" fontId="15" fillId="8" borderId="11" xfId="0" applyNumberFormat="1" applyFont="1" applyFill="1" applyBorder="1"/>
    <xf numFmtId="0" fontId="35" fillId="0" borderId="3" xfId="0" applyFont="1" applyBorder="1" applyAlignment="1">
      <alignment vertical="center"/>
    </xf>
    <xf numFmtId="0" fontId="35" fillId="0" borderId="5" xfId="0" applyFont="1" applyBorder="1"/>
    <xf numFmtId="0" fontId="35" fillId="0" borderId="11" xfId="0" applyFont="1" applyBorder="1"/>
    <xf numFmtId="0" fontId="35" fillId="8" borderId="11" xfId="0" applyFont="1" applyFill="1" applyBorder="1"/>
    <xf numFmtId="0" fontId="15" fillId="0" borderId="5" xfId="0" applyFont="1" applyBorder="1" applyAlignment="1">
      <alignment horizontal="center"/>
    </xf>
    <xf numFmtId="0" fontId="15" fillId="0" borderId="11" xfId="0" applyFont="1" applyBorder="1"/>
    <xf numFmtId="44" fontId="15" fillId="0" borderId="6" xfId="0" applyNumberFormat="1" applyFont="1" applyBorder="1"/>
    <xf numFmtId="44" fontId="15" fillId="8" borderId="6" xfId="0" applyNumberFormat="1" applyFont="1" applyFill="1" applyBorder="1"/>
    <xf numFmtId="172" fontId="57" fillId="0" borderId="0" xfId="0" applyNumberFormat="1" applyFont="1" applyAlignment="1">
      <alignment vertical="top"/>
    </xf>
    <xf numFmtId="0" fontId="35" fillId="0" borderId="0" xfId="0" applyFont="1" applyAlignment="1">
      <alignment horizontal="right"/>
    </xf>
    <xf numFmtId="0" fontId="35" fillId="0" borderId="0" xfId="0" applyFont="1" applyAlignment="1">
      <alignment horizontal="left"/>
    </xf>
    <xf numFmtId="0" fontId="35" fillId="0" borderId="58" xfId="0" applyFont="1" applyBorder="1" applyAlignment="1">
      <alignment horizontal="left"/>
    </xf>
    <xf numFmtId="43" fontId="15" fillId="0" borderId="11" xfId="0" applyNumberFormat="1" applyFont="1" applyBorder="1"/>
    <xf numFmtId="43" fontId="15" fillId="0" borderId="6" xfId="0" applyNumberFormat="1" applyFont="1" applyBorder="1"/>
    <xf numFmtId="43" fontId="15" fillId="8" borderId="6" xfId="0" applyNumberFormat="1" applyFont="1" applyFill="1" applyBorder="1"/>
    <xf numFmtId="14" fontId="52" fillId="0" borderId="0" xfId="0" applyNumberFormat="1" applyFont="1"/>
    <xf numFmtId="0" fontId="52" fillId="0" borderId="58" xfId="0" applyFont="1" applyBorder="1"/>
    <xf numFmtId="0" fontId="35" fillId="0" borderId="6" xfId="0" applyFont="1" applyBorder="1"/>
    <xf numFmtId="0" fontId="35" fillId="8" borderId="6" xfId="0" applyFont="1" applyFill="1" applyBorder="1"/>
    <xf numFmtId="0" fontId="16" fillId="0" borderId="24" xfId="0" applyFont="1" applyBorder="1" applyAlignment="1">
      <alignment horizontal="right"/>
    </xf>
    <xf numFmtId="44" fontId="15" fillId="0" borderId="12" xfId="0" applyNumberFormat="1" applyFont="1" applyBorder="1"/>
    <xf numFmtId="44" fontId="16" fillId="0" borderId="12" xfId="0" applyNumberFormat="1" applyFont="1" applyBorder="1"/>
    <xf numFmtId="0" fontId="33" fillId="0" borderId="0" xfId="0" applyFont="1"/>
    <xf numFmtId="0" fontId="60" fillId="0" borderId="58" xfId="0" applyFont="1" applyBorder="1" applyAlignment="1">
      <alignment vertical="top"/>
    </xf>
    <xf numFmtId="0" fontId="60" fillId="0" borderId="0" xfId="0" applyFont="1" applyAlignment="1">
      <alignment vertical="top"/>
    </xf>
    <xf numFmtId="0" fontId="60" fillId="0" borderId="0" xfId="0" applyFont="1" applyAlignment="1">
      <alignment vertical="center"/>
    </xf>
    <xf numFmtId="0" fontId="60" fillId="0" borderId="0" xfId="0" applyFont="1" applyAlignment="1">
      <alignment horizontal="left" vertical="center"/>
    </xf>
    <xf numFmtId="0" fontId="35" fillId="0" borderId="61" xfId="0" applyFont="1" applyBorder="1"/>
    <xf numFmtId="0" fontId="35" fillId="0" borderId="59" xfId="0" applyFont="1" applyBorder="1"/>
    <xf numFmtId="0" fontId="35" fillId="0" borderId="59" xfId="0" applyFont="1" applyBorder="1" applyAlignment="1">
      <alignment horizontal="right"/>
    </xf>
    <xf numFmtId="0" fontId="35" fillId="0" borderId="60" xfId="0" applyFont="1" applyBorder="1"/>
    <xf numFmtId="0" fontId="35" fillId="0" borderId="54" xfId="0" applyFont="1" applyBorder="1"/>
    <xf numFmtId="0" fontId="35" fillId="0" borderId="54" xfId="0" applyFont="1" applyBorder="1" applyAlignment="1">
      <alignment horizontal="right"/>
    </xf>
    <xf numFmtId="0" fontId="51" fillId="0" borderId="0" xfId="0" applyFont="1" applyAlignment="1">
      <alignment vertical="center"/>
    </xf>
    <xf numFmtId="0" fontId="62" fillId="7" borderId="0" xfId="0" applyFont="1" applyFill="1" applyAlignment="1">
      <alignment horizontal="center" vertical="top"/>
    </xf>
    <xf numFmtId="0" fontId="54" fillId="9" borderId="12" xfId="0" applyFont="1" applyFill="1" applyBorder="1" applyAlignment="1" applyProtection="1">
      <alignment horizontal="center" vertical="center"/>
      <protection locked="0"/>
    </xf>
    <xf numFmtId="0" fontId="61" fillId="0" borderId="1" xfId="0" applyFont="1" applyBorder="1" applyAlignment="1">
      <alignment horizontal="left"/>
    </xf>
    <xf numFmtId="9" fontId="2" fillId="0" borderId="0" xfId="0" applyNumberFormat="1" applyFont="1"/>
    <xf numFmtId="0" fontId="23" fillId="0" borderId="2" xfId="0" applyFont="1" applyBorder="1" applyAlignment="1">
      <alignment vertical="center"/>
    </xf>
    <xf numFmtId="0" fontId="23" fillId="0" borderId="3" xfId="0" applyFont="1" applyBorder="1" applyAlignment="1">
      <alignment vertical="center"/>
    </xf>
    <xf numFmtId="0" fontId="68" fillId="0" borderId="0" xfId="0" applyFont="1"/>
    <xf numFmtId="37" fontId="2" fillId="2" borderId="1" xfId="1" applyNumberFormat="1" applyFont="1" applyFill="1" applyBorder="1" applyAlignment="1" applyProtection="1">
      <alignment horizontal="center"/>
      <protection locked="0"/>
    </xf>
    <xf numFmtId="37" fontId="2" fillId="0" borderId="0" xfId="1" applyNumberFormat="1" applyFont="1" applyBorder="1" applyAlignment="1">
      <alignment horizontal="center"/>
    </xf>
    <xf numFmtId="37" fontId="2" fillId="2" borderId="14" xfId="1" applyNumberFormat="1" applyFont="1" applyFill="1" applyBorder="1" applyAlignment="1" applyProtection="1">
      <alignment horizontal="center"/>
      <protection locked="0"/>
    </xf>
    <xf numFmtId="0" fontId="71" fillId="0" borderId="0" xfId="0" applyFont="1" applyAlignment="1">
      <alignment horizontal="center" vertical="center"/>
    </xf>
    <xf numFmtId="0" fontId="54" fillId="0" borderId="12" xfId="0" applyFont="1" applyBorder="1" applyAlignment="1">
      <alignment horizontal="center" vertical="center"/>
    </xf>
    <xf numFmtId="164" fontId="2" fillId="0" borderId="0" xfId="0" applyNumberFormat="1" applyFont="1" applyAlignment="1">
      <alignment horizontal="right"/>
    </xf>
    <xf numFmtId="0" fontId="2" fillId="0" borderId="24" xfId="0" applyFont="1" applyBorder="1" applyAlignment="1">
      <alignment horizontal="right"/>
    </xf>
    <xf numFmtId="43" fontId="2" fillId="0" borderId="30" xfId="1" applyFont="1" applyBorder="1"/>
    <xf numFmtId="0" fontId="6" fillId="0" borderId="32" xfId="0" applyFont="1" applyBorder="1"/>
    <xf numFmtId="10" fontId="2" fillId="0" borderId="0" xfId="2" applyNumberFormat="1" applyFont="1" applyBorder="1" applyAlignment="1">
      <alignment horizontal="center"/>
    </xf>
    <xf numFmtId="10" fontId="2" fillId="0" borderId="0" xfId="2" applyNumberFormat="1" applyFont="1" applyAlignment="1">
      <alignment horizontal="center"/>
    </xf>
    <xf numFmtId="9" fontId="0" fillId="0" borderId="0" xfId="0" applyNumberFormat="1"/>
    <xf numFmtId="10" fontId="0" fillId="0" borderId="0" xfId="2" applyNumberFormat="1" applyFont="1"/>
    <xf numFmtId="0" fontId="45" fillId="0" borderId="0" xfId="0" applyFont="1" applyAlignment="1">
      <alignment wrapText="1"/>
    </xf>
    <xf numFmtId="10" fontId="2" fillId="0" borderId="0" xfId="0" applyNumberFormat="1" applyFont="1" applyAlignment="1">
      <alignment horizontal="center"/>
    </xf>
    <xf numFmtId="164" fontId="2" fillId="0" borderId="0" xfId="1" applyNumberFormat="1" applyFont="1" applyFill="1" applyBorder="1" applyAlignment="1" applyProtection="1">
      <alignment horizontal="right"/>
    </xf>
    <xf numFmtId="164" fontId="2" fillId="0" borderId="6" xfId="1" applyNumberFormat="1" applyFont="1" applyFill="1" applyBorder="1" applyAlignment="1" applyProtection="1">
      <alignment horizontal="right"/>
    </xf>
    <xf numFmtId="174" fontId="2" fillId="0" borderId="0" xfId="2" applyNumberFormat="1" applyFont="1"/>
    <xf numFmtId="37" fontId="2" fillId="0" borderId="6" xfId="1" applyNumberFormat="1" applyFont="1" applyBorder="1" applyAlignment="1">
      <alignment horizontal="center"/>
    </xf>
    <xf numFmtId="164" fontId="2" fillId="0" borderId="1" xfId="1" applyNumberFormat="1" applyFont="1" applyBorder="1" applyAlignment="1"/>
    <xf numFmtId="164" fontId="6" fillId="0" borderId="24" xfId="1" applyNumberFormat="1" applyFont="1" applyBorder="1" applyAlignment="1">
      <alignment horizontal="center"/>
    </xf>
    <xf numFmtId="0" fontId="0" fillId="5" borderId="0" xfId="0" applyFill="1"/>
    <xf numFmtId="164" fontId="0" fillId="0" borderId="0" xfId="1" applyNumberFormat="1" applyFont="1"/>
    <xf numFmtId="1" fontId="0" fillId="0" borderId="0" xfId="0" applyNumberFormat="1"/>
    <xf numFmtId="49" fontId="0" fillId="0" borderId="0" xfId="0" applyNumberFormat="1"/>
    <xf numFmtId="10" fontId="0" fillId="0" borderId="0" xfId="0" applyNumberFormat="1"/>
    <xf numFmtId="164" fontId="2" fillId="0" borderId="12" xfId="1" applyNumberFormat="1" applyFont="1" applyBorder="1" applyAlignment="1" applyProtection="1">
      <alignment horizontal="left" indent="2"/>
    </xf>
    <xf numFmtId="164" fontId="2" fillId="0" borderId="0" xfId="1" applyNumberFormat="1" applyFont="1" applyFill="1" applyBorder="1" applyAlignment="1" applyProtection="1">
      <alignment horizontal="center"/>
    </xf>
    <xf numFmtId="164" fontId="2" fillId="0" borderId="1" xfId="1" applyNumberFormat="1" applyFont="1" applyBorder="1" applyProtection="1"/>
    <xf numFmtId="10" fontId="2" fillId="0" borderId="1" xfId="2" applyNumberFormat="1" applyFont="1" applyBorder="1" applyProtection="1"/>
    <xf numFmtId="164" fontId="2" fillId="0" borderId="10" xfId="1" applyNumberFormat="1" applyFont="1" applyFill="1" applyBorder="1" applyAlignment="1" applyProtection="1">
      <alignment horizontal="center"/>
    </xf>
    <xf numFmtId="164" fontId="2" fillId="0" borderId="11" xfId="1" applyNumberFormat="1" applyFont="1" applyFill="1" applyBorder="1" applyAlignment="1" applyProtection="1">
      <alignment horizontal="center"/>
    </xf>
    <xf numFmtId="164" fontId="6" fillId="0" borderId="13" xfId="1" applyNumberFormat="1" applyFont="1" applyFill="1" applyBorder="1" applyAlignment="1">
      <alignment horizontal="right"/>
    </xf>
    <xf numFmtId="0" fontId="75" fillId="0" borderId="0" xfId="0" applyFont="1" applyAlignment="1">
      <alignment vertical="top"/>
    </xf>
    <xf numFmtId="0" fontId="10" fillId="0" borderId="1" xfId="0" applyFont="1" applyBorder="1"/>
    <xf numFmtId="0" fontId="75" fillId="0" borderId="0" xfId="0" applyFont="1" applyAlignment="1">
      <alignment horizontal="left" vertical="top"/>
    </xf>
    <xf numFmtId="0" fontId="40" fillId="3" borderId="0" xfId="0" applyFont="1" applyFill="1" applyAlignment="1">
      <alignment vertical="top"/>
    </xf>
    <xf numFmtId="0" fontId="6" fillId="3" borderId="0" xfId="0" applyFont="1" applyFill="1"/>
    <xf numFmtId="0" fontId="2" fillId="3" borderId="0" xfId="0" applyFont="1" applyFill="1"/>
    <xf numFmtId="0" fontId="35" fillId="0" borderId="0" xfId="0" applyFont="1" applyAlignment="1">
      <alignment horizontal="center"/>
    </xf>
    <xf numFmtId="0" fontId="61" fillId="0" borderId="0" xfId="0" applyFont="1" applyAlignment="1">
      <alignment horizontal="left"/>
    </xf>
    <xf numFmtId="0" fontId="42" fillId="0" borderId="0" xfId="0" applyFont="1" applyAlignment="1">
      <alignment horizontal="center"/>
    </xf>
    <xf numFmtId="0" fontId="60" fillId="0" borderId="0" xfId="0" applyFont="1" applyAlignment="1">
      <alignment horizontal="left" vertical="top"/>
    </xf>
    <xf numFmtId="0" fontId="51" fillId="0" borderId="0" xfId="0" applyFont="1" applyAlignment="1">
      <alignment horizontal="center" vertical="center"/>
    </xf>
    <xf numFmtId="0" fontId="0" fillId="0" borderId="0" xfId="0" applyAlignment="1">
      <alignment horizontal="center"/>
    </xf>
    <xf numFmtId="0" fontId="2" fillId="0" borderId="0" xfId="0" applyFont="1" applyAlignment="1">
      <alignment wrapText="1"/>
    </xf>
    <xf numFmtId="164" fontId="2" fillId="2" borderId="14" xfId="1" applyNumberFormat="1"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6" fillId="0" borderId="12" xfId="0" applyFont="1" applyBorder="1" applyAlignment="1">
      <alignment horizontal="center"/>
    </xf>
    <xf numFmtId="0" fontId="2" fillId="0" borderId="13" xfId="0" applyFont="1" applyBorder="1"/>
    <xf numFmtId="0" fontId="2" fillId="0" borderId="14" xfId="0" applyFont="1" applyBorder="1"/>
    <xf numFmtId="0" fontId="2" fillId="0" borderId="24" xfId="0" applyFont="1" applyBorder="1"/>
    <xf numFmtId="0" fontId="2" fillId="2" borderId="1" xfId="0" applyFont="1" applyFill="1" applyBorder="1" applyProtection="1">
      <protection locked="0"/>
    </xf>
    <xf numFmtId="0" fontId="2"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0" fillId="0" borderId="14" xfId="0" applyBorder="1"/>
    <xf numFmtId="0" fontId="2" fillId="0" borderId="13" xfId="0" applyFont="1" applyBorder="1" applyAlignment="1">
      <alignment horizontal="center"/>
    </xf>
    <xf numFmtId="0" fontId="6" fillId="0" borderId="0" xfId="0" applyFont="1" applyAlignment="1">
      <alignment horizontal="center"/>
    </xf>
    <xf numFmtId="3" fontId="2" fillId="2" borderId="1" xfId="0" applyNumberFormat="1" applyFont="1" applyFill="1" applyBorder="1" applyProtection="1">
      <protection locked="0"/>
    </xf>
    <xf numFmtId="0" fontId="0" fillId="0" borderId="0" xfId="0" applyAlignment="1">
      <alignment horizontal="center" wrapText="1"/>
    </xf>
    <xf numFmtId="0" fontId="6" fillId="0" borderId="0" xfId="0" applyFont="1" applyAlignment="1">
      <alignment wrapText="1"/>
    </xf>
    <xf numFmtId="0" fontId="2" fillId="0" borderId="1" xfId="0" applyFont="1" applyBorder="1"/>
    <xf numFmtId="0" fontId="2" fillId="0" borderId="0" xfId="0" applyFont="1" applyAlignment="1">
      <alignment vertical="top" wrapText="1"/>
    </xf>
    <xf numFmtId="164" fontId="2" fillId="0" borderId="7" xfId="1" applyNumberFormat="1" applyFont="1" applyFill="1" applyBorder="1" applyAlignment="1" applyProtection="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2" fillId="2" borderId="1" xfId="0" applyFont="1" applyFill="1" applyBorder="1" applyAlignment="1" applyProtection="1">
      <alignment horizontal="left"/>
      <protection locked="0"/>
    </xf>
    <xf numFmtId="0" fontId="2" fillId="0" borderId="0" xfId="0" applyFont="1" applyAlignment="1">
      <alignment horizontal="center"/>
    </xf>
    <xf numFmtId="0" fontId="2" fillId="0" borderId="1" xfId="0" applyFont="1" applyBorder="1" applyAlignment="1" applyProtection="1">
      <alignment horizontal="left"/>
      <protection locked="0"/>
    </xf>
    <xf numFmtId="0" fontId="15" fillId="0" borderId="0" xfId="0" applyFont="1" applyAlignment="1">
      <alignment vertical="top" wrapText="1"/>
    </xf>
    <xf numFmtId="0" fontId="15" fillId="2" borderId="1" xfId="0" applyFont="1" applyFill="1" applyBorder="1" applyProtection="1">
      <protection locked="0"/>
    </xf>
    <xf numFmtId="0" fontId="15" fillId="0" borderId="0" xfId="0" applyFont="1" applyAlignment="1">
      <alignment vertical="top"/>
    </xf>
    <xf numFmtId="0" fontId="16" fillId="0" borderId="0" xfId="0" applyFont="1" applyAlignment="1">
      <alignment horizontal="center"/>
    </xf>
    <xf numFmtId="0" fontId="14" fillId="0" borderId="0" xfId="0" applyFont="1" applyAlignment="1">
      <alignment horizontal="center"/>
    </xf>
    <xf numFmtId="0" fontId="15" fillId="0" borderId="0" xfId="0" applyFont="1" applyAlignment="1">
      <alignment horizontal="center"/>
    </xf>
    <xf numFmtId="0" fontId="15" fillId="0" borderId="0" xfId="0" applyFont="1" applyAlignment="1">
      <alignment horizontal="left" vertical="top" wrapText="1"/>
    </xf>
    <xf numFmtId="49" fontId="2" fillId="2" borderId="1" xfId="0" applyNumberFormat="1" applyFont="1" applyFill="1" applyBorder="1" applyProtection="1">
      <protection locked="0"/>
    </xf>
    <xf numFmtId="0" fontId="0" fillId="0" borderId="0" xfId="0" applyAlignment="1">
      <alignment horizontal="left" vertical="top" wrapText="1"/>
    </xf>
    <xf numFmtId="0" fontId="0" fillId="0" borderId="0" xfId="0" applyAlignment="1" applyProtection="1">
      <alignment vertical="top" wrapText="1"/>
      <protection locked="0"/>
    </xf>
    <xf numFmtId="0" fontId="6" fillId="0" borderId="0" xfId="0" applyFont="1" applyAlignment="1">
      <alignment horizontal="center" vertical="center" wrapText="1"/>
    </xf>
    <xf numFmtId="0" fontId="2" fillId="0" borderId="1" xfId="0" applyFont="1" applyBorder="1" applyAlignment="1">
      <alignment horizontal="left"/>
    </xf>
    <xf numFmtId="0" fontId="0" fillId="0" borderId="0" xfId="0" applyAlignment="1" applyProtection="1">
      <alignment horizontal="left" vertical="top" wrapText="1"/>
      <protection locked="0"/>
    </xf>
    <xf numFmtId="49" fontId="2" fillId="2" borderId="1" xfId="0" applyNumberFormat="1" applyFont="1" applyFill="1" applyBorder="1" applyAlignment="1" applyProtection="1">
      <alignment horizontal="center"/>
      <protection locked="0"/>
    </xf>
    <xf numFmtId="49" fontId="2" fillId="2" borderId="1" xfId="0" applyNumberFormat="1" applyFont="1" applyFill="1" applyBorder="1" applyAlignment="1" applyProtection="1">
      <alignment horizontal="left"/>
      <protection locked="0"/>
    </xf>
    <xf numFmtId="0" fontId="14" fillId="0" borderId="0" xfId="0" applyFont="1" applyAlignment="1">
      <alignment horizontal="center" vertical="center" wrapText="1"/>
    </xf>
    <xf numFmtId="0" fontId="2" fillId="2" borderId="1" xfId="0" applyFont="1" applyFill="1" applyBorder="1" applyAlignment="1" applyProtection="1">
      <alignment horizontal="center"/>
      <protection locked="0"/>
    </xf>
    <xf numFmtId="0" fontId="84" fillId="0" borderId="0" xfId="0" applyFont="1"/>
    <xf numFmtId="0" fontId="85" fillId="0" borderId="0" xfId="0" applyFont="1"/>
    <xf numFmtId="0" fontId="89" fillId="0" borderId="0" xfId="0" applyFont="1"/>
    <xf numFmtId="0" fontId="15" fillId="0" borderId="0" xfId="0" quotePrefix="1" applyFont="1" applyAlignment="1">
      <alignment horizontal="center" vertical="top"/>
    </xf>
    <xf numFmtId="0" fontId="80" fillId="0" borderId="0" xfId="0" applyFont="1" applyAlignment="1">
      <alignment vertical="top" wrapText="1"/>
    </xf>
    <xf numFmtId="14" fontId="0" fillId="2" borderId="1" xfId="0" applyNumberFormat="1" applyFill="1" applyBorder="1" applyAlignment="1" applyProtection="1">
      <alignment wrapText="1"/>
      <protection locked="0"/>
    </xf>
    <xf numFmtId="14" fontId="0" fillId="0" borderId="0" xfId="0" applyNumberFormat="1"/>
    <xf numFmtId="49" fontId="80" fillId="0" borderId="0" xfId="0" applyNumberFormat="1" applyFont="1" applyAlignment="1">
      <alignment horizontal="center" vertical="top" wrapText="1"/>
    </xf>
    <xf numFmtId="0" fontId="41" fillId="0" borderId="0" xfId="0" applyFont="1"/>
    <xf numFmtId="0" fontId="50" fillId="0" borderId="0" xfId="0" applyFont="1" applyAlignment="1">
      <alignment horizontal="center" wrapText="1"/>
    </xf>
    <xf numFmtId="49" fontId="41" fillId="0" borderId="0" xfId="0" applyNumberFormat="1" applyFont="1" applyAlignment="1">
      <alignment horizontal="center" vertical="top"/>
    </xf>
    <xf numFmtId="0" fontId="41" fillId="0" borderId="0" xfId="0" applyFont="1" applyAlignment="1">
      <alignment horizontal="left" vertical="top" wrapText="1"/>
    </xf>
    <xf numFmtId="0" fontId="41" fillId="0" borderId="0" xfId="0" applyFont="1" applyAlignment="1">
      <alignment horizontal="center" vertical="top" wrapText="1"/>
    </xf>
    <xf numFmtId="49" fontId="92" fillId="0" borderId="0" xfId="0" applyNumberFormat="1" applyFont="1" applyAlignment="1">
      <alignment horizontal="center" vertical="top"/>
    </xf>
    <xf numFmtId="0" fontId="92" fillId="0" borderId="0" xfId="0" applyFont="1"/>
    <xf numFmtId="0" fontId="92" fillId="0" borderId="0" xfId="0" quotePrefix="1" applyFont="1" applyAlignment="1">
      <alignment horizontal="center" vertical="top"/>
    </xf>
    <xf numFmtId="0" fontId="92" fillId="0" borderId="0" xfId="0" applyFont="1" applyAlignment="1">
      <alignment horizontal="center" vertical="top" wrapText="1"/>
    </xf>
    <xf numFmtId="0" fontId="92" fillId="0" borderId="0" xfId="0" applyFont="1" applyAlignment="1">
      <alignment horizontal="left" vertical="top" wrapText="1"/>
    </xf>
    <xf numFmtId="0" fontId="92" fillId="0" borderId="0" xfId="0" applyFont="1" applyAlignment="1">
      <alignment horizontal="left" vertical="center" indent="1"/>
    </xf>
    <xf numFmtId="0" fontId="92" fillId="0" borderId="9" xfId="0" applyFont="1" applyBorder="1"/>
    <xf numFmtId="0" fontId="92" fillId="0" borderId="9" xfId="0" applyFont="1" applyBorder="1" applyAlignment="1">
      <alignment horizontal="center" wrapText="1"/>
    </xf>
    <xf numFmtId="0" fontId="92" fillId="0" borderId="12" xfId="0" applyFont="1" applyBorder="1" applyAlignment="1">
      <alignment horizontal="center" vertical="top"/>
    </xf>
    <xf numFmtId="0" fontId="41" fillId="0" borderId="0" xfId="0" applyFont="1" applyAlignment="1">
      <alignment vertical="top"/>
    </xf>
    <xf numFmtId="0" fontId="91" fillId="0" borderId="0" xfId="4" applyFont="1" applyAlignment="1" applyProtection="1">
      <alignment horizontal="left" vertical="top"/>
      <protection locked="0"/>
    </xf>
    <xf numFmtId="0" fontId="92" fillId="0" borderId="12" xfId="0" applyFont="1" applyBorder="1" applyAlignment="1" applyProtection="1">
      <alignment horizontal="left" vertical="top" wrapText="1"/>
      <protection locked="0"/>
    </xf>
    <xf numFmtId="0" fontId="2" fillId="0" borderId="14" xfId="0" applyFont="1" applyBorder="1" applyAlignment="1">
      <alignment horizontal="center"/>
    </xf>
    <xf numFmtId="0" fontId="2" fillId="0" borderId="24" xfId="0" applyFont="1" applyBorder="1" applyAlignment="1">
      <alignment horizontal="center"/>
    </xf>
    <xf numFmtId="171" fontId="2" fillId="2" borderId="12" xfId="0" applyNumberFormat="1" applyFont="1" applyFill="1" applyBorder="1" applyAlignment="1" applyProtection="1">
      <alignment horizontal="center" wrapText="1"/>
      <protection locked="0"/>
    </xf>
    <xf numFmtId="1" fontId="2" fillId="2" borderId="24" xfId="1" applyNumberFormat="1" applyFont="1" applyFill="1" applyBorder="1" applyAlignment="1" applyProtection="1">
      <alignment horizontal="center" wrapText="1"/>
      <protection locked="0"/>
    </xf>
    <xf numFmtId="166" fontId="2" fillId="2" borderId="0" xfId="0" applyNumberFormat="1" applyFont="1" applyFill="1" applyAlignment="1" applyProtection="1">
      <alignment horizontal="left" wrapText="1"/>
      <protection locked="0"/>
    </xf>
    <xf numFmtId="166" fontId="0" fillId="2" borderId="0" xfId="0" applyNumberFormat="1" applyFill="1" applyAlignment="1" applyProtection="1">
      <alignment horizontal="left" wrapText="1"/>
      <protection locked="0"/>
    </xf>
    <xf numFmtId="0" fontId="6" fillId="0" borderId="0" xfId="0" applyFont="1" applyAlignment="1">
      <alignment horizontal="left"/>
    </xf>
    <xf numFmtId="0" fontId="0" fillId="0" borderId="0" xfId="0" applyAlignment="1">
      <alignment horizontal="left"/>
    </xf>
    <xf numFmtId="0" fontId="0" fillId="10" borderId="0" xfId="0" applyFill="1"/>
    <xf numFmtId="0" fontId="0" fillId="11" borderId="0" xfId="0" applyFill="1"/>
    <xf numFmtId="0" fontId="0" fillId="12" borderId="0" xfId="0" applyFill="1"/>
    <xf numFmtId="43" fontId="0" fillId="0" borderId="0" xfId="0" applyNumberFormat="1"/>
    <xf numFmtId="0" fontId="0" fillId="13" borderId="0" xfId="0"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0" fontId="0" fillId="17" borderId="0" xfId="0" applyFill="1"/>
    <xf numFmtId="9" fontId="0" fillId="17" borderId="0" xfId="0" applyNumberFormat="1" applyFill="1"/>
    <xf numFmtId="0" fontId="0" fillId="18" borderId="0" xfId="0" applyFill="1"/>
    <xf numFmtId="9" fontId="0" fillId="18" borderId="0" xfId="0" applyNumberFormat="1" applyFill="1"/>
    <xf numFmtId="9" fontId="0" fillId="5" borderId="0" xfId="0" applyNumberFormat="1" applyFill="1"/>
    <xf numFmtId="0" fontId="78" fillId="0" borderId="1" xfId="0" applyFont="1" applyBorder="1" applyAlignment="1">
      <alignment horizontal="right"/>
    </xf>
    <xf numFmtId="0" fontId="21" fillId="0" borderId="1" xfId="0" applyFont="1" applyBorder="1"/>
    <xf numFmtId="0" fontId="21" fillId="0" borderId="1" xfId="0" applyFont="1" applyBorder="1" applyAlignment="1">
      <alignment horizontal="right"/>
    </xf>
    <xf numFmtId="49" fontId="2" fillId="0" borderId="9" xfId="1" applyNumberFormat="1" applyFont="1" applyBorder="1" applyAlignment="1">
      <alignment horizontal="center"/>
    </xf>
    <xf numFmtId="0" fontId="42" fillId="0" borderId="0" xfId="0" applyFont="1" applyAlignment="1">
      <alignment horizontal="center" vertical="center"/>
    </xf>
    <xf numFmtId="0" fontId="41"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center" vertical="center"/>
    </xf>
    <xf numFmtId="0" fontId="17" fillId="0" borderId="0" xfId="0" applyFont="1" applyAlignment="1">
      <alignment horizontal="left" vertical="top" wrapText="1"/>
    </xf>
    <xf numFmtId="0" fontId="88" fillId="0" borderId="0" xfId="4" applyFont="1" applyBorder="1" applyAlignment="1" applyProtection="1">
      <alignment horizontal="left" vertical="top" wrapText="1"/>
      <protection locked="0"/>
    </xf>
    <xf numFmtId="0" fontId="15" fillId="0" borderId="0" xfId="0" applyFont="1" applyAlignment="1">
      <alignment horizontal="left" vertical="top" wrapText="1"/>
    </xf>
    <xf numFmtId="0" fontId="82" fillId="0" borderId="0" xfId="0" applyFont="1" applyAlignment="1">
      <alignment horizontal="left" vertical="top" wrapText="1"/>
    </xf>
    <xf numFmtId="0" fontId="85" fillId="0" borderId="0" xfId="0" applyFont="1" applyAlignment="1">
      <alignment horizontal="center"/>
    </xf>
    <xf numFmtId="0" fontId="84" fillId="0" borderId="0" xfId="0" applyFont="1" applyAlignment="1">
      <alignment horizontal="center"/>
    </xf>
    <xf numFmtId="0" fontId="51" fillId="0" borderId="64" xfId="0" applyFont="1" applyBorder="1" applyAlignment="1">
      <alignment horizontal="center" vertical="center"/>
    </xf>
    <xf numFmtId="1" fontId="63" fillId="9" borderId="14" xfId="0" applyNumberFormat="1" applyFont="1" applyFill="1" applyBorder="1" applyAlignment="1" applyProtection="1">
      <alignment horizontal="left" vertical="center"/>
      <protection locked="0"/>
    </xf>
    <xf numFmtId="166" fontId="63" fillId="9" borderId="14" xfId="0" applyNumberFormat="1" applyFont="1" applyFill="1" applyBorder="1" applyAlignment="1" applyProtection="1">
      <alignment horizontal="left" vertical="center"/>
      <protection locked="0"/>
    </xf>
    <xf numFmtId="169" fontId="63" fillId="0" borderId="1" xfId="0" applyNumberFormat="1" applyFont="1" applyBorder="1" applyAlignment="1">
      <alignment horizontal="left" vertical="center"/>
    </xf>
    <xf numFmtId="0" fontId="63" fillId="0" borderId="56" xfId="0" applyFont="1" applyBorder="1" applyAlignment="1">
      <alignment horizontal="center" vertical="center" wrapText="1"/>
    </xf>
    <xf numFmtId="0" fontId="63" fillId="0" borderId="0" xfId="0" applyFont="1" applyAlignment="1">
      <alignment horizontal="center" vertical="center" wrapText="1"/>
    </xf>
    <xf numFmtId="0" fontId="63" fillId="0" borderId="58" xfId="0" applyFont="1" applyBorder="1" applyAlignment="1">
      <alignment horizontal="center" vertical="center" wrapText="1"/>
    </xf>
    <xf numFmtId="0" fontId="51" fillId="0" borderId="67" xfId="0" applyFont="1" applyBorder="1" applyAlignment="1">
      <alignment horizontal="center" vertical="center"/>
    </xf>
    <xf numFmtId="0" fontId="51" fillId="0" borderId="65" xfId="0" applyFont="1" applyBorder="1" applyAlignment="1">
      <alignment horizontal="center" vertical="center"/>
    </xf>
    <xf numFmtId="0" fontId="51" fillId="0" borderId="68" xfId="0" applyFont="1" applyBorder="1" applyAlignment="1">
      <alignment horizontal="center" vertical="center"/>
    </xf>
    <xf numFmtId="0" fontId="51" fillId="0" borderId="69" xfId="0" applyFont="1" applyBorder="1" applyAlignment="1">
      <alignment horizontal="center" vertical="center"/>
    </xf>
    <xf numFmtId="0" fontId="51" fillId="0" borderId="0" xfId="0" applyFont="1" applyAlignment="1">
      <alignment horizontal="center" vertical="center"/>
    </xf>
    <xf numFmtId="0" fontId="51" fillId="0" borderId="70" xfId="0" applyFont="1" applyBorder="1" applyAlignment="1">
      <alignment horizontal="center" vertical="center"/>
    </xf>
    <xf numFmtId="0" fontId="51" fillId="0" borderId="71" xfId="0" applyFont="1" applyBorder="1" applyAlignment="1">
      <alignment horizontal="center" vertical="center"/>
    </xf>
    <xf numFmtId="0" fontId="51" fillId="0" borderId="72" xfId="0" applyFont="1" applyBorder="1" applyAlignment="1">
      <alignment horizontal="center" vertical="center"/>
    </xf>
    <xf numFmtId="0" fontId="42" fillId="0" borderId="0" xfId="0" applyFont="1" applyAlignment="1">
      <alignment horizontal="center"/>
    </xf>
    <xf numFmtId="0" fontId="35" fillId="0" borderId="0" xfId="0" applyFont="1" applyAlignment="1">
      <alignment horizontal="center"/>
    </xf>
    <xf numFmtId="0" fontId="61" fillId="9" borderId="1" xfId="0" applyFont="1" applyFill="1" applyBorder="1" applyAlignment="1" applyProtection="1">
      <alignment horizontal="left" vertical="center"/>
      <protection locked="0"/>
    </xf>
    <xf numFmtId="0" fontId="60" fillId="0" borderId="0" xfId="0" applyFont="1" applyAlignment="1">
      <alignment horizontal="left" vertical="top"/>
    </xf>
    <xf numFmtId="0" fontId="44" fillId="6" borderId="53" xfId="0" applyFont="1" applyFill="1" applyBorder="1" applyAlignment="1">
      <alignment horizontal="center" vertical="center" textRotation="90"/>
    </xf>
    <xf numFmtId="0" fontId="44" fillId="6" borderId="56" xfId="0" applyFont="1" applyFill="1" applyBorder="1" applyAlignment="1">
      <alignment horizontal="center" vertical="center" textRotation="90"/>
    </xf>
    <xf numFmtId="0" fontId="44" fillId="6" borderId="61" xfId="0" applyFont="1" applyFill="1" applyBorder="1" applyAlignment="1">
      <alignment horizontal="center" vertical="center" textRotation="90"/>
    </xf>
    <xf numFmtId="0" fontId="35" fillId="0" borderId="53" xfId="0" applyFont="1" applyBorder="1" applyAlignment="1">
      <alignment horizontal="center"/>
    </xf>
    <xf numFmtId="0" fontId="35" fillId="0" borderId="54" xfId="0" applyFont="1" applyBorder="1" applyAlignment="1">
      <alignment horizontal="center"/>
    </xf>
    <xf numFmtId="0" fontId="35" fillId="0" borderId="55" xfId="0" applyFont="1" applyBorder="1" applyAlignment="1">
      <alignment horizontal="center"/>
    </xf>
    <xf numFmtId="0" fontId="35" fillId="0" borderId="56" xfId="0" applyFont="1" applyBorder="1" applyAlignment="1">
      <alignment horizontal="center"/>
    </xf>
    <xf numFmtId="0" fontId="35" fillId="0" borderId="58" xfId="0" applyFont="1" applyBorder="1" applyAlignment="1">
      <alignment horizontal="center"/>
    </xf>
    <xf numFmtId="0" fontId="35" fillId="0" borderId="61" xfId="0" applyFont="1" applyBorder="1" applyAlignment="1">
      <alignment horizontal="center"/>
    </xf>
    <xf numFmtId="0" fontId="35" fillId="0" borderId="59" xfId="0" applyFont="1" applyBorder="1" applyAlignment="1">
      <alignment horizontal="center"/>
    </xf>
    <xf numFmtId="0" fontId="35" fillId="0" borderId="60" xfId="0" applyFont="1" applyBorder="1" applyAlignment="1">
      <alignment horizontal="center"/>
    </xf>
    <xf numFmtId="0" fontId="48" fillId="7" borderId="59" xfId="0" applyFont="1" applyFill="1" applyBorder="1" applyAlignment="1">
      <alignment horizontal="center"/>
    </xf>
    <xf numFmtId="0" fontId="48" fillId="7" borderId="62" xfId="0" applyFont="1" applyFill="1" applyBorder="1" applyAlignment="1">
      <alignment horizontal="center"/>
    </xf>
    <xf numFmtId="0" fontId="48" fillId="7" borderId="63" xfId="0" applyFont="1" applyFill="1" applyBorder="1" applyAlignment="1">
      <alignment horizontal="center"/>
    </xf>
    <xf numFmtId="0" fontId="50" fillId="0" borderId="56" xfId="0" applyFont="1" applyBorder="1" applyAlignment="1">
      <alignment horizontal="center"/>
    </xf>
    <xf numFmtId="0" fontId="50" fillId="0" borderId="0" xfId="0" applyFont="1" applyAlignment="1">
      <alignment horizontal="center"/>
    </xf>
    <xf numFmtId="0" fontId="50" fillId="0" borderId="58" xfId="0" applyFont="1" applyBorder="1" applyAlignment="1">
      <alignment horizontal="center"/>
    </xf>
    <xf numFmtId="0" fontId="59" fillId="0" borderId="56" xfId="0" applyFont="1" applyBorder="1" applyAlignment="1">
      <alignment horizontal="right"/>
    </xf>
    <xf numFmtId="0" fontId="59" fillId="0" borderId="0" xfId="0" applyFont="1" applyAlignment="1">
      <alignment horizontal="right"/>
    </xf>
    <xf numFmtId="5" fontId="56" fillId="0" borderId="0" xfId="0" applyNumberFormat="1" applyFont="1" applyAlignment="1">
      <alignment horizontal="left" vertical="top"/>
    </xf>
    <xf numFmtId="0" fontId="61" fillId="0" borderId="1" xfId="0" applyFont="1" applyBorder="1" applyAlignment="1">
      <alignment horizontal="left" vertical="center"/>
    </xf>
    <xf numFmtId="0" fontId="70" fillId="9" borderId="1" xfId="0" applyFont="1" applyFill="1" applyBorder="1" applyAlignment="1" applyProtection="1">
      <alignment horizontal="left" vertical="center"/>
      <protection locked="0"/>
    </xf>
    <xf numFmtId="0" fontId="61" fillId="0" borderId="73" xfId="0" applyFont="1" applyBorder="1" applyAlignment="1">
      <alignment horizontal="left" vertical="top" wrapText="1"/>
    </xf>
    <xf numFmtId="0" fontId="61" fillId="0" borderId="74" xfId="0" applyFont="1" applyBorder="1" applyAlignment="1">
      <alignment horizontal="left" vertical="top" wrapText="1"/>
    </xf>
    <xf numFmtId="0" fontId="61" fillId="0" borderId="75" xfId="0" applyFont="1" applyBorder="1" applyAlignment="1">
      <alignment horizontal="left" vertical="top" wrapText="1"/>
    </xf>
    <xf numFmtId="0" fontId="61" fillId="0" borderId="76" xfId="0" applyFont="1" applyBorder="1" applyAlignment="1">
      <alignment horizontal="left" vertical="top" wrapText="1"/>
    </xf>
    <xf numFmtId="0" fontId="61" fillId="0" borderId="0" xfId="0" applyFont="1" applyAlignment="1">
      <alignment horizontal="left" vertical="top" wrapText="1"/>
    </xf>
    <xf numFmtId="0" fontId="61" fillId="0" borderId="77" xfId="0" applyFont="1" applyBorder="1" applyAlignment="1">
      <alignment horizontal="left" vertical="top" wrapText="1"/>
    </xf>
    <xf numFmtId="0" fontId="61" fillId="0" borderId="78" xfId="0" applyFont="1" applyBorder="1" applyAlignment="1">
      <alignment horizontal="left" vertical="top" wrapText="1"/>
    </xf>
    <xf numFmtId="0" fontId="61" fillId="0" borderId="41" xfId="0" applyFont="1" applyBorder="1" applyAlignment="1">
      <alignment horizontal="left" vertical="top" wrapText="1"/>
    </xf>
    <xf numFmtId="0" fontId="61" fillId="0" borderId="79" xfId="0" applyFont="1" applyBorder="1" applyAlignment="1">
      <alignment horizontal="left" vertical="top" wrapText="1"/>
    </xf>
    <xf numFmtId="1" fontId="63" fillId="0" borderId="14" xfId="0" applyNumberFormat="1" applyFont="1" applyBorder="1" applyAlignment="1">
      <alignment horizontal="left" vertical="center"/>
    </xf>
    <xf numFmtId="166" fontId="63" fillId="0" borderId="14" xfId="0" applyNumberFormat="1" applyFont="1" applyBorder="1" applyAlignment="1">
      <alignment horizontal="left" vertical="center"/>
    </xf>
    <xf numFmtId="0" fontId="61" fillId="9" borderId="73" xfId="0" applyFont="1" applyFill="1" applyBorder="1" applyAlignment="1" applyProtection="1">
      <alignment horizontal="left" vertical="top" wrapText="1"/>
      <protection locked="0"/>
    </xf>
    <xf numFmtId="0" fontId="61" fillId="9" borderId="74" xfId="0" applyFont="1" applyFill="1" applyBorder="1" applyAlignment="1" applyProtection="1">
      <alignment horizontal="left" vertical="top" wrapText="1"/>
      <protection locked="0"/>
    </xf>
    <xf numFmtId="0" fontId="61" fillId="9" borderId="75" xfId="0" applyFont="1" applyFill="1" applyBorder="1" applyAlignment="1" applyProtection="1">
      <alignment horizontal="left" vertical="top" wrapText="1"/>
      <protection locked="0"/>
    </xf>
    <xf numFmtId="0" fontId="61" fillId="9" borderId="76" xfId="0" applyFont="1" applyFill="1" applyBorder="1" applyAlignment="1" applyProtection="1">
      <alignment horizontal="left" vertical="top" wrapText="1"/>
      <protection locked="0"/>
    </xf>
    <xf numFmtId="0" fontId="61" fillId="9" borderId="0" xfId="0" applyFont="1" applyFill="1" applyAlignment="1" applyProtection="1">
      <alignment horizontal="left" vertical="top" wrapText="1"/>
      <protection locked="0"/>
    </xf>
    <xf numFmtId="0" fontId="61" fillId="9" borderId="77" xfId="0" applyFont="1" applyFill="1" applyBorder="1" applyAlignment="1" applyProtection="1">
      <alignment horizontal="left" vertical="top" wrapText="1"/>
      <protection locked="0"/>
    </xf>
    <xf numFmtId="0" fontId="61" fillId="9" borderId="78" xfId="0" applyFont="1" applyFill="1" applyBorder="1" applyAlignment="1" applyProtection="1">
      <alignment horizontal="left" vertical="top" wrapText="1"/>
      <protection locked="0"/>
    </xf>
    <xf numFmtId="0" fontId="61" fillId="9" borderId="41" xfId="0" applyFont="1" applyFill="1" applyBorder="1" applyAlignment="1" applyProtection="1">
      <alignment horizontal="left" vertical="top" wrapText="1"/>
      <protection locked="0"/>
    </xf>
    <xf numFmtId="0" fontId="61" fillId="9" borderId="79" xfId="0" applyFont="1" applyFill="1" applyBorder="1" applyAlignment="1" applyProtection="1">
      <alignment horizontal="left" vertical="top" wrapText="1"/>
      <protection locked="0"/>
    </xf>
    <xf numFmtId="173" fontId="59" fillId="0" borderId="1" xfId="0" applyNumberFormat="1" applyFont="1" applyBorder="1" applyAlignment="1">
      <alignment horizontal="left"/>
    </xf>
    <xf numFmtId="0" fontId="50" fillId="0" borderId="0" xfId="0" applyFont="1" applyAlignment="1">
      <alignment horizontal="center" vertical="center"/>
    </xf>
    <xf numFmtId="0" fontId="61" fillId="0" borderId="0" xfId="0" applyFont="1" applyAlignment="1">
      <alignment horizontal="left" vertical="top"/>
    </xf>
    <xf numFmtId="0" fontId="61" fillId="0" borderId="0" xfId="0" applyFont="1" applyAlignment="1">
      <alignment horizontal="left"/>
    </xf>
    <xf numFmtId="0" fontId="45" fillId="0" borderId="0" xfId="0" applyFont="1" applyAlignment="1">
      <alignment horizontal="center" wrapText="1"/>
    </xf>
    <xf numFmtId="0" fontId="2" fillId="0" borderId="0" xfId="0" applyFont="1" applyAlignment="1">
      <alignment wrapText="1"/>
    </xf>
    <xf numFmtId="0" fontId="0" fillId="0" borderId="0" xfId="0" applyAlignment="1">
      <alignment wrapText="1"/>
    </xf>
    <xf numFmtId="0" fontId="23" fillId="2" borderId="0" xfId="0" applyFont="1" applyFill="1" applyAlignment="1" applyProtection="1">
      <alignment vertical="top" wrapText="1"/>
      <protection locked="0"/>
    </xf>
    <xf numFmtId="0" fontId="2" fillId="2" borderId="1" xfId="0" applyFont="1" applyFill="1" applyBorder="1" applyAlignment="1" applyProtection="1">
      <alignment horizontal="left" indent="1"/>
      <protection locked="0"/>
    </xf>
    <xf numFmtId="0" fontId="0" fillId="0" borderId="1" xfId="0" applyBorder="1" applyAlignment="1" applyProtection="1">
      <alignment horizontal="left" indent="1"/>
      <protection locked="0"/>
    </xf>
    <xf numFmtId="0" fontId="23" fillId="2" borderId="0" xfId="0" applyFont="1" applyFill="1" applyAlignment="1" applyProtection="1">
      <alignment horizontal="left" vertical="top" wrapText="1" indent="1"/>
      <protection locked="0"/>
    </xf>
    <xf numFmtId="0" fontId="2" fillId="2" borderId="1" xfId="0" applyFont="1" applyFill="1" applyBorder="1" applyAlignment="1" applyProtection="1">
      <alignment horizontal="left" wrapText="1"/>
      <protection locked="0"/>
    </xf>
    <xf numFmtId="0" fontId="2" fillId="2" borderId="1" xfId="0" applyFont="1" applyFill="1" applyBorder="1" applyAlignment="1" applyProtection="1">
      <alignment horizontal="left" wrapText="1" indent="1"/>
      <protection locked="0"/>
    </xf>
    <xf numFmtId="0" fontId="0" fillId="2" borderId="1" xfId="0" applyFill="1" applyBorder="1" applyAlignment="1" applyProtection="1">
      <alignment horizontal="left" wrapText="1" indent="1"/>
      <protection locked="0"/>
    </xf>
    <xf numFmtId="0" fontId="2" fillId="2" borderId="14" xfId="0" applyFont="1" applyFill="1" applyBorder="1" applyAlignment="1" applyProtection="1">
      <alignment horizontal="left" wrapText="1" indent="1"/>
      <protection locked="0"/>
    </xf>
    <xf numFmtId="0" fontId="24" fillId="2" borderId="0" xfId="0" applyFont="1" applyFill="1" applyAlignment="1" applyProtection="1">
      <alignment horizontal="left" vertical="top" wrapText="1" indent="1"/>
      <protection locked="0"/>
    </xf>
    <xf numFmtId="0" fontId="23" fillId="2" borderId="3" xfId="0" applyFont="1" applyFill="1" applyBorder="1" applyAlignment="1" applyProtection="1">
      <alignment horizontal="left" vertical="top" wrapText="1" indent="1"/>
      <protection locked="0"/>
    </xf>
    <xf numFmtId="0" fontId="24" fillId="2" borderId="3" xfId="0" applyFont="1" applyFill="1" applyBorder="1" applyAlignment="1" applyProtection="1">
      <alignment horizontal="left" vertical="top" wrapText="1" indent="1"/>
      <protection locked="0"/>
    </xf>
    <xf numFmtId="0" fontId="2" fillId="2" borderId="1" xfId="0" applyFont="1" applyFill="1" applyBorder="1" applyAlignment="1" applyProtection="1">
      <alignment wrapText="1"/>
      <protection locked="0"/>
    </xf>
    <xf numFmtId="0" fontId="0" fillId="2" borderId="1" xfId="0" applyFill="1" applyBorder="1" applyAlignment="1" applyProtection="1">
      <alignment wrapText="1"/>
      <protection locked="0"/>
    </xf>
    <xf numFmtId="0" fontId="6" fillId="0" borderId="0" xfId="0" applyFont="1" applyAlignment="1">
      <alignment wrapText="1"/>
    </xf>
    <xf numFmtId="0" fontId="0" fillId="0" borderId="0" xfId="0"/>
    <xf numFmtId="0" fontId="2" fillId="2" borderId="7" xfId="0" applyFont="1" applyFill="1" applyBorder="1" applyAlignment="1" applyProtection="1">
      <alignment horizontal="center"/>
      <protection locked="0"/>
    </xf>
    <xf numFmtId="0" fontId="2" fillId="2" borderId="1" xfId="0" applyFont="1" applyFill="1" applyBorder="1" applyAlignment="1" applyProtection="1">
      <alignment horizontal="center"/>
      <protection locked="0"/>
    </xf>
    <xf numFmtId="0" fontId="2" fillId="0" borderId="0" xfId="0" applyFont="1" applyAlignment="1">
      <alignment horizontal="left" vertical="top" wrapText="1"/>
    </xf>
    <xf numFmtId="0" fontId="2" fillId="0" borderId="12" xfId="0" applyFont="1" applyBorder="1"/>
    <xf numFmtId="0" fontId="0" fillId="0" borderId="12" xfId="0" applyBorder="1"/>
    <xf numFmtId="0" fontId="2" fillId="0" borderId="0" xfId="0" applyFont="1" applyAlignment="1">
      <alignment vertical="top" wrapText="1"/>
    </xf>
    <xf numFmtId="0" fontId="0" fillId="0" borderId="0" xfId="0" applyAlignment="1">
      <alignment vertical="top" wrapText="1"/>
    </xf>
    <xf numFmtId="0" fontId="2" fillId="2" borderId="12" xfId="0" applyFont="1" applyFill="1" applyBorder="1" applyAlignment="1" applyProtection="1">
      <alignment wrapText="1"/>
      <protection locked="0"/>
    </xf>
    <xf numFmtId="0" fontId="0" fillId="2" borderId="12" xfId="0" applyFill="1" applyBorder="1" applyAlignment="1" applyProtection="1">
      <alignment wrapText="1"/>
      <protection locked="0"/>
    </xf>
    <xf numFmtId="3" fontId="2" fillId="2" borderId="12" xfId="0" applyNumberFormat="1" applyFont="1" applyFill="1" applyBorder="1" applyAlignment="1" applyProtection="1">
      <alignment horizontal="right"/>
      <protection locked="0"/>
    </xf>
    <xf numFmtId="3" fontId="0" fillId="2" borderId="12" xfId="0" applyNumberFormat="1" applyFill="1" applyBorder="1" applyAlignment="1" applyProtection="1">
      <alignment horizontal="right"/>
      <protection locked="0"/>
    </xf>
    <xf numFmtId="3" fontId="2" fillId="0" borderId="12" xfId="0" applyNumberFormat="1" applyFont="1" applyBorder="1" applyAlignment="1">
      <alignment horizontal="right"/>
    </xf>
    <xf numFmtId="3" fontId="0" fillId="0" borderId="12" xfId="0" applyNumberFormat="1" applyBorder="1" applyAlignment="1">
      <alignment horizontal="right"/>
    </xf>
    <xf numFmtId="43" fontId="2" fillId="0" borderId="12" xfId="0" applyNumberFormat="1" applyFont="1" applyBorder="1" applyAlignment="1">
      <alignment horizontal="right"/>
    </xf>
    <xf numFmtId="0" fontId="6" fillId="0" borderId="12" xfId="0" applyFont="1" applyBorder="1" applyAlignment="1">
      <alignment horizontal="center"/>
    </xf>
    <xf numFmtId="0" fontId="0" fillId="0" borderId="12" xfId="0" applyBorder="1" applyAlignment="1">
      <alignment horizontal="center"/>
    </xf>
    <xf numFmtId="0" fontId="14" fillId="0" borderId="12" xfId="0" applyFont="1" applyBorder="1" applyAlignment="1">
      <alignment horizontal="center"/>
    </xf>
    <xf numFmtId="0" fontId="12" fillId="0" borderId="0" xfId="0" applyFont="1" applyAlignment="1">
      <alignment horizontal="center"/>
    </xf>
    <xf numFmtId="0" fontId="2" fillId="5" borderId="0" xfId="0" applyFont="1" applyFill="1" applyAlignment="1">
      <alignment wrapText="1"/>
    </xf>
    <xf numFmtId="0" fontId="0" fillId="5" borderId="0" xfId="0" applyFill="1" applyAlignment="1">
      <alignment wrapText="1"/>
    </xf>
    <xf numFmtId="0" fontId="23" fillId="2" borderId="1" xfId="0" applyFont="1" applyFill="1" applyBorder="1" applyAlignment="1" applyProtection="1">
      <alignment vertical="top" wrapText="1"/>
      <protection locked="0"/>
    </xf>
    <xf numFmtId="0" fontId="24" fillId="2" borderId="1" xfId="0" applyFont="1" applyFill="1" applyBorder="1" applyAlignment="1" applyProtection="1">
      <alignment vertical="top" wrapText="1"/>
      <protection locked="0"/>
    </xf>
    <xf numFmtId="0" fontId="24" fillId="2" borderId="0" xfId="0" applyFont="1" applyFill="1" applyAlignment="1" applyProtection="1">
      <alignment vertical="top" wrapText="1"/>
      <protection locked="0"/>
    </xf>
    <xf numFmtId="0" fontId="67" fillId="0" borderId="0" xfId="0" applyFont="1" applyAlignment="1">
      <alignment horizontal="center" wrapText="1"/>
    </xf>
    <xf numFmtId="0" fontId="2" fillId="2" borderId="0" xfId="0" applyFont="1" applyFill="1" applyAlignment="1" applyProtection="1">
      <alignment horizontal="left" vertical="top" wrapText="1"/>
      <protection locked="0"/>
    </xf>
    <xf numFmtId="164" fontId="2" fillId="0" borderId="14" xfId="1" applyNumberFormat="1" applyFont="1" applyFill="1" applyBorder="1" applyAlignment="1" applyProtection="1">
      <alignment horizontal="left"/>
    </xf>
    <xf numFmtId="0" fontId="2" fillId="0" borderId="0" xfId="0" applyFont="1" applyAlignment="1">
      <alignment vertical="center" wrapText="1"/>
    </xf>
    <xf numFmtId="0" fontId="0" fillId="0" borderId="0" xfId="0" applyAlignment="1">
      <alignment vertical="center" wrapText="1"/>
    </xf>
    <xf numFmtId="166" fontId="2" fillId="2" borderId="1" xfId="0" applyNumberFormat="1" applyFont="1" applyFill="1" applyBorder="1" applyAlignment="1" applyProtection="1">
      <alignment horizontal="left"/>
      <protection locked="0"/>
    </xf>
    <xf numFmtId="166" fontId="0" fillId="2" borderId="1" xfId="0" applyNumberFormat="1" applyFill="1" applyBorder="1" applyAlignment="1" applyProtection="1">
      <alignment horizontal="left"/>
      <protection locked="0"/>
    </xf>
    <xf numFmtId="0" fontId="2" fillId="0" borderId="13" xfId="0" applyFont="1" applyBorder="1"/>
    <xf numFmtId="0" fontId="2" fillId="0" borderId="14" xfId="0" applyFont="1" applyBorder="1"/>
    <xf numFmtId="0" fontId="2" fillId="0" borderId="24" xfId="0" applyFont="1" applyBorder="1"/>
    <xf numFmtId="3" fontId="2" fillId="2" borderId="13" xfId="0" applyNumberFormat="1" applyFont="1" applyFill="1" applyBorder="1" applyAlignment="1" applyProtection="1">
      <alignment horizontal="right"/>
      <protection locked="0"/>
    </xf>
    <xf numFmtId="3" fontId="2" fillId="2" borderId="24" xfId="0" applyNumberFormat="1" applyFont="1" applyFill="1" applyBorder="1" applyAlignment="1" applyProtection="1">
      <alignment horizontal="right"/>
      <protection locked="0"/>
    </xf>
    <xf numFmtId="0" fontId="0" fillId="2" borderId="0" xfId="0" applyFill="1" applyAlignment="1" applyProtection="1">
      <alignment horizontal="left" vertical="top" wrapText="1"/>
      <protection locked="0"/>
    </xf>
    <xf numFmtId="0" fontId="23" fillId="2" borderId="1" xfId="0" applyFont="1" applyFill="1" applyBorder="1" applyAlignment="1" applyProtection="1">
      <alignment wrapText="1"/>
      <protection locked="0"/>
    </xf>
    <xf numFmtId="0" fontId="10" fillId="0" borderId="0" xfId="0" applyFont="1" applyAlignment="1">
      <alignment wrapText="1"/>
    </xf>
    <xf numFmtId="0" fontId="79" fillId="0" borderId="0" xfId="0" applyFont="1" applyAlignment="1">
      <alignment wrapText="1"/>
    </xf>
    <xf numFmtId="0" fontId="6" fillId="0" borderId="13" xfId="0" applyFont="1" applyBorder="1" applyAlignment="1">
      <alignment horizontal="center"/>
    </xf>
    <xf numFmtId="0" fontId="6" fillId="0" borderId="24" xfId="0" applyFont="1" applyBorder="1" applyAlignment="1">
      <alignment horizontal="center"/>
    </xf>
    <xf numFmtId="49" fontId="26" fillId="0" borderId="3" xfId="0" applyNumberFormat="1" applyFont="1" applyBorder="1" applyAlignment="1">
      <alignment horizontal="center" vertical="top"/>
    </xf>
    <xf numFmtId="0" fontId="6" fillId="0" borderId="0" xfId="0" applyFont="1" applyAlignment="1">
      <alignment horizontal="center" wrapText="1"/>
    </xf>
    <xf numFmtId="0" fontId="0" fillId="0" borderId="0" xfId="0" applyAlignment="1">
      <alignment horizontal="center" wrapText="1"/>
    </xf>
    <xf numFmtId="164" fontId="2" fillId="0" borderId="1" xfId="0" applyNumberFormat="1" applyFont="1" applyBorder="1" applyAlignment="1">
      <alignment horizontal="center"/>
    </xf>
    <xf numFmtId="0" fontId="0" fillId="0" borderId="1" xfId="0" applyBorder="1" applyAlignment="1">
      <alignment horizontal="center"/>
    </xf>
    <xf numFmtId="0" fontId="2" fillId="0" borderId="1" xfId="0" applyFont="1" applyBorder="1"/>
    <xf numFmtId="0" fontId="0" fillId="0" borderId="1" xfId="0" applyBorder="1"/>
    <xf numFmtId="0" fontId="6" fillId="0" borderId="0" xfId="0" applyFont="1" applyAlignment="1">
      <alignment horizontal="center"/>
    </xf>
    <xf numFmtId="166" fontId="2" fillId="2" borderId="1" xfId="0" applyNumberFormat="1" applyFont="1" applyFill="1" applyBorder="1" applyAlignment="1" applyProtection="1">
      <alignment horizontal="left" wrapText="1"/>
      <protection locked="0"/>
    </xf>
    <xf numFmtId="166" fontId="0" fillId="2" borderId="1" xfId="0" applyNumberFormat="1" applyFill="1" applyBorder="1" applyAlignment="1" applyProtection="1">
      <alignment horizontal="left" wrapText="1"/>
      <protection locked="0"/>
    </xf>
    <xf numFmtId="4" fontId="2" fillId="2" borderId="1" xfId="0" applyNumberFormat="1" applyFont="1" applyFill="1" applyBorder="1" applyProtection="1">
      <protection locked="0"/>
    </xf>
    <xf numFmtId="4" fontId="0" fillId="2" borderId="1" xfId="0" applyNumberFormat="1" applyFill="1" applyBorder="1" applyProtection="1">
      <protection locked="0"/>
    </xf>
    <xf numFmtId="3" fontId="2" fillId="2" borderId="1" xfId="0" applyNumberFormat="1" applyFont="1" applyFill="1" applyBorder="1" applyProtection="1">
      <protection locked="0"/>
    </xf>
    <xf numFmtId="3" fontId="0" fillId="2" borderId="1" xfId="0" applyNumberFormat="1" applyFill="1" applyBorder="1" applyProtection="1">
      <protection locked="0"/>
    </xf>
    <xf numFmtId="49" fontId="2" fillId="2" borderId="0" xfId="0" applyNumberFormat="1" applyFont="1" applyFill="1" applyAlignment="1" applyProtection="1">
      <alignment horizontal="left" vertical="top" wrapText="1"/>
      <protection locked="0"/>
    </xf>
    <xf numFmtId="49" fontId="0" fillId="2" borderId="0" xfId="0" applyNumberFormat="1" applyFill="1" applyAlignment="1" applyProtection="1">
      <alignment horizontal="left" vertical="top" wrapText="1"/>
      <protection locked="0"/>
    </xf>
    <xf numFmtId="49" fontId="2" fillId="2" borderId="1" xfId="0" applyNumberFormat="1" applyFont="1" applyFill="1" applyBorder="1" applyAlignment="1" applyProtection="1">
      <alignment horizontal="left" wrapText="1"/>
      <protection locked="0"/>
    </xf>
    <xf numFmtId="49" fontId="0" fillId="2" borderId="1" xfId="0" applyNumberFormat="1" applyFill="1" applyBorder="1" applyAlignment="1" applyProtection="1">
      <alignment horizontal="left" wrapText="1"/>
      <protection locked="0"/>
    </xf>
    <xf numFmtId="11" fontId="2" fillId="2" borderId="1" xfId="0" applyNumberFormat="1"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49" fontId="2" fillId="2" borderId="14" xfId="0" applyNumberFormat="1" applyFont="1" applyFill="1" applyBorder="1" applyAlignment="1" applyProtection="1">
      <alignment wrapText="1"/>
      <protection locked="0"/>
    </xf>
    <xf numFmtId="49" fontId="0" fillId="2" borderId="14" xfId="0" applyNumberFormat="1" applyFill="1" applyBorder="1" applyAlignment="1" applyProtection="1">
      <alignment wrapText="1"/>
      <protection locked="0"/>
    </xf>
    <xf numFmtId="49" fontId="2" fillId="0" borderId="0" xfId="0" applyNumberFormat="1" applyFont="1" applyAlignment="1">
      <alignment wrapText="1"/>
    </xf>
    <xf numFmtId="0" fontId="76" fillId="0" borderId="0" xfId="0" applyFont="1" applyAlignment="1">
      <alignment wrapText="1"/>
    </xf>
    <xf numFmtId="175" fontId="2" fillId="2" borderId="14" xfId="1" applyNumberFormat="1" applyFont="1" applyFill="1" applyBorder="1" applyAlignment="1" applyProtection="1">
      <alignment horizontal="left"/>
      <protection locked="0"/>
    </xf>
    <xf numFmtId="164" fontId="2" fillId="2" borderId="14" xfId="1" applyNumberFormat="1" applyFont="1" applyFill="1" applyBorder="1" applyAlignment="1" applyProtection="1">
      <alignment horizontal="left"/>
      <protection locked="0"/>
    </xf>
    <xf numFmtId="164" fontId="2" fillId="2" borderId="1" xfId="1" applyNumberFormat="1" applyFont="1" applyFill="1" applyBorder="1" applyAlignment="1" applyProtection="1">
      <alignment horizontal="left"/>
      <protection locked="0"/>
    </xf>
    <xf numFmtId="0" fontId="3" fillId="0" borderId="0" xfId="0" applyFont="1" applyAlignment="1">
      <alignment vertical="top" wrapText="1"/>
    </xf>
    <xf numFmtId="0" fontId="74" fillId="0" borderId="0" xfId="0" applyFont="1" applyAlignment="1">
      <alignment vertical="top" wrapText="1"/>
    </xf>
    <xf numFmtId="0" fontId="2" fillId="2" borderId="12" xfId="0" applyFont="1" applyFill="1" applyBorder="1" applyProtection="1">
      <protection locked="0"/>
    </xf>
    <xf numFmtId="0" fontId="0" fillId="2" borderId="12" xfId="0" applyFill="1" applyBorder="1" applyProtection="1">
      <protection locked="0"/>
    </xf>
    <xf numFmtId="0" fontId="0" fillId="2" borderId="1" xfId="0" applyFill="1" applyBorder="1" applyAlignment="1" applyProtection="1">
      <alignment horizontal="left" wrapText="1"/>
      <protection locked="0"/>
    </xf>
    <xf numFmtId="0" fontId="0" fillId="0" borderId="14" xfId="0" applyBorder="1"/>
    <xf numFmtId="0" fontId="0" fillId="0" borderId="24" xfId="0" applyBorder="1"/>
    <xf numFmtId="0" fontId="2" fillId="0" borderId="13" xfId="0" applyFont="1" applyBorder="1" applyAlignment="1">
      <alignment horizontal="center"/>
    </xf>
    <xf numFmtId="0" fontId="2" fillId="0" borderId="14" xfId="0" applyFont="1" applyBorder="1" applyAlignment="1">
      <alignment horizontal="center"/>
    </xf>
    <xf numFmtId="0" fontId="2" fillId="0" borderId="24" xfId="0" applyFont="1" applyBorder="1" applyAlignment="1">
      <alignment horizontal="center"/>
    </xf>
    <xf numFmtId="0" fontId="2" fillId="2" borderId="1" xfId="0" applyFont="1" applyFill="1" applyBorder="1" applyProtection="1">
      <protection locked="0"/>
    </xf>
    <xf numFmtId="0" fontId="0" fillId="2" borderId="1" xfId="0" applyFill="1" applyBorder="1" applyProtection="1">
      <protection locked="0"/>
    </xf>
    <xf numFmtId="164" fontId="2" fillId="2" borderId="13" xfId="1" applyNumberFormat="1" applyFont="1" applyFill="1" applyBorder="1" applyAlignment="1" applyProtection="1">
      <alignment horizontal="center"/>
      <protection locked="0"/>
    </xf>
    <xf numFmtId="164" fontId="2" fillId="2" borderId="14" xfId="1" applyNumberFormat="1" applyFont="1" applyFill="1" applyBorder="1" applyAlignment="1" applyProtection="1">
      <alignment horizontal="center"/>
      <protection locked="0"/>
    </xf>
    <xf numFmtId="164" fontId="2" fillId="2" borderId="24" xfId="1" applyNumberFormat="1" applyFont="1" applyFill="1" applyBorder="1" applyAlignment="1" applyProtection="1">
      <alignment horizontal="center"/>
      <protection locked="0"/>
    </xf>
    <xf numFmtId="0" fontId="0" fillId="2" borderId="14" xfId="0" applyFill="1" applyBorder="1" applyAlignment="1" applyProtection="1">
      <alignment horizontal="left" wrapText="1" indent="1"/>
      <protection locked="0"/>
    </xf>
    <xf numFmtId="0" fontId="0" fillId="2" borderId="14" xfId="0" applyFill="1" applyBorder="1" applyAlignment="1" applyProtection="1">
      <alignment horizontal="left"/>
      <protection locked="0"/>
    </xf>
    <xf numFmtId="0" fontId="2" fillId="2" borderId="0" xfId="0" applyFont="1" applyFill="1" applyAlignment="1" applyProtection="1">
      <alignment horizontal="left"/>
      <protection locked="0"/>
    </xf>
    <xf numFmtId="168" fontId="2" fillId="2" borderId="1" xfId="0" applyNumberFormat="1" applyFont="1" applyFill="1" applyBorder="1" applyAlignment="1" applyProtection="1">
      <alignment wrapText="1"/>
      <protection locked="0"/>
    </xf>
    <xf numFmtId="168" fontId="0" fillId="2" borderId="1" xfId="0" applyNumberFormat="1" applyFill="1" applyBorder="1" applyAlignment="1" applyProtection="1">
      <alignment wrapText="1"/>
      <protection locked="0"/>
    </xf>
    <xf numFmtId="166" fontId="2" fillId="2" borderId="1" xfId="1" applyNumberFormat="1" applyFont="1" applyFill="1" applyBorder="1" applyAlignment="1" applyProtection="1">
      <alignment horizontal="left"/>
      <protection locked="0"/>
    </xf>
    <xf numFmtId="164" fontId="22" fillId="2" borderId="14" xfId="4" applyNumberFormat="1" applyFill="1" applyBorder="1" applyAlignment="1" applyProtection="1">
      <alignment horizontal="left"/>
      <protection locked="0"/>
    </xf>
    <xf numFmtId="0" fontId="2" fillId="0" borderId="12" xfId="0" applyFont="1" applyBorder="1" applyAlignment="1">
      <alignment vertical="top" wrapText="1"/>
    </xf>
    <xf numFmtId="0" fontId="0" fillId="0" borderId="12" xfId="0" applyBorder="1" applyAlignment="1">
      <alignment vertical="top" wrapText="1"/>
    </xf>
    <xf numFmtId="171" fontId="2" fillId="2" borderId="1" xfId="0" applyNumberFormat="1" applyFont="1" applyFill="1" applyBorder="1" applyAlignment="1" applyProtection="1">
      <alignment horizontal="left" wrapText="1" indent="1"/>
      <protection locked="0"/>
    </xf>
    <xf numFmtId="0" fontId="14" fillId="0" borderId="13" xfId="0" applyFont="1" applyBorder="1" applyAlignment="1">
      <alignment horizontal="center"/>
    </xf>
    <xf numFmtId="49" fontId="2" fillId="2" borderId="14" xfId="0" applyNumberFormat="1" applyFont="1" applyFill="1" applyBorder="1" applyAlignment="1" applyProtection="1">
      <alignment horizontal="left" wrapText="1"/>
      <protection locked="0"/>
    </xf>
    <xf numFmtId="0" fontId="2" fillId="2" borderId="12" xfId="0" applyFont="1" applyFill="1" applyBorder="1" applyAlignment="1" applyProtection="1">
      <alignment horizontal="left" wrapText="1"/>
      <protection locked="0"/>
    </xf>
    <xf numFmtId="0" fontId="0" fillId="2" borderId="12" xfId="0" applyFill="1" applyBorder="1" applyAlignment="1" applyProtection="1">
      <alignment horizontal="left" wrapText="1"/>
      <protection locked="0"/>
    </xf>
    <xf numFmtId="0" fontId="2" fillId="2" borderId="12" xfId="0" applyFont="1" applyFill="1" applyBorder="1" applyAlignment="1" applyProtection="1">
      <alignment horizontal="right" wrapText="1"/>
      <protection locked="0"/>
    </xf>
    <xf numFmtId="0" fontId="0" fillId="2" borderId="12" xfId="0" applyFill="1" applyBorder="1" applyAlignment="1" applyProtection="1">
      <alignment horizontal="right" wrapText="1"/>
      <protection locked="0"/>
    </xf>
    <xf numFmtId="0" fontId="2" fillId="0" borderId="0" xfId="0" applyFont="1" applyAlignment="1">
      <alignment horizontal="left" vertical="center" wrapText="1"/>
    </xf>
    <xf numFmtId="0" fontId="0" fillId="18" borderId="0" xfId="0" applyFill="1" applyAlignment="1">
      <alignment horizontal="center"/>
    </xf>
    <xf numFmtId="0" fontId="0" fillId="5" borderId="0" xfId="0" applyFill="1" applyAlignment="1">
      <alignment horizontal="center"/>
    </xf>
    <xf numFmtId="0" fontId="0" fillId="13" borderId="0" xfId="0" applyFill="1" applyAlignment="1">
      <alignment horizontal="center"/>
    </xf>
    <xf numFmtId="0" fontId="0" fillId="14" borderId="0" xfId="0" applyFill="1" applyAlignment="1">
      <alignment horizontal="center"/>
    </xf>
    <xf numFmtId="0" fontId="0" fillId="15" borderId="0" xfId="0" applyFill="1" applyAlignment="1">
      <alignment horizontal="center"/>
    </xf>
    <xf numFmtId="0" fontId="0" fillId="16" borderId="0" xfId="0" applyFill="1" applyAlignment="1">
      <alignment horizontal="center"/>
    </xf>
    <xf numFmtId="0" fontId="0" fillId="17" borderId="0" xfId="0" applyFill="1" applyAlignment="1">
      <alignment horizontal="center"/>
    </xf>
    <xf numFmtId="0" fontId="0" fillId="0" borderId="0" xfId="0" applyAlignment="1">
      <alignment horizontal="center"/>
    </xf>
    <xf numFmtId="0" fontId="0" fillId="10" borderId="0" xfId="0" applyFill="1" applyAlignment="1">
      <alignment horizontal="center"/>
    </xf>
    <xf numFmtId="0" fontId="0" fillId="11" borderId="0" xfId="0" applyFill="1" applyAlignment="1">
      <alignment horizontal="center"/>
    </xf>
    <xf numFmtId="0" fontId="0" fillId="2" borderId="0" xfId="0" applyFill="1" applyAlignment="1">
      <alignment horizontal="center"/>
    </xf>
    <xf numFmtId="0" fontId="0" fillId="12" borderId="0" xfId="0" applyFill="1" applyAlignment="1">
      <alignment horizontal="center"/>
    </xf>
    <xf numFmtId="0" fontId="9" fillId="0" borderId="0" xfId="0" applyFont="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6" xfId="0" applyFont="1" applyBorder="1" applyAlignment="1">
      <alignment horizontal="center"/>
    </xf>
    <xf numFmtId="164" fontId="2" fillId="0" borderId="7" xfId="1" applyNumberFormat="1" applyFont="1" applyFill="1" applyBorder="1" applyAlignment="1" applyProtection="1">
      <alignment horizontal="center"/>
    </xf>
    <xf numFmtId="164" fontId="2" fillId="0" borderId="8" xfId="1" applyNumberFormat="1" applyFont="1" applyFill="1" applyBorder="1" applyAlignment="1" applyProtection="1">
      <alignment horizontal="center"/>
    </xf>
    <xf numFmtId="164" fontId="2" fillId="0" borderId="5" xfId="1" applyNumberFormat="1" applyFont="1" applyFill="1" applyBorder="1" applyAlignment="1" applyProtection="1">
      <alignment horizontal="center"/>
    </xf>
    <xf numFmtId="164" fontId="2" fillId="0" borderId="6" xfId="1" applyNumberFormat="1" applyFont="1" applyFill="1" applyBorder="1" applyAlignment="1" applyProtection="1">
      <alignment horizontal="center"/>
    </xf>
    <xf numFmtId="0" fontId="2" fillId="0" borderId="14" xfId="0" applyFont="1" applyBorder="1" applyAlignment="1">
      <alignment horizontal="left" vertical="top" wrapText="1"/>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10" fillId="0" borderId="0" xfId="0" applyFont="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2" borderId="1" xfId="0" applyFont="1" applyFill="1" applyBorder="1" applyAlignment="1" applyProtection="1">
      <alignment horizontal="left"/>
      <protection locked="0"/>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73" fillId="0" borderId="7" xfId="0" applyFont="1" applyBorder="1" applyAlignment="1">
      <alignment horizontal="left" vertical="center"/>
    </xf>
    <xf numFmtId="0" fontId="73" fillId="0" borderId="1" xfId="0" applyFont="1" applyBorder="1" applyAlignment="1">
      <alignment horizontal="left" vertical="center"/>
    </xf>
    <xf numFmtId="0" fontId="73" fillId="0" borderId="8" xfId="0" applyFont="1" applyBorder="1" applyAlignment="1">
      <alignment horizontal="left" vertical="center"/>
    </xf>
    <xf numFmtId="0" fontId="73" fillId="0" borderId="7" xfId="0" applyFont="1" applyBorder="1" applyAlignment="1">
      <alignment horizontal="left" vertical="center" wrapText="1"/>
    </xf>
    <xf numFmtId="0" fontId="69" fillId="0" borderId="1" xfId="0" applyFont="1" applyBorder="1" applyAlignment="1">
      <alignment horizontal="left" vertical="center" wrapText="1"/>
    </xf>
    <xf numFmtId="0" fontId="69" fillId="0" borderId="8" xfId="0" applyFont="1" applyBorder="1" applyAlignment="1">
      <alignment horizontal="left" vertical="center" wrapText="1"/>
    </xf>
    <xf numFmtId="37" fontId="2" fillId="2" borderId="13" xfId="1" applyNumberFormat="1" applyFont="1" applyFill="1" applyBorder="1" applyAlignment="1" applyProtection="1">
      <alignment horizontal="left"/>
      <protection locked="0"/>
    </xf>
    <xf numFmtId="37" fontId="2" fillId="2" borderId="14" xfId="1" applyNumberFormat="1" applyFont="1" applyFill="1" applyBorder="1" applyAlignment="1" applyProtection="1">
      <alignment horizontal="left"/>
      <protection locked="0"/>
    </xf>
    <xf numFmtId="0" fontId="0" fillId="2" borderId="1" xfId="0" applyFill="1" applyBorder="1" applyAlignment="1" applyProtection="1">
      <alignment horizontal="left"/>
      <protection locked="0"/>
    </xf>
    <xf numFmtId="0" fontId="2" fillId="0" borderId="0" xfId="0" applyFont="1" applyAlignment="1">
      <alignment horizontal="center"/>
    </xf>
    <xf numFmtId="0" fontId="2" fillId="0" borderId="1" xfId="0" applyFont="1" applyBorder="1" applyAlignment="1" applyProtection="1">
      <alignment horizontal="left"/>
      <protection locked="0"/>
    </xf>
    <xf numFmtId="0" fontId="16" fillId="0" borderId="0" xfId="0" applyFont="1" applyAlignment="1">
      <alignment horizontal="center"/>
    </xf>
    <xf numFmtId="0" fontId="14" fillId="0" borderId="0" xfId="0" applyFont="1" applyAlignment="1">
      <alignment horizontal="center"/>
    </xf>
    <xf numFmtId="0" fontId="15" fillId="0" borderId="0" xfId="0" applyFont="1" applyAlignment="1">
      <alignment vertical="top" wrapText="1"/>
    </xf>
    <xf numFmtId="164" fontId="16" fillId="0" borderId="1" xfId="0" applyNumberFormat="1" applyFont="1" applyBorder="1"/>
    <xf numFmtId="164" fontId="14" fillId="0" borderId="1" xfId="0" applyNumberFormat="1" applyFont="1" applyBorder="1"/>
    <xf numFmtId="0" fontId="15" fillId="2" borderId="1" xfId="0" applyFont="1" applyFill="1" applyBorder="1" applyAlignment="1" applyProtection="1">
      <alignment horizontal="center"/>
      <protection locked="0"/>
    </xf>
    <xf numFmtId="164" fontId="16" fillId="0" borderId="1" xfId="0" applyNumberFormat="1" applyFont="1" applyBorder="1" applyAlignment="1">
      <alignment horizontal="left"/>
    </xf>
    <xf numFmtId="164" fontId="14" fillId="0" borderId="1" xfId="0" applyNumberFormat="1" applyFont="1" applyBorder="1" applyAlignment="1">
      <alignment horizontal="left"/>
    </xf>
    <xf numFmtId="0" fontId="15" fillId="0" borderId="1" xfId="0" applyFont="1" applyBorder="1"/>
    <xf numFmtId="0" fontId="15" fillId="2" borderId="1" xfId="0" applyFont="1" applyFill="1" applyBorder="1" applyProtection="1">
      <protection locked="0"/>
    </xf>
    <xf numFmtId="0" fontId="15" fillId="0" borderId="0" xfId="0" applyFont="1" applyAlignment="1">
      <alignment vertical="top"/>
    </xf>
    <xf numFmtId="0" fontId="0" fillId="0" borderId="0" xfId="0" applyAlignment="1">
      <alignment vertical="top"/>
    </xf>
    <xf numFmtId="0" fontId="15" fillId="0" borderId="0" xfId="0" applyFont="1" applyAlignment="1">
      <alignment horizontal="center" wrapText="1"/>
    </xf>
    <xf numFmtId="0" fontId="15" fillId="3" borderId="1" xfId="0" applyFont="1" applyFill="1" applyBorder="1" applyProtection="1">
      <protection locked="0"/>
    </xf>
    <xf numFmtId="0" fontId="15" fillId="0" borderId="0" xfId="0" applyFont="1" applyAlignment="1">
      <alignment horizontal="center"/>
    </xf>
    <xf numFmtId="0" fontId="15" fillId="0" borderId="0" xfId="0" applyFont="1" applyAlignment="1">
      <alignment wrapText="1"/>
    </xf>
    <xf numFmtId="0" fontId="80" fillId="0" borderId="0" xfId="0" applyFont="1" applyAlignment="1">
      <alignment horizontal="left" vertical="top" wrapText="1"/>
    </xf>
    <xf numFmtId="0" fontId="22" fillId="0" borderId="0" xfId="4" applyAlignment="1">
      <alignment horizontal="left" vertical="top" wrapText="1"/>
    </xf>
    <xf numFmtId="164" fontId="16" fillId="0" borderId="1" xfId="0" applyNumberFormat="1" applyFont="1" applyBorder="1" applyAlignment="1">
      <alignment horizontal="left" wrapText="1" indent="2"/>
    </xf>
    <xf numFmtId="164" fontId="14" fillId="0" borderId="1" xfId="0" applyNumberFormat="1" applyFont="1" applyBorder="1" applyAlignment="1">
      <alignment horizontal="left" wrapText="1" indent="2"/>
    </xf>
    <xf numFmtId="0" fontId="16" fillId="0" borderId="0" xfId="0" applyFont="1" applyAlignment="1">
      <alignment horizontal="center" wrapText="1"/>
    </xf>
    <xf numFmtId="0" fontId="14" fillId="0" borderId="0" xfId="0" applyFont="1" applyAlignment="1">
      <alignment horizontal="center" wrapText="1"/>
    </xf>
    <xf numFmtId="164" fontId="16" fillId="0" borderId="1" xfId="0" applyNumberFormat="1" applyFont="1" applyBorder="1" applyAlignment="1">
      <alignment horizontal="left" wrapText="1"/>
    </xf>
    <xf numFmtId="164" fontId="0" fillId="0" borderId="1" xfId="0" applyNumberFormat="1" applyBorder="1" applyAlignment="1">
      <alignment horizontal="left" wrapText="1"/>
    </xf>
    <xf numFmtId="0" fontId="15" fillId="0" borderId="1" xfId="0" applyFont="1" applyBorder="1" applyAlignment="1">
      <alignment wrapText="1"/>
    </xf>
    <xf numFmtId="0" fontId="0" fillId="0" borderId="1" xfId="0" applyBorder="1" applyAlignment="1">
      <alignment wrapText="1"/>
    </xf>
    <xf numFmtId="0" fontId="15" fillId="2" borderId="1" xfId="0" applyFont="1" applyFill="1" applyBorder="1" applyAlignment="1" applyProtection="1">
      <alignment wrapText="1"/>
      <protection locked="0"/>
    </xf>
    <xf numFmtId="0" fontId="15" fillId="0" borderId="0" xfId="0" applyFont="1" applyAlignment="1" applyProtection="1">
      <alignment vertical="top" wrapText="1"/>
      <protection locked="0"/>
    </xf>
    <xf numFmtId="49" fontId="2" fillId="2" borderId="1" xfId="0" applyNumberFormat="1" applyFont="1" applyFill="1" applyBorder="1" applyProtection="1">
      <protection locked="0"/>
    </xf>
    <xf numFmtId="49" fontId="0" fillId="2" borderId="1" xfId="0" applyNumberFormat="1" applyFill="1" applyBorder="1" applyProtection="1">
      <protection locked="0"/>
    </xf>
    <xf numFmtId="0" fontId="14" fillId="0" borderId="0" xfId="0" applyFont="1" applyAlignment="1">
      <alignment wrapText="1"/>
    </xf>
    <xf numFmtId="0" fontId="0" fillId="0" borderId="0" xfId="0" applyAlignment="1">
      <alignment horizontal="left" vertical="top" wrapText="1"/>
    </xf>
    <xf numFmtId="49" fontId="2" fillId="2" borderId="1" xfId="0" applyNumberFormat="1" applyFont="1" applyFill="1" applyBorder="1" applyAlignment="1" applyProtection="1">
      <alignment horizontal="right" wrapText="1"/>
      <protection locked="0"/>
    </xf>
    <xf numFmtId="49" fontId="0" fillId="2" borderId="1" xfId="0" applyNumberFormat="1" applyFill="1" applyBorder="1" applyAlignment="1" applyProtection="1">
      <alignment horizontal="right" wrapText="1"/>
      <protection locked="0"/>
    </xf>
    <xf numFmtId="0" fontId="27" fillId="0" borderId="12" xfId="0" applyFont="1" applyBorder="1" applyAlignment="1">
      <alignment horizontal="center" vertical="center" wrapText="1"/>
    </xf>
    <xf numFmtId="0" fontId="28" fillId="0" borderId="12" xfId="0" applyFont="1" applyBorder="1" applyAlignment="1">
      <alignment horizontal="center" vertical="center" wrapText="1"/>
    </xf>
    <xf numFmtId="0" fontId="0" fillId="2" borderId="13" xfId="0" applyFill="1" applyBorder="1" applyAlignment="1" applyProtection="1">
      <alignment wrapText="1"/>
      <protection locked="0"/>
    </xf>
    <xf numFmtId="168" fontId="6" fillId="0" borderId="1" xfId="0" applyNumberFormat="1" applyFont="1" applyBorder="1" applyAlignment="1">
      <alignment horizontal="center"/>
    </xf>
    <xf numFmtId="0" fontId="92" fillId="0" borderId="0" xfId="0" applyFont="1" applyAlignment="1">
      <alignment horizontal="left" vertical="top" wrapText="1"/>
    </xf>
    <xf numFmtId="0" fontId="41" fillId="0" borderId="0" xfId="0" applyFont="1" applyAlignment="1">
      <alignment horizontal="left" vertical="top" wrapText="1"/>
    </xf>
    <xf numFmtId="0" fontId="50" fillId="0" borderId="0" xfId="0" applyFont="1" applyAlignment="1">
      <alignment horizontal="center" vertical="top" wrapText="1"/>
    </xf>
    <xf numFmtId="0" fontId="50" fillId="0" borderId="0" xfId="0" applyFont="1" applyAlignment="1">
      <alignment horizontal="center" wrapText="1"/>
    </xf>
    <xf numFmtId="0" fontId="92" fillId="0" borderId="12" xfId="0" applyFont="1" applyBorder="1" applyAlignment="1" applyProtection="1">
      <alignment horizontal="left" vertical="top" wrapText="1"/>
      <protection locked="0"/>
    </xf>
    <xf numFmtId="0" fontId="41" fillId="0" borderId="0" xfId="0" applyFont="1" applyAlignment="1">
      <alignment horizontal="left" vertical="center" wrapText="1"/>
    </xf>
    <xf numFmtId="0" fontId="92" fillId="0" borderId="9" xfId="0" applyFont="1" applyBorder="1" applyAlignment="1">
      <alignment horizontal="center"/>
    </xf>
    <xf numFmtId="0" fontId="92" fillId="0" borderId="9" xfId="0" applyFont="1" applyBorder="1" applyAlignment="1">
      <alignment horizontal="center" wrapText="1"/>
    </xf>
    <xf numFmtId="0" fontId="14" fillId="0" borderId="13" xfId="0" applyFont="1" applyBorder="1" applyAlignment="1">
      <alignment horizontal="center" vertical="center"/>
    </xf>
    <xf numFmtId="0" fontId="14" fillId="0" borderId="24" xfId="0" applyFont="1" applyBorder="1" applyAlignment="1">
      <alignment horizontal="center" vertical="center"/>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xf>
    <xf numFmtId="0" fontId="14" fillId="0" borderId="9" xfId="0" applyFont="1" applyBorder="1" applyAlignment="1">
      <alignment horizontal="center" vertical="center"/>
    </xf>
    <xf numFmtId="49" fontId="2" fillId="0" borderId="0" xfId="0" applyNumberFormat="1" applyFont="1" applyAlignment="1">
      <alignment horizontal="left" vertical="top" wrapText="1"/>
    </xf>
    <xf numFmtId="49" fontId="2" fillId="2" borderId="1" xfId="0" applyNumberFormat="1"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6" fillId="0" borderId="1" xfId="0" applyFont="1" applyBorder="1" applyAlignment="1">
      <alignment horizontal="center" vertical="center"/>
    </xf>
    <xf numFmtId="0" fontId="0" fillId="0" borderId="1" xfId="0" applyBorder="1" applyAlignment="1">
      <alignment horizontal="center" vertical="center"/>
    </xf>
    <xf numFmtId="0" fontId="2" fillId="2" borderId="0" xfId="0" applyFont="1" applyFill="1" applyAlignment="1" applyProtection="1">
      <alignment vertical="top" wrapText="1"/>
      <protection locked="0"/>
    </xf>
    <xf numFmtId="49" fontId="23" fillId="2" borderId="0" xfId="0" applyNumberFormat="1" applyFont="1"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vertical="top" wrapText="1"/>
      <protection locked="0"/>
    </xf>
    <xf numFmtId="49" fontId="2" fillId="2" borderId="0" xfId="0" applyNumberFormat="1" applyFont="1" applyFill="1" applyAlignment="1" applyProtection="1">
      <alignment vertical="top" wrapText="1"/>
      <protection locked="0"/>
    </xf>
    <xf numFmtId="49" fontId="2" fillId="2" borderId="0" xfId="0" applyNumberFormat="1" applyFont="1" applyFill="1" applyAlignment="1" applyProtection="1">
      <alignment wrapText="1"/>
      <protection locked="0"/>
    </xf>
    <xf numFmtId="0" fontId="6"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left"/>
    </xf>
    <xf numFmtId="0" fontId="0" fillId="0" borderId="1" xfId="0" applyBorder="1" applyAlignment="1">
      <alignment horizontal="left"/>
    </xf>
    <xf numFmtId="0" fontId="2" fillId="0" borderId="14" xfId="0" applyFont="1" applyBorder="1" applyAlignment="1">
      <alignment horizontal="left"/>
    </xf>
    <xf numFmtId="0" fontId="0" fillId="0" borderId="14" xfId="0" applyBorder="1" applyAlignment="1">
      <alignment horizontal="left"/>
    </xf>
    <xf numFmtId="49" fontId="2" fillId="2" borderId="1" xfId="0" applyNumberFormat="1" applyFont="1" applyFill="1" applyBorder="1" applyAlignment="1" applyProtection="1">
      <alignment wrapText="1"/>
      <protection locked="0"/>
    </xf>
    <xf numFmtId="49" fontId="0" fillId="2" borderId="1" xfId="0" applyNumberFormat="1" applyFill="1" applyBorder="1" applyAlignment="1" applyProtection="1">
      <alignment wrapText="1"/>
      <protection locked="0"/>
    </xf>
    <xf numFmtId="0" fontId="2" fillId="0" borderId="0" xfId="0" applyFont="1" applyAlignment="1">
      <alignment horizontal="center" wrapText="1"/>
    </xf>
    <xf numFmtId="49" fontId="23" fillId="2" borderId="0" xfId="0" applyNumberFormat="1" applyFont="1" applyFill="1" applyAlignment="1" applyProtection="1">
      <alignment vertical="top" wrapText="1"/>
      <protection locked="0"/>
    </xf>
    <xf numFmtId="0" fontId="26" fillId="0" borderId="3" xfId="0" applyFont="1" applyBorder="1" applyAlignment="1">
      <alignment horizontal="center" vertical="center"/>
    </xf>
    <xf numFmtId="0" fontId="0" fillId="0" borderId="3" xfId="0" applyBorder="1" applyAlignment="1">
      <alignment horizontal="center" vertical="center"/>
    </xf>
    <xf numFmtId="49" fontId="6" fillId="2" borderId="1" xfId="0" applyNumberFormat="1" applyFont="1" applyFill="1" applyBorder="1" applyAlignment="1" applyProtection="1">
      <alignment wrapText="1"/>
      <protection locked="0"/>
    </xf>
    <xf numFmtId="49" fontId="14" fillId="2" borderId="1" xfId="0" applyNumberFormat="1" applyFont="1" applyFill="1" applyBorder="1" applyAlignment="1" applyProtection="1">
      <alignment wrapText="1"/>
      <protection locked="0"/>
    </xf>
    <xf numFmtId="0" fontId="0" fillId="0" borderId="3" xfId="0" applyBorder="1"/>
    <xf numFmtId="0" fontId="26" fillId="0" borderId="3"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49" fontId="2" fillId="2" borderId="1" xfId="0" applyNumberFormat="1" applyFont="1" applyFill="1" applyBorder="1" applyAlignment="1" applyProtection="1">
      <alignment horizontal="center" wrapText="1"/>
      <protection locked="0"/>
    </xf>
    <xf numFmtId="49" fontId="0" fillId="2" borderId="1" xfId="0" applyNumberFormat="1" applyFill="1" applyBorder="1" applyAlignment="1" applyProtection="1">
      <alignment horizontal="center" wrapText="1"/>
      <protection locked="0"/>
    </xf>
    <xf numFmtId="0" fontId="0" fillId="2" borderId="1" xfId="0" applyFill="1" applyBorder="1" applyAlignment="1" applyProtection="1">
      <alignment horizontal="center"/>
      <protection locked="0"/>
    </xf>
    <xf numFmtId="0" fontId="26" fillId="0" borderId="3" xfId="0" applyFont="1" applyBorder="1" applyAlignment="1">
      <alignment horizontal="center" vertical="top"/>
    </xf>
    <xf numFmtId="0" fontId="26" fillId="0" borderId="0" xfId="0" applyFont="1" applyAlignment="1">
      <alignment horizontal="center" vertical="top"/>
    </xf>
    <xf numFmtId="49" fontId="2" fillId="2" borderId="1" xfId="0" applyNumberFormat="1" applyFont="1" applyFill="1" applyBorder="1" applyAlignment="1" applyProtection="1">
      <alignment horizontal="left"/>
      <protection locked="0"/>
    </xf>
    <xf numFmtId="49" fontId="0" fillId="2" borderId="1" xfId="0" applyNumberFormat="1" applyFill="1" applyBorder="1" applyAlignment="1" applyProtection="1">
      <alignment horizontal="left"/>
      <protection locked="0"/>
    </xf>
    <xf numFmtId="49" fontId="2" fillId="2" borderId="1" xfId="0" applyNumberFormat="1" applyFont="1" applyFill="1" applyBorder="1" applyAlignment="1" applyProtection="1">
      <alignment horizontal="center"/>
      <protection locked="0"/>
    </xf>
    <xf numFmtId="49" fontId="0" fillId="2" borderId="1" xfId="0" applyNumberFormat="1" applyFill="1" applyBorder="1" applyAlignment="1" applyProtection="1">
      <alignment horizontal="center"/>
      <protection locked="0"/>
    </xf>
    <xf numFmtId="0" fontId="0" fillId="0" borderId="3" xfId="0" applyBorder="1" applyAlignment="1">
      <alignment horizontal="center" vertical="top"/>
    </xf>
    <xf numFmtId="49" fontId="0" fillId="0" borderId="1" xfId="0" applyNumberFormat="1" applyBorder="1" applyProtection="1">
      <protection locked="0"/>
    </xf>
    <xf numFmtId="0" fontId="26" fillId="0" borderId="3" xfId="0" applyFont="1" applyBorder="1" applyAlignment="1">
      <alignment horizontal="left" vertical="top"/>
    </xf>
  </cellXfs>
  <cellStyles count="6">
    <cellStyle name="Comma" xfId="1" builtinId="3"/>
    <cellStyle name="Currency" xfId="5" builtinId="4"/>
    <cellStyle name="Hyperlink" xfId="4" builtinId="8"/>
    <cellStyle name="Normal" xfId="0" builtinId="0"/>
    <cellStyle name="Normal_DCF 2" xfId="3" xr:uid="{00000000-0005-0000-0000-000003000000}"/>
    <cellStyle name="Percent" xfId="2" builtinId="5"/>
  </cellStyles>
  <dxfs count="4">
    <dxf>
      <font>
        <color rgb="FF9C0006"/>
      </font>
      <fill>
        <patternFill>
          <bgColor rgb="FFFFC7CE"/>
        </patternFill>
      </fill>
    </dxf>
    <dxf>
      <font>
        <color rgb="FF006100"/>
      </font>
      <fill>
        <patternFill>
          <bgColor rgb="FFC6EFCE"/>
        </patternFill>
      </fill>
    </dxf>
    <dxf>
      <numFmt numFmtId="13" formatCode="0%"/>
    </dxf>
    <dxf>
      <alignment horizontal="center" vertical="bottom" textRotation="0" wrapText="0" indent="0" justifyLastLine="0" shrinkToFit="0" readingOrder="0"/>
    </dxf>
  </dxfs>
  <tableStyles count="0" defaultTableStyle="TableStyleMedium2" defaultPivotStyle="PivotStyleLight16"/>
  <colors>
    <mruColors>
      <color rgb="FF0000FF"/>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10" Type="http://schemas.openxmlformats.org/officeDocument/2006/relationships/image" Target="../media/image15.png"/><Relationship Id="rId4" Type="http://schemas.openxmlformats.org/officeDocument/2006/relationships/image" Target="../media/image9.png"/><Relationship Id="rId9" Type="http://schemas.openxmlformats.org/officeDocument/2006/relationships/image" Target="../media/image14.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8" Type="http://schemas.openxmlformats.org/officeDocument/2006/relationships/image" Target="../media/image26.png"/><Relationship Id="rId3" Type="http://schemas.openxmlformats.org/officeDocument/2006/relationships/image" Target="../media/image21.png"/><Relationship Id="rId7" Type="http://schemas.openxmlformats.org/officeDocument/2006/relationships/image" Target="../media/image25.png"/><Relationship Id="rId2" Type="http://schemas.openxmlformats.org/officeDocument/2006/relationships/image" Target="../media/image20.png"/><Relationship Id="rId1" Type="http://schemas.openxmlformats.org/officeDocument/2006/relationships/image" Target="../media/image19.png"/><Relationship Id="rId6" Type="http://schemas.openxmlformats.org/officeDocument/2006/relationships/image" Target="../media/image24.png"/><Relationship Id="rId5" Type="http://schemas.openxmlformats.org/officeDocument/2006/relationships/image" Target="../media/image23.png"/><Relationship Id="rId4" Type="http://schemas.openxmlformats.org/officeDocument/2006/relationships/image" Target="../media/image22.png"/><Relationship Id="rId9"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7" Type="http://schemas.openxmlformats.org/officeDocument/2006/relationships/image" Target="../media/image34.png"/><Relationship Id="rId2" Type="http://schemas.openxmlformats.org/officeDocument/2006/relationships/image" Target="../media/image29.png"/><Relationship Id="rId1" Type="http://schemas.openxmlformats.org/officeDocument/2006/relationships/image" Target="../media/image28.png"/><Relationship Id="rId6" Type="http://schemas.openxmlformats.org/officeDocument/2006/relationships/image" Target="../media/image33.png"/><Relationship Id="rId5" Type="http://schemas.openxmlformats.org/officeDocument/2006/relationships/image" Target="../media/image32.png"/><Relationship Id="rId4" Type="http://schemas.openxmlformats.org/officeDocument/2006/relationships/image" Target="../media/image3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497152</xdr:colOff>
      <xdr:row>50</xdr:row>
      <xdr:rowOff>59531</xdr:rowOff>
    </xdr:to>
    <xdr:pic>
      <xdr:nvPicPr>
        <xdr:cNvPr id="3" name="Picture 2">
          <a:extLst>
            <a:ext uri="{FF2B5EF4-FFF2-40B4-BE49-F238E27FC236}">
              <a16:creationId xmlns:a16="http://schemas.microsoft.com/office/drawing/2014/main" id="{34AC568F-07F1-42AB-BF87-2996AA16B1D7}"/>
            </a:ext>
          </a:extLst>
        </xdr:cNvPr>
        <xdr:cNvPicPr>
          <a:picLocks/>
        </xdr:cNvPicPr>
      </xdr:nvPicPr>
      <xdr:blipFill>
        <a:blip xmlns:r="http://schemas.openxmlformats.org/officeDocument/2006/relationships" r:embed="rId1"/>
        <a:stretch>
          <a:fillRect/>
        </a:stretch>
      </xdr:blipFill>
      <xdr:spPr>
        <a:xfrm>
          <a:off x="0" y="0"/>
          <a:ext cx="6593152" cy="9267031"/>
        </a:xfrm>
        <a:prstGeom prst="rect">
          <a:avLst/>
        </a:prstGeom>
        <a:ln>
          <a:noFill/>
        </a:ln>
      </xdr:spPr>
    </xdr:pic>
    <xdr:clientData/>
  </xdr:twoCellAnchor>
  <xdr:twoCellAnchor editAs="oneCell">
    <xdr:from>
      <xdr:col>10</xdr:col>
      <xdr:colOff>501650</xdr:colOff>
      <xdr:row>0</xdr:row>
      <xdr:rowOff>0</xdr:rowOff>
    </xdr:from>
    <xdr:to>
      <xdr:col>21</xdr:col>
      <xdr:colOff>383101</xdr:colOff>
      <xdr:row>50</xdr:row>
      <xdr:rowOff>59531</xdr:rowOff>
    </xdr:to>
    <xdr:pic>
      <xdr:nvPicPr>
        <xdr:cNvPr id="5" name="Picture 4">
          <a:extLst>
            <a:ext uri="{FF2B5EF4-FFF2-40B4-BE49-F238E27FC236}">
              <a16:creationId xmlns:a16="http://schemas.microsoft.com/office/drawing/2014/main" id="{84D8D7E8-B9C3-440E-947C-7FA47113776E}"/>
            </a:ext>
          </a:extLst>
        </xdr:cNvPr>
        <xdr:cNvPicPr>
          <a:picLocks/>
        </xdr:cNvPicPr>
      </xdr:nvPicPr>
      <xdr:blipFill>
        <a:blip xmlns:r="http://schemas.openxmlformats.org/officeDocument/2006/relationships" r:embed="rId2"/>
        <a:stretch>
          <a:fillRect/>
        </a:stretch>
      </xdr:blipFill>
      <xdr:spPr>
        <a:xfrm>
          <a:off x="6597650" y="0"/>
          <a:ext cx="6587051" cy="92670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579120</xdr:colOff>
      <xdr:row>50</xdr:row>
      <xdr:rowOff>119380</xdr:rowOff>
    </xdr:to>
    <xdr:pic>
      <xdr:nvPicPr>
        <xdr:cNvPr id="3" name="Picture 2">
          <a:extLst>
            <a:ext uri="{FF2B5EF4-FFF2-40B4-BE49-F238E27FC236}">
              <a16:creationId xmlns:a16="http://schemas.microsoft.com/office/drawing/2014/main" id="{1A2CA0DB-C508-E6AA-9AEB-4BFA209A8C3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75120" cy="9326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0</xdr:rowOff>
    </xdr:from>
    <xdr:to>
      <xdr:col>11</xdr:col>
      <xdr:colOff>33020</xdr:colOff>
      <xdr:row>50</xdr:row>
      <xdr:rowOff>119380</xdr:rowOff>
    </xdr:to>
    <xdr:pic>
      <xdr:nvPicPr>
        <xdr:cNvPr id="3" name="Picture 2">
          <a:extLst>
            <a:ext uri="{FF2B5EF4-FFF2-40B4-BE49-F238E27FC236}">
              <a16:creationId xmlns:a16="http://schemas.microsoft.com/office/drawing/2014/main" id="{12B6A5A0-6128-6C9B-6DE1-718E7362EC85}"/>
            </a:ext>
          </a:extLst>
        </xdr:cNvPr>
        <xdr:cNvPicPr>
          <a:picLocks/>
        </xdr:cNvPicPr>
      </xdr:nvPicPr>
      <xdr:blipFill>
        <a:blip xmlns:r="http://schemas.openxmlformats.org/officeDocument/2006/relationships" r:embed="rId1"/>
        <a:stretch>
          <a:fillRect/>
        </a:stretch>
      </xdr:blipFill>
      <xdr:spPr>
        <a:xfrm>
          <a:off x="63500" y="0"/>
          <a:ext cx="6675120" cy="9326880"/>
        </a:xfrm>
        <a:prstGeom prst="rect">
          <a:avLst/>
        </a:prstGeom>
      </xdr:spPr>
    </xdr:pic>
    <xdr:clientData/>
  </xdr:twoCellAnchor>
  <xdr:twoCellAnchor editAs="oneCell">
    <xdr:from>
      <xdr:col>11</xdr:col>
      <xdr:colOff>0</xdr:colOff>
      <xdr:row>0</xdr:row>
      <xdr:rowOff>0</xdr:rowOff>
    </xdr:from>
    <xdr:to>
      <xdr:col>21</xdr:col>
      <xdr:colOff>579120</xdr:colOff>
      <xdr:row>50</xdr:row>
      <xdr:rowOff>119380</xdr:rowOff>
    </xdr:to>
    <xdr:pic>
      <xdr:nvPicPr>
        <xdr:cNvPr id="4" name="Picture 3">
          <a:extLst>
            <a:ext uri="{FF2B5EF4-FFF2-40B4-BE49-F238E27FC236}">
              <a16:creationId xmlns:a16="http://schemas.microsoft.com/office/drawing/2014/main" id="{4B7ECEEC-257F-3E78-129E-975D10349429}"/>
            </a:ext>
          </a:extLst>
        </xdr:cNvPr>
        <xdr:cNvPicPr>
          <a:picLocks/>
        </xdr:cNvPicPr>
      </xdr:nvPicPr>
      <xdr:blipFill>
        <a:blip xmlns:r="http://schemas.openxmlformats.org/officeDocument/2006/relationships" r:embed="rId2"/>
        <a:stretch>
          <a:fillRect/>
        </a:stretch>
      </xdr:blipFill>
      <xdr:spPr>
        <a:xfrm>
          <a:off x="6705600" y="0"/>
          <a:ext cx="6675120" cy="93268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142425</xdr:colOff>
      <xdr:row>0</xdr:row>
      <xdr:rowOff>81643</xdr:rowOff>
    </xdr:from>
    <xdr:to>
      <xdr:col>6</xdr:col>
      <xdr:colOff>94800</xdr:colOff>
      <xdr:row>13</xdr:row>
      <xdr:rowOff>105681</xdr:rowOff>
    </xdr:to>
    <xdr:sp macro="" textlink="">
      <xdr:nvSpPr>
        <xdr:cNvPr id="2" name="Rectangle 1">
          <a:extLst>
            <a:ext uri="{FF2B5EF4-FFF2-40B4-BE49-F238E27FC236}">
              <a16:creationId xmlns:a16="http://schemas.microsoft.com/office/drawing/2014/main" id="{4041B789-E8EE-4508-E926-22EE09A518ED}"/>
            </a:ext>
          </a:extLst>
        </xdr:cNvPr>
        <xdr:cNvSpPr/>
      </xdr:nvSpPr>
      <xdr:spPr>
        <a:xfrm>
          <a:off x="142425" y="81643"/>
          <a:ext cx="6030232" cy="10066109"/>
        </a:xfrm>
        <a:prstGeom prst="rect">
          <a:avLst/>
        </a:prstGeom>
        <a:solidFill>
          <a:schemeClr val="bg1">
            <a:alpha val="21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0</xdr:row>
      <xdr:rowOff>0</xdr:rowOff>
    </xdr:from>
    <xdr:to>
      <xdr:col>5</xdr:col>
      <xdr:colOff>104775</xdr:colOff>
      <xdr:row>17</xdr:row>
      <xdr:rowOff>107949</xdr:rowOff>
    </xdr:to>
    <xdr:sp macro="" textlink="">
      <xdr:nvSpPr>
        <xdr:cNvPr id="2" name="Rectangle 1">
          <a:extLst>
            <a:ext uri="{FF2B5EF4-FFF2-40B4-BE49-F238E27FC236}">
              <a16:creationId xmlns:a16="http://schemas.microsoft.com/office/drawing/2014/main" id="{0BB5DCC5-55EB-427F-B458-3C8746375905}"/>
            </a:ext>
          </a:extLst>
        </xdr:cNvPr>
        <xdr:cNvSpPr/>
      </xdr:nvSpPr>
      <xdr:spPr>
        <a:xfrm>
          <a:off x="142875" y="0"/>
          <a:ext cx="6010275" cy="8347074"/>
        </a:xfrm>
        <a:prstGeom prst="rect">
          <a:avLst/>
        </a:prstGeom>
        <a:solidFill>
          <a:schemeClr val="bg1">
            <a:alpha val="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9770</xdr:colOff>
      <xdr:row>0</xdr:row>
      <xdr:rowOff>0</xdr:rowOff>
    </xdr:from>
    <xdr:to>
      <xdr:col>10</xdr:col>
      <xdr:colOff>579121</xdr:colOff>
      <xdr:row>51</xdr:row>
      <xdr:rowOff>134815</xdr:rowOff>
    </xdr:to>
    <xdr:pic>
      <xdr:nvPicPr>
        <xdr:cNvPr id="2" name="Picture 1">
          <a:extLst>
            <a:ext uri="{FF2B5EF4-FFF2-40B4-BE49-F238E27FC236}">
              <a16:creationId xmlns:a16="http://schemas.microsoft.com/office/drawing/2014/main" id="{2D61F56D-0683-E873-09C4-895D547D035C}"/>
            </a:ext>
          </a:extLst>
        </xdr:cNvPr>
        <xdr:cNvPicPr>
          <a:picLocks/>
        </xdr:cNvPicPr>
      </xdr:nvPicPr>
      <xdr:blipFill>
        <a:blip xmlns:r="http://schemas.openxmlformats.org/officeDocument/2006/relationships" r:embed="rId1"/>
        <a:stretch>
          <a:fillRect/>
        </a:stretch>
      </xdr:blipFill>
      <xdr:spPr>
        <a:xfrm>
          <a:off x="9770" y="0"/>
          <a:ext cx="6675120" cy="9601200"/>
        </a:xfrm>
        <a:prstGeom prst="rect">
          <a:avLst/>
        </a:prstGeom>
        <a:ln>
          <a:noFill/>
        </a:ln>
      </xdr:spPr>
    </xdr:pic>
    <xdr:clientData/>
  </xdr:twoCellAnchor>
  <xdr:twoCellAnchor editAs="oneCell">
    <xdr:from>
      <xdr:col>22</xdr:col>
      <xdr:colOff>19535</xdr:colOff>
      <xdr:row>0</xdr:row>
      <xdr:rowOff>0</xdr:rowOff>
    </xdr:from>
    <xdr:to>
      <xdr:col>32</xdr:col>
      <xdr:colOff>588885</xdr:colOff>
      <xdr:row>51</xdr:row>
      <xdr:rowOff>134815</xdr:rowOff>
    </xdr:to>
    <xdr:pic>
      <xdr:nvPicPr>
        <xdr:cNvPr id="4" name="Picture 3">
          <a:extLst>
            <a:ext uri="{FF2B5EF4-FFF2-40B4-BE49-F238E27FC236}">
              <a16:creationId xmlns:a16="http://schemas.microsoft.com/office/drawing/2014/main" id="{89F132D2-3C03-DCFC-3492-D7BA6F3035DB}"/>
            </a:ext>
          </a:extLst>
        </xdr:cNvPr>
        <xdr:cNvPicPr>
          <a:picLocks/>
        </xdr:cNvPicPr>
      </xdr:nvPicPr>
      <xdr:blipFill>
        <a:blip xmlns:r="http://schemas.openxmlformats.org/officeDocument/2006/relationships" r:embed="rId2"/>
        <a:stretch>
          <a:fillRect/>
        </a:stretch>
      </xdr:blipFill>
      <xdr:spPr>
        <a:xfrm>
          <a:off x="13452227" y="0"/>
          <a:ext cx="6675120" cy="9601200"/>
        </a:xfrm>
        <a:prstGeom prst="rect">
          <a:avLst/>
        </a:prstGeom>
        <a:ln>
          <a:noFill/>
        </a:ln>
      </xdr:spPr>
    </xdr:pic>
    <xdr:clientData/>
  </xdr:twoCellAnchor>
  <xdr:twoCellAnchor editAs="oneCell">
    <xdr:from>
      <xdr:col>33</xdr:col>
      <xdr:colOff>24420</xdr:colOff>
      <xdr:row>0</xdr:row>
      <xdr:rowOff>0</xdr:rowOff>
    </xdr:from>
    <xdr:to>
      <xdr:col>43</xdr:col>
      <xdr:colOff>593770</xdr:colOff>
      <xdr:row>51</xdr:row>
      <xdr:rowOff>134815</xdr:rowOff>
    </xdr:to>
    <xdr:pic>
      <xdr:nvPicPr>
        <xdr:cNvPr id="5" name="Picture 4">
          <a:extLst>
            <a:ext uri="{FF2B5EF4-FFF2-40B4-BE49-F238E27FC236}">
              <a16:creationId xmlns:a16="http://schemas.microsoft.com/office/drawing/2014/main" id="{BDC6CC8E-2972-8509-AC10-7D70C5DB31E1}"/>
            </a:ext>
          </a:extLst>
        </xdr:cNvPr>
        <xdr:cNvPicPr>
          <a:picLocks/>
        </xdr:cNvPicPr>
      </xdr:nvPicPr>
      <xdr:blipFill>
        <a:blip xmlns:r="http://schemas.openxmlformats.org/officeDocument/2006/relationships" r:embed="rId3"/>
        <a:stretch>
          <a:fillRect/>
        </a:stretch>
      </xdr:blipFill>
      <xdr:spPr>
        <a:xfrm>
          <a:off x="20173458" y="0"/>
          <a:ext cx="6675120" cy="9601200"/>
        </a:xfrm>
        <a:prstGeom prst="rect">
          <a:avLst/>
        </a:prstGeom>
        <a:ln>
          <a:noFill/>
        </a:ln>
      </xdr:spPr>
    </xdr:pic>
    <xdr:clientData/>
  </xdr:twoCellAnchor>
  <xdr:twoCellAnchor editAs="oneCell">
    <xdr:from>
      <xdr:col>44</xdr:col>
      <xdr:colOff>24418</xdr:colOff>
      <xdr:row>0</xdr:row>
      <xdr:rowOff>0</xdr:rowOff>
    </xdr:from>
    <xdr:to>
      <xdr:col>54</xdr:col>
      <xdr:colOff>593769</xdr:colOff>
      <xdr:row>51</xdr:row>
      <xdr:rowOff>134815</xdr:rowOff>
    </xdr:to>
    <xdr:pic>
      <xdr:nvPicPr>
        <xdr:cNvPr id="6" name="Picture 5">
          <a:extLst>
            <a:ext uri="{FF2B5EF4-FFF2-40B4-BE49-F238E27FC236}">
              <a16:creationId xmlns:a16="http://schemas.microsoft.com/office/drawing/2014/main" id="{4908E837-7E8F-82F0-7E67-05D63595C3D8}"/>
            </a:ext>
          </a:extLst>
        </xdr:cNvPr>
        <xdr:cNvPicPr>
          <a:picLocks/>
        </xdr:cNvPicPr>
      </xdr:nvPicPr>
      <xdr:blipFill>
        <a:blip xmlns:r="http://schemas.openxmlformats.org/officeDocument/2006/relationships" r:embed="rId4"/>
        <a:stretch>
          <a:fillRect/>
        </a:stretch>
      </xdr:blipFill>
      <xdr:spPr>
        <a:xfrm>
          <a:off x="26889803" y="0"/>
          <a:ext cx="6675120" cy="9601200"/>
        </a:xfrm>
        <a:prstGeom prst="rect">
          <a:avLst/>
        </a:prstGeom>
        <a:ln>
          <a:noFill/>
        </a:ln>
      </xdr:spPr>
    </xdr:pic>
    <xdr:clientData/>
  </xdr:twoCellAnchor>
  <xdr:twoCellAnchor editAs="oneCell">
    <xdr:from>
      <xdr:col>55</xdr:col>
      <xdr:colOff>19545</xdr:colOff>
      <xdr:row>0</xdr:row>
      <xdr:rowOff>0</xdr:rowOff>
    </xdr:from>
    <xdr:to>
      <xdr:col>65</xdr:col>
      <xdr:colOff>588896</xdr:colOff>
      <xdr:row>51</xdr:row>
      <xdr:rowOff>134815</xdr:rowOff>
    </xdr:to>
    <xdr:pic>
      <xdr:nvPicPr>
        <xdr:cNvPr id="7" name="Picture 6">
          <a:extLst>
            <a:ext uri="{FF2B5EF4-FFF2-40B4-BE49-F238E27FC236}">
              <a16:creationId xmlns:a16="http://schemas.microsoft.com/office/drawing/2014/main" id="{13CE7FCA-7DB7-451B-29AA-A4F73E6D3E44}"/>
            </a:ext>
          </a:extLst>
        </xdr:cNvPr>
        <xdr:cNvPicPr>
          <a:picLocks/>
        </xdr:cNvPicPr>
      </xdr:nvPicPr>
      <xdr:blipFill>
        <a:blip xmlns:r="http://schemas.openxmlformats.org/officeDocument/2006/relationships" r:embed="rId5"/>
        <a:stretch>
          <a:fillRect/>
        </a:stretch>
      </xdr:blipFill>
      <xdr:spPr>
        <a:xfrm>
          <a:off x="33601276" y="0"/>
          <a:ext cx="6675120" cy="9601200"/>
        </a:xfrm>
        <a:prstGeom prst="rect">
          <a:avLst/>
        </a:prstGeom>
        <a:ln>
          <a:noFill/>
        </a:ln>
      </xdr:spPr>
    </xdr:pic>
    <xdr:clientData/>
  </xdr:twoCellAnchor>
  <xdr:twoCellAnchor editAs="oneCell">
    <xdr:from>
      <xdr:col>66</xdr:col>
      <xdr:colOff>29315</xdr:colOff>
      <xdr:row>0</xdr:row>
      <xdr:rowOff>0</xdr:rowOff>
    </xdr:from>
    <xdr:to>
      <xdr:col>76</xdr:col>
      <xdr:colOff>598666</xdr:colOff>
      <xdr:row>51</xdr:row>
      <xdr:rowOff>134815</xdr:rowOff>
    </xdr:to>
    <xdr:pic>
      <xdr:nvPicPr>
        <xdr:cNvPr id="8" name="Picture 7">
          <a:extLst>
            <a:ext uri="{FF2B5EF4-FFF2-40B4-BE49-F238E27FC236}">
              <a16:creationId xmlns:a16="http://schemas.microsoft.com/office/drawing/2014/main" id="{4DD9C170-C151-F25C-96B8-FE5C4DF9C0A1}"/>
            </a:ext>
          </a:extLst>
        </xdr:cNvPr>
        <xdr:cNvPicPr>
          <a:picLocks/>
        </xdr:cNvPicPr>
      </xdr:nvPicPr>
      <xdr:blipFill>
        <a:blip xmlns:r="http://schemas.openxmlformats.org/officeDocument/2006/relationships" r:embed="rId6"/>
        <a:stretch>
          <a:fillRect/>
        </a:stretch>
      </xdr:blipFill>
      <xdr:spPr>
        <a:xfrm>
          <a:off x="40327392" y="0"/>
          <a:ext cx="6675120" cy="9601200"/>
        </a:xfrm>
        <a:prstGeom prst="rect">
          <a:avLst/>
        </a:prstGeom>
        <a:ln>
          <a:noFill/>
        </a:ln>
      </xdr:spPr>
    </xdr:pic>
    <xdr:clientData/>
  </xdr:twoCellAnchor>
  <xdr:twoCellAnchor editAs="oneCell">
    <xdr:from>
      <xdr:col>77</xdr:col>
      <xdr:colOff>14673</xdr:colOff>
      <xdr:row>0</xdr:row>
      <xdr:rowOff>0</xdr:rowOff>
    </xdr:from>
    <xdr:to>
      <xdr:col>87</xdr:col>
      <xdr:colOff>584024</xdr:colOff>
      <xdr:row>51</xdr:row>
      <xdr:rowOff>134815</xdr:rowOff>
    </xdr:to>
    <xdr:pic>
      <xdr:nvPicPr>
        <xdr:cNvPr id="9" name="Picture 8">
          <a:extLst>
            <a:ext uri="{FF2B5EF4-FFF2-40B4-BE49-F238E27FC236}">
              <a16:creationId xmlns:a16="http://schemas.microsoft.com/office/drawing/2014/main" id="{43C8F39B-2449-F33E-8CCB-5E9DB89DC893}"/>
            </a:ext>
          </a:extLst>
        </xdr:cNvPr>
        <xdr:cNvPicPr>
          <a:picLocks/>
        </xdr:cNvPicPr>
      </xdr:nvPicPr>
      <xdr:blipFill>
        <a:blip xmlns:r="http://schemas.openxmlformats.org/officeDocument/2006/relationships" r:embed="rId7"/>
        <a:stretch>
          <a:fillRect/>
        </a:stretch>
      </xdr:blipFill>
      <xdr:spPr>
        <a:xfrm>
          <a:off x="47029096" y="0"/>
          <a:ext cx="6675120" cy="9601200"/>
        </a:xfrm>
        <a:prstGeom prst="rect">
          <a:avLst/>
        </a:prstGeom>
        <a:ln>
          <a:noFill/>
        </a:ln>
      </xdr:spPr>
    </xdr:pic>
    <xdr:clientData/>
  </xdr:twoCellAnchor>
  <xdr:twoCellAnchor editAs="oneCell">
    <xdr:from>
      <xdr:col>88</xdr:col>
      <xdr:colOff>4897</xdr:colOff>
      <xdr:row>0</xdr:row>
      <xdr:rowOff>0</xdr:rowOff>
    </xdr:from>
    <xdr:to>
      <xdr:col>98</xdr:col>
      <xdr:colOff>574248</xdr:colOff>
      <xdr:row>51</xdr:row>
      <xdr:rowOff>134815</xdr:rowOff>
    </xdr:to>
    <xdr:pic>
      <xdr:nvPicPr>
        <xdr:cNvPr id="10" name="Picture 9">
          <a:extLst>
            <a:ext uri="{FF2B5EF4-FFF2-40B4-BE49-F238E27FC236}">
              <a16:creationId xmlns:a16="http://schemas.microsoft.com/office/drawing/2014/main" id="{A6B538A3-1605-B08A-9F74-8FF8ECC3414D}"/>
            </a:ext>
          </a:extLst>
        </xdr:cNvPr>
        <xdr:cNvPicPr>
          <a:picLocks/>
        </xdr:cNvPicPr>
      </xdr:nvPicPr>
      <xdr:blipFill>
        <a:blip xmlns:r="http://schemas.openxmlformats.org/officeDocument/2006/relationships" r:embed="rId8"/>
        <a:stretch>
          <a:fillRect/>
        </a:stretch>
      </xdr:blipFill>
      <xdr:spPr>
        <a:xfrm>
          <a:off x="53735666" y="0"/>
          <a:ext cx="6675120" cy="9601200"/>
        </a:xfrm>
        <a:prstGeom prst="rect">
          <a:avLst/>
        </a:prstGeom>
        <a:ln>
          <a:noFill/>
        </a:ln>
      </xdr:spPr>
    </xdr:pic>
    <xdr:clientData/>
  </xdr:twoCellAnchor>
  <xdr:twoCellAnchor editAs="oneCell">
    <xdr:from>
      <xdr:col>98</xdr:col>
      <xdr:colOff>600824</xdr:colOff>
      <xdr:row>0</xdr:row>
      <xdr:rowOff>0</xdr:rowOff>
    </xdr:from>
    <xdr:to>
      <xdr:col>109</xdr:col>
      <xdr:colOff>559597</xdr:colOff>
      <xdr:row>51</xdr:row>
      <xdr:rowOff>134815</xdr:rowOff>
    </xdr:to>
    <xdr:pic>
      <xdr:nvPicPr>
        <xdr:cNvPr id="11" name="Picture 10">
          <a:extLst>
            <a:ext uri="{FF2B5EF4-FFF2-40B4-BE49-F238E27FC236}">
              <a16:creationId xmlns:a16="http://schemas.microsoft.com/office/drawing/2014/main" id="{99D5E701-AA42-093E-499E-0A18F2A807BA}"/>
            </a:ext>
          </a:extLst>
        </xdr:cNvPr>
        <xdr:cNvPicPr>
          <a:picLocks/>
        </xdr:cNvPicPr>
      </xdr:nvPicPr>
      <xdr:blipFill>
        <a:blip xmlns:r="http://schemas.openxmlformats.org/officeDocument/2006/relationships" r:embed="rId9"/>
        <a:stretch>
          <a:fillRect/>
        </a:stretch>
      </xdr:blipFill>
      <xdr:spPr>
        <a:xfrm>
          <a:off x="60497199" y="0"/>
          <a:ext cx="6681836" cy="9445503"/>
        </a:xfrm>
        <a:prstGeom prst="rect">
          <a:avLst/>
        </a:prstGeom>
      </xdr:spPr>
    </xdr:pic>
    <xdr:clientData/>
  </xdr:twoCellAnchor>
  <xdr:twoCellAnchor editAs="oneCell">
    <xdr:from>
      <xdr:col>11</xdr:col>
      <xdr:colOff>12700</xdr:colOff>
      <xdr:row>0</xdr:row>
      <xdr:rowOff>25400</xdr:rowOff>
    </xdr:from>
    <xdr:to>
      <xdr:col>21</xdr:col>
      <xdr:colOff>582676</xdr:colOff>
      <xdr:row>51</xdr:row>
      <xdr:rowOff>161798</xdr:rowOff>
    </xdr:to>
    <xdr:pic>
      <xdr:nvPicPr>
        <xdr:cNvPr id="13" name="Picture 12">
          <a:extLst>
            <a:ext uri="{FF2B5EF4-FFF2-40B4-BE49-F238E27FC236}">
              <a16:creationId xmlns:a16="http://schemas.microsoft.com/office/drawing/2014/main" id="{3154B3AE-C925-F8A9-668E-121EF22418F9}"/>
            </a:ext>
          </a:extLst>
        </xdr:cNvPr>
        <xdr:cNvPicPr>
          <a:picLocks/>
        </xdr:cNvPicPr>
      </xdr:nvPicPr>
      <xdr:blipFill>
        <a:blip xmlns:r="http://schemas.openxmlformats.org/officeDocument/2006/relationships" r:embed="rId10"/>
        <a:stretch>
          <a:fillRect/>
        </a:stretch>
      </xdr:blipFill>
      <xdr:spPr>
        <a:xfrm>
          <a:off x="6718300" y="25400"/>
          <a:ext cx="6665976" cy="95280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579121</xdr:colOff>
      <xdr:row>50</xdr:row>
      <xdr:rowOff>119380</xdr:rowOff>
    </xdr:to>
    <xdr:pic>
      <xdr:nvPicPr>
        <xdr:cNvPr id="6" name="Picture 1">
          <a:extLst>
            <a:ext uri="{FF2B5EF4-FFF2-40B4-BE49-F238E27FC236}">
              <a16:creationId xmlns:a16="http://schemas.microsoft.com/office/drawing/2014/main" id="{4309354F-13A2-2BD0-B508-90E74EC44881}"/>
            </a:ext>
          </a:extLst>
        </xdr:cNvPr>
        <xdr:cNvPicPr>
          <a:picLocks/>
        </xdr:cNvPicPr>
      </xdr:nvPicPr>
      <xdr:blipFill>
        <a:blip xmlns:r="http://schemas.openxmlformats.org/officeDocument/2006/relationships" r:embed="rId1"/>
        <a:stretch>
          <a:fillRect/>
        </a:stretch>
      </xdr:blipFill>
      <xdr:spPr>
        <a:xfrm>
          <a:off x="1" y="0"/>
          <a:ext cx="6675120" cy="9326880"/>
        </a:xfrm>
        <a:prstGeom prst="rect">
          <a:avLst/>
        </a:prstGeom>
      </xdr:spPr>
    </xdr:pic>
    <xdr:clientData/>
  </xdr:twoCellAnchor>
  <xdr:twoCellAnchor editAs="oneCell">
    <xdr:from>
      <xdr:col>11</xdr:col>
      <xdr:colOff>1</xdr:colOff>
      <xdr:row>0</xdr:row>
      <xdr:rowOff>0</xdr:rowOff>
    </xdr:from>
    <xdr:to>
      <xdr:col>21</xdr:col>
      <xdr:colOff>579121</xdr:colOff>
      <xdr:row>50</xdr:row>
      <xdr:rowOff>119380</xdr:rowOff>
    </xdr:to>
    <xdr:pic>
      <xdr:nvPicPr>
        <xdr:cNvPr id="10" name="Picture 4">
          <a:extLst>
            <a:ext uri="{FF2B5EF4-FFF2-40B4-BE49-F238E27FC236}">
              <a16:creationId xmlns:a16="http://schemas.microsoft.com/office/drawing/2014/main" id="{A618A817-3DFA-E40E-C14F-11158B9C35B4}"/>
            </a:ext>
          </a:extLst>
        </xdr:cNvPr>
        <xdr:cNvPicPr>
          <a:picLocks/>
        </xdr:cNvPicPr>
      </xdr:nvPicPr>
      <xdr:blipFill>
        <a:blip xmlns:r="http://schemas.openxmlformats.org/officeDocument/2006/relationships" r:embed="rId2"/>
        <a:stretch>
          <a:fillRect/>
        </a:stretch>
      </xdr:blipFill>
      <xdr:spPr>
        <a:xfrm>
          <a:off x="6705601" y="0"/>
          <a:ext cx="6675120" cy="93268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26</xdr:col>
      <xdr:colOff>566959</xdr:colOff>
      <xdr:row>0</xdr:row>
      <xdr:rowOff>36350</xdr:rowOff>
    </xdr:from>
    <xdr:to>
      <xdr:col>28</xdr:col>
      <xdr:colOff>754264</xdr:colOff>
      <xdr:row>7</xdr:row>
      <xdr:rowOff>209774</xdr:rowOff>
    </xdr:to>
    <xdr:pic>
      <xdr:nvPicPr>
        <xdr:cNvPr id="2" name="Picture 1">
          <a:extLst>
            <a:ext uri="{FF2B5EF4-FFF2-40B4-BE49-F238E27FC236}">
              <a16:creationId xmlns:a16="http://schemas.microsoft.com/office/drawing/2014/main" id="{89F25F68-6F43-4690-8A12-D7A796E8840D}"/>
            </a:ext>
          </a:extLst>
        </xdr:cNvPr>
        <xdr:cNvPicPr>
          <a:picLocks noChangeAspect="1"/>
        </xdr:cNvPicPr>
      </xdr:nvPicPr>
      <xdr:blipFill rotWithShape="1">
        <a:blip xmlns:r="http://schemas.openxmlformats.org/officeDocument/2006/relationships" r:embed="rId1"/>
        <a:srcRect b="14179"/>
        <a:stretch/>
      </xdr:blipFill>
      <xdr:spPr>
        <a:xfrm>
          <a:off x="8470441" y="36350"/>
          <a:ext cx="3209225" cy="1454763"/>
        </a:xfrm>
        <a:prstGeom prst="rect">
          <a:avLst/>
        </a:prstGeom>
      </xdr:spPr>
    </xdr:pic>
    <xdr:clientData/>
  </xdr:twoCellAnchor>
  <xdr:twoCellAnchor editAs="oneCell">
    <xdr:from>
      <xdr:col>12</xdr:col>
      <xdr:colOff>97005</xdr:colOff>
      <xdr:row>0</xdr:row>
      <xdr:rowOff>75479</xdr:rowOff>
    </xdr:from>
    <xdr:to>
      <xdr:col>22</xdr:col>
      <xdr:colOff>152495</xdr:colOff>
      <xdr:row>7</xdr:row>
      <xdr:rowOff>165740</xdr:rowOff>
    </xdr:to>
    <xdr:pic>
      <xdr:nvPicPr>
        <xdr:cNvPr id="3" name="Picture 2">
          <a:extLst>
            <a:ext uri="{FF2B5EF4-FFF2-40B4-BE49-F238E27FC236}">
              <a16:creationId xmlns:a16="http://schemas.microsoft.com/office/drawing/2014/main" id="{6E01FF79-0281-4280-A5DA-95363C4D2C09}"/>
            </a:ext>
          </a:extLst>
        </xdr:cNvPr>
        <xdr:cNvPicPr>
          <a:picLocks noChangeAspect="1"/>
        </xdr:cNvPicPr>
      </xdr:nvPicPr>
      <xdr:blipFill rotWithShape="1">
        <a:blip xmlns:r="http://schemas.openxmlformats.org/officeDocument/2006/relationships" r:embed="rId1"/>
        <a:srcRect l="3708" r="3385" b="14179"/>
        <a:stretch/>
      </xdr:blipFill>
      <xdr:spPr>
        <a:xfrm>
          <a:off x="3941023" y="75479"/>
          <a:ext cx="2550133" cy="1371600"/>
        </a:xfrm>
        <a:prstGeom prst="rect">
          <a:avLst/>
        </a:prstGeom>
      </xdr:spPr>
    </xdr:pic>
    <xdr:clientData/>
  </xdr:twoCellAnchor>
  <xdr:oneCellAnchor>
    <xdr:from>
      <xdr:col>12</xdr:col>
      <xdr:colOff>102674</xdr:colOff>
      <xdr:row>48</xdr:row>
      <xdr:rowOff>69810</xdr:rowOff>
    </xdr:from>
    <xdr:ext cx="2550133" cy="1371600"/>
    <xdr:pic>
      <xdr:nvPicPr>
        <xdr:cNvPr id="5" name="Picture 4">
          <a:extLst>
            <a:ext uri="{FF2B5EF4-FFF2-40B4-BE49-F238E27FC236}">
              <a16:creationId xmlns:a16="http://schemas.microsoft.com/office/drawing/2014/main" id="{CD441306-C0A9-463C-A111-E1C4E65B761E}"/>
            </a:ext>
          </a:extLst>
        </xdr:cNvPr>
        <xdr:cNvPicPr>
          <a:picLocks noChangeAspect="1"/>
        </xdr:cNvPicPr>
      </xdr:nvPicPr>
      <xdr:blipFill rotWithShape="1">
        <a:blip xmlns:r="http://schemas.openxmlformats.org/officeDocument/2006/relationships" r:embed="rId1"/>
        <a:srcRect l="3708" r="3385" b="14179"/>
        <a:stretch/>
      </xdr:blipFill>
      <xdr:spPr>
        <a:xfrm>
          <a:off x="3946692" y="9872623"/>
          <a:ext cx="2550133" cy="13716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578555</xdr:colOff>
      <xdr:row>51</xdr:row>
      <xdr:rowOff>169333</xdr:rowOff>
    </xdr:to>
    <xdr:pic>
      <xdr:nvPicPr>
        <xdr:cNvPr id="3" name="Picture 2">
          <a:extLst>
            <a:ext uri="{FF2B5EF4-FFF2-40B4-BE49-F238E27FC236}">
              <a16:creationId xmlns:a16="http://schemas.microsoft.com/office/drawing/2014/main" id="{FD3F32D4-FD70-5CAF-DFBC-1056D897F19A}"/>
            </a:ext>
          </a:extLst>
        </xdr:cNvPr>
        <xdr:cNvPicPr>
          <a:picLocks/>
        </xdr:cNvPicPr>
      </xdr:nvPicPr>
      <xdr:blipFill>
        <a:blip xmlns:r="http://schemas.openxmlformats.org/officeDocument/2006/relationships" r:embed="rId1"/>
        <a:stretch>
          <a:fillRect/>
        </a:stretch>
      </xdr:blipFill>
      <xdr:spPr>
        <a:xfrm>
          <a:off x="0" y="0"/>
          <a:ext cx="6646333" cy="9525000"/>
        </a:xfrm>
        <a:prstGeom prst="rect">
          <a:avLst/>
        </a:prstGeom>
        <a:ln>
          <a:noFill/>
        </a:ln>
      </xdr:spPr>
    </xdr:pic>
    <xdr:clientData/>
  </xdr:twoCellAnchor>
  <xdr:twoCellAnchor editAs="oneCell">
    <xdr:from>
      <xdr:col>11</xdr:col>
      <xdr:colOff>14111</xdr:colOff>
      <xdr:row>0</xdr:row>
      <xdr:rowOff>1</xdr:rowOff>
    </xdr:from>
    <xdr:to>
      <xdr:col>21</xdr:col>
      <xdr:colOff>571500</xdr:colOff>
      <xdr:row>51</xdr:row>
      <xdr:rowOff>169334</xdr:rowOff>
    </xdr:to>
    <xdr:pic>
      <xdr:nvPicPr>
        <xdr:cNvPr id="4" name="Picture 3">
          <a:extLst>
            <a:ext uri="{FF2B5EF4-FFF2-40B4-BE49-F238E27FC236}">
              <a16:creationId xmlns:a16="http://schemas.microsoft.com/office/drawing/2014/main" id="{06C53D49-BB7C-DA3B-4A73-7BB3C4610865}"/>
            </a:ext>
          </a:extLst>
        </xdr:cNvPr>
        <xdr:cNvPicPr>
          <a:picLocks noChangeAspect="1"/>
        </xdr:cNvPicPr>
      </xdr:nvPicPr>
      <xdr:blipFill>
        <a:blip xmlns:r="http://schemas.openxmlformats.org/officeDocument/2006/relationships" r:embed="rId2"/>
        <a:stretch>
          <a:fillRect/>
        </a:stretch>
      </xdr:blipFill>
      <xdr:spPr>
        <a:xfrm>
          <a:off x="6688667" y="1"/>
          <a:ext cx="6625166" cy="9525000"/>
        </a:xfrm>
        <a:prstGeom prst="rect">
          <a:avLst/>
        </a:prstGeom>
      </xdr:spPr>
    </xdr:pic>
    <xdr:clientData/>
  </xdr:twoCellAnchor>
  <xdr:twoCellAnchor editAs="oneCell">
    <xdr:from>
      <xdr:col>22</xdr:col>
      <xdr:colOff>0</xdr:colOff>
      <xdr:row>0</xdr:row>
      <xdr:rowOff>1</xdr:rowOff>
    </xdr:from>
    <xdr:to>
      <xdr:col>32</xdr:col>
      <xdr:colOff>585611</xdr:colOff>
      <xdr:row>51</xdr:row>
      <xdr:rowOff>176390</xdr:rowOff>
    </xdr:to>
    <xdr:pic>
      <xdr:nvPicPr>
        <xdr:cNvPr id="5" name="Picture 4">
          <a:extLst>
            <a:ext uri="{FF2B5EF4-FFF2-40B4-BE49-F238E27FC236}">
              <a16:creationId xmlns:a16="http://schemas.microsoft.com/office/drawing/2014/main" id="{AB962FF9-C770-FE24-724F-C155699A8A3A}"/>
            </a:ext>
          </a:extLst>
        </xdr:cNvPr>
        <xdr:cNvPicPr>
          <a:picLocks noChangeAspect="1"/>
        </xdr:cNvPicPr>
      </xdr:nvPicPr>
      <xdr:blipFill>
        <a:blip xmlns:r="http://schemas.openxmlformats.org/officeDocument/2006/relationships" r:embed="rId3"/>
        <a:stretch>
          <a:fillRect/>
        </a:stretch>
      </xdr:blipFill>
      <xdr:spPr>
        <a:xfrm>
          <a:off x="13349111" y="1"/>
          <a:ext cx="6653389" cy="9532056"/>
        </a:xfrm>
        <a:prstGeom prst="rect">
          <a:avLst/>
        </a:prstGeom>
        <a:ln>
          <a:noFill/>
        </a:ln>
      </xdr:spPr>
    </xdr:pic>
    <xdr:clientData/>
  </xdr:twoCellAnchor>
  <xdr:twoCellAnchor editAs="oneCell">
    <xdr:from>
      <xdr:col>33</xdr:col>
      <xdr:colOff>0</xdr:colOff>
      <xdr:row>0</xdr:row>
      <xdr:rowOff>0</xdr:rowOff>
    </xdr:from>
    <xdr:to>
      <xdr:col>43</xdr:col>
      <xdr:colOff>585612</xdr:colOff>
      <xdr:row>52</xdr:row>
      <xdr:rowOff>2468</xdr:rowOff>
    </xdr:to>
    <xdr:pic>
      <xdr:nvPicPr>
        <xdr:cNvPr id="6" name="Picture 5">
          <a:extLst>
            <a:ext uri="{FF2B5EF4-FFF2-40B4-BE49-F238E27FC236}">
              <a16:creationId xmlns:a16="http://schemas.microsoft.com/office/drawing/2014/main" id="{2472F716-3819-E973-E0ED-7E3FC014A5B5}"/>
            </a:ext>
          </a:extLst>
        </xdr:cNvPr>
        <xdr:cNvPicPr>
          <a:picLocks noChangeAspect="1"/>
        </xdr:cNvPicPr>
      </xdr:nvPicPr>
      <xdr:blipFill>
        <a:blip xmlns:r="http://schemas.openxmlformats.org/officeDocument/2006/relationships" r:embed="rId4"/>
        <a:stretch>
          <a:fillRect/>
        </a:stretch>
      </xdr:blipFill>
      <xdr:spPr>
        <a:xfrm>
          <a:off x="20023667" y="0"/>
          <a:ext cx="6653389" cy="9539110"/>
        </a:xfrm>
        <a:prstGeom prst="rect">
          <a:avLst/>
        </a:prstGeom>
        <a:ln>
          <a:noFill/>
        </a:ln>
      </xdr:spPr>
    </xdr:pic>
    <xdr:clientData/>
  </xdr:twoCellAnchor>
  <xdr:twoCellAnchor editAs="oneCell">
    <xdr:from>
      <xdr:col>44</xdr:col>
      <xdr:colOff>0</xdr:colOff>
      <xdr:row>0</xdr:row>
      <xdr:rowOff>0</xdr:rowOff>
    </xdr:from>
    <xdr:to>
      <xdr:col>54</xdr:col>
      <xdr:colOff>592667</xdr:colOff>
      <xdr:row>51</xdr:row>
      <xdr:rowOff>155222</xdr:rowOff>
    </xdr:to>
    <xdr:pic>
      <xdr:nvPicPr>
        <xdr:cNvPr id="8" name="Picture 7">
          <a:extLst>
            <a:ext uri="{FF2B5EF4-FFF2-40B4-BE49-F238E27FC236}">
              <a16:creationId xmlns:a16="http://schemas.microsoft.com/office/drawing/2014/main" id="{F6545C33-B8E1-17C0-5B3E-E1D082CBAF39}"/>
            </a:ext>
          </a:extLst>
        </xdr:cNvPr>
        <xdr:cNvPicPr>
          <a:picLocks noChangeAspect="1"/>
        </xdr:cNvPicPr>
      </xdr:nvPicPr>
      <xdr:blipFill>
        <a:blip xmlns:r="http://schemas.openxmlformats.org/officeDocument/2006/relationships" r:embed="rId5"/>
        <a:stretch>
          <a:fillRect/>
        </a:stretch>
      </xdr:blipFill>
      <xdr:spPr>
        <a:xfrm>
          <a:off x="26698222" y="0"/>
          <a:ext cx="6660445" cy="9510889"/>
        </a:xfrm>
        <a:prstGeom prst="rect">
          <a:avLst/>
        </a:prstGeom>
        <a:ln>
          <a:noFill/>
        </a:ln>
      </xdr:spPr>
    </xdr:pic>
    <xdr:clientData/>
  </xdr:twoCellAnchor>
  <xdr:twoCellAnchor editAs="oneCell">
    <xdr:from>
      <xdr:col>55</xdr:col>
      <xdr:colOff>21160</xdr:colOff>
      <xdr:row>0</xdr:row>
      <xdr:rowOff>21168</xdr:rowOff>
    </xdr:from>
    <xdr:to>
      <xdr:col>65</xdr:col>
      <xdr:colOff>585611</xdr:colOff>
      <xdr:row>51</xdr:row>
      <xdr:rowOff>127000</xdr:rowOff>
    </xdr:to>
    <xdr:pic>
      <xdr:nvPicPr>
        <xdr:cNvPr id="10" name="Picture 9">
          <a:extLst>
            <a:ext uri="{FF2B5EF4-FFF2-40B4-BE49-F238E27FC236}">
              <a16:creationId xmlns:a16="http://schemas.microsoft.com/office/drawing/2014/main" id="{FAD7B771-0ED9-5ACC-132D-76489260CF2B}"/>
            </a:ext>
          </a:extLst>
        </xdr:cNvPr>
        <xdr:cNvPicPr>
          <a:picLocks noChangeAspect="1"/>
        </xdr:cNvPicPr>
      </xdr:nvPicPr>
      <xdr:blipFill>
        <a:blip xmlns:r="http://schemas.openxmlformats.org/officeDocument/2006/relationships" r:embed="rId6"/>
        <a:stretch>
          <a:fillRect/>
        </a:stretch>
      </xdr:blipFill>
      <xdr:spPr>
        <a:xfrm>
          <a:off x="33393938" y="21168"/>
          <a:ext cx="6632229" cy="9461499"/>
        </a:xfrm>
        <a:prstGeom prst="rect">
          <a:avLst/>
        </a:prstGeom>
      </xdr:spPr>
    </xdr:pic>
    <xdr:clientData/>
  </xdr:twoCellAnchor>
  <xdr:twoCellAnchor editAs="oneCell">
    <xdr:from>
      <xdr:col>66</xdr:col>
      <xdr:colOff>28225</xdr:colOff>
      <xdr:row>0</xdr:row>
      <xdr:rowOff>1</xdr:rowOff>
    </xdr:from>
    <xdr:to>
      <xdr:col>76</xdr:col>
      <xdr:colOff>578557</xdr:colOff>
      <xdr:row>51</xdr:row>
      <xdr:rowOff>169333</xdr:rowOff>
    </xdr:to>
    <xdr:pic>
      <xdr:nvPicPr>
        <xdr:cNvPr id="11" name="Picture 10">
          <a:extLst>
            <a:ext uri="{FF2B5EF4-FFF2-40B4-BE49-F238E27FC236}">
              <a16:creationId xmlns:a16="http://schemas.microsoft.com/office/drawing/2014/main" id="{AF01A2A6-BAB1-5924-483E-E2E803DE750A}"/>
            </a:ext>
          </a:extLst>
        </xdr:cNvPr>
        <xdr:cNvPicPr>
          <a:picLocks noChangeAspect="1"/>
        </xdr:cNvPicPr>
      </xdr:nvPicPr>
      <xdr:blipFill>
        <a:blip xmlns:r="http://schemas.openxmlformats.org/officeDocument/2006/relationships" r:embed="rId7"/>
        <a:stretch>
          <a:fillRect/>
        </a:stretch>
      </xdr:blipFill>
      <xdr:spPr>
        <a:xfrm>
          <a:off x="40075558" y="1"/>
          <a:ext cx="6618110" cy="9524999"/>
        </a:xfrm>
        <a:prstGeom prst="rect">
          <a:avLst/>
        </a:prstGeom>
      </xdr:spPr>
    </xdr:pic>
    <xdr:clientData/>
  </xdr:twoCellAnchor>
  <xdr:twoCellAnchor editAs="oneCell">
    <xdr:from>
      <xdr:col>77</xdr:col>
      <xdr:colOff>28224</xdr:colOff>
      <xdr:row>0</xdr:row>
      <xdr:rowOff>0</xdr:rowOff>
    </xdr:from>
    <xdr:to>
      <xdr:col>87</xdr:col>
      <xdr:colOff>578555</xdr:colOff>
      <xdr:row>51</xdr:row>
      <xdr:rowOff>127000</xdr:rowOff>
    </xdr:to>
    <xdr:pic>
      <xdr:nvPicPr>
        <xdr:cNvPr id="12" name="Picture 11">
          <a:extLst>
            <a:ext uri="{FF2B5EF4-FFF2-40B4-BE49-F238E27FC236}">
              <a16:creationId xmlns:a16="http://schemas.microsoft.com/office/drawing/2014/main" id="{709FE18E-3F18-8731-C89F-C5F5E0E3C32D}"/>
            </a:ext>
          </a:extLst>
        </xdr:cNvPr>
        <xdr:cNvPicPr>
          <a:picLocks noChangeAspect="1"/>
        </xdr:cNvPicPr>
      </xdr:nvPicPr>
      <xdr:blipFill>
        <a:blip xmlns:r="http://schemas.openxmlformats.org/officeDocument/2006/relationships" r:embed="rId8"/>
        <a:stretch>
          <a:fillRect/>
        </a:stretch>
      </xdr:blipFill>
      <xdr:spPr>
        <a:xfrm>
          <a:off x="46750113" y="0"/>
          <a:ext cx="6618109" cy="9482667"/>
        </a:xfrm>
        <a:prstGeom prst="rect">
          <a:avLst/>
        </a:prstGeom>
      </xdr:spPr>
    </xdr:pic>
    <xdr:clientData/>
  </xdr:twoCellAnchor>
  <xdr:twoCellAnchor editAs="oneCell">
    <xdr:from>
      <xdr:col>88</xdr:col>
      <xdr:colOff>35280</xdr:colOff>
      <xdr:row>0</xdr:row>
      <xdr:rowOff>0</xdr:rowOff>
    </xdr:from>
    <xdr:to>
      <xdr:col>98</xdr:col>
      <xdr:colOff>585611</xdr:colOff>
      <xdr:row>51</xdr:row>
      <xdr:rowOff>155222</xdr:rowOff>
    </xdr:to>
    <xdr:pic>
      <xdr:nvPicPr>
        <xdr:cNvPr id="14" name="Picture 13">
          <a:extLst>
            <a:ext uri="{FF2B5EF4-FFF2-40B4-BE49-F238E27FC236}">
              <a16:creationId xmlns:a16="http://schemas.microsoft.com/office/drawing/2014/main" id="{861B9EAD-A960-3DA0-5994-57D54257A65F}"/>
            </a:ext>
          </a:extLst>
        </xdr:cNvPr>
        <xdr:cNvPicPr>
          <a:picLocks noChangeAspect="1"/>
        </xdr:cNvPicPr>
      </xdr:nvPicPr>
      <xdr:blipFill>
        <a:blip xmlns:r="http://schemas.openxmlformats.org/officeDocument/2006/relationships" r:embed="rId9"/>
        <a:stretch>
          <a:fillRect/>
        </a:stretch>
      </xdr:blipFill>
      <xdr:spPr>
        <a:xfrm>
          <a:off x="53431724" y="0"/>
          <a:ext cx="6618109" cy="95108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582084</xdr:colOff>
      <xdr:row>51</xdr:row>
      <xdr:rowOff>105410</xdr:rowOff>
    </xdr:to>
    <xdr:pic>
      <xdr:nvPicPr>
        <xdr:cNvPr id="2" name="Picture 1">
          <a:extLst>
            <a:ext uri="{FF2B5EF4-FFF2-40B4-BE49-F238E27FC236}">
              <a16:creationId xmlns:a16="http://schemas.microsoft.com/office/drawing/2014/main" id="{24DA8041-BFDB-29C4-34ED-A72469EED16C}"/>
            </a:ext>
          </a:extLst>
        </xdr:cNvPr>
        <xdr:cNvPicPr>
          <a:picLocks/>
        </xdr:cNvPicPr>
      </xdr:nvPicPr>
      <xdr:blipFill>
        <a:blip xmlns:r="http://schemas.openxmlformats.org/officeDocument/2006/relationships" r:embed="rId1"/>
        <a:stretch>
          <a:fillRect/>
        </a:stretch>
      </xdr:blipFill>
      <xdr:spPr>
        <a:xfrm>
          <a:off x="0" y="0"/>
          <a:ext cx="6720417" cy="9281160"/>
        </a:xfrm>
        <a:prstGeom prst="rect">
          <a:avLst/>
        </a:prstGeom>
      </xdr:spPr>
    </xdr:pic>
    <xdr:clientData/>
  </xdr:twoCellAnchor>
  <xdr:twoCellAnchor editAs="oneCell">
    <xdr:from>
      <xdr:col>11</xdr:col>
      <xdr:colOff>0</xdr:colOff>
      <xdr:row>0</xdr:row>
      <xdr:rowOff>0</xdr:rowOff>
    </xdr:from>
    <xdr:to>
      <xdr:col>21</xdr:col>
      <xdr:colOff>582507</xdr:colOff>
      <xdr:row>51</xdr:row>
      <xdr:rowOff>105410</xdr:rowOff>
    </xdr:to>
    <xdr:pic>
      <xdr:nvPicPr>
        <xdr:cNvPr id="3" name="Picture 2">
          <a:extLst>
            <a:ext uri="{FF2B5EF4-FFF2-40B4-BE49-F238E27FC236}">
              <a16:creationId xmlns:a16="http://schemas.microsoft.com/office/drawing/2014/main" id="{539A830F-B297-FBCF-FD8B-9A91336FEF57}"/>
            </a:ext>
          </a:extLst>
        </xdr:cNvPr>
        <xdr:cNvPicPr>
          <a:picLocks/>
        </xdr:cNvPicPr>
      </xdr:nvPicPr>
      <xdr:blipFill>
        <a:blip xmlns:r="http://schemas.openxmlformats.org/officeDocument/2006/relationships" r:embed="rId2"/>
        <a:stretch>
          <a:fillRect/>
        </a:stretch>
      </xdr:blipFill>
      <xdr:spPr>
        <a:xfrm>
          <a:off x="6752167" y="0"/>
          <a:ext cx="6720840" cy="9281160"/>
        </a:xfrm>
        <a:prstGeom prst="rect">
          <a:avLst/>
        </a:prstGeom>
      </xdr:spPr>
    </xdr:pic>
    <xdr:clientData/>
  </xdr:twoCellAnchor>
  <xdr:twoCellAnchor editAs="oneCell">
    <xdr:from>
      <xdr:col>22</xdr:col>
      <xdr:colOff>0</xdr:colOff>
      <xdr:row>0</xdr:row>
      <xdr:rowOff>0</xdr:rowOff>
    </xdr:from>
    <xdr:to>
      <xdr:col>32</xdr:col>
      <xdr:colOff>582506</xdr:colOff>
      <xdr:row>51</xdr:row>
      <xdr:rowOff>105410</xdr:rowOff>
    </xdr:to>
    <xdr:pic>
      <xdr:nvPicPr>
        <xdr:cNvPr id="4" name="Picture 3">
          <a:extLst>
            <a:ext uri="{FF2B5EF4-FFF2-40B4-BE49-F238E27FC236}">
              <a16:creationId xmlns:a16="http://schemas.microsoft.com/office/drawing/2014/main" id="{EC7425FB-215B-6F6F-D7D6-3BEA333CE903}"/>
            </a:ext>
          </a:extLst>
        </xdr:cNvPr>
        <xdr:cNvPicPr>
          <a:picLocks/>
        </xdr:cNvPicPr>
      </xdr:nvPicPr>
      <xdr:blipFill>
        <a:blip xmlns:r="http://schemas.openxmlformats.org/officeDocument/2006/relationships" r:embed="rId3"/>
        <a:stretch>
          <a:fillRect/>
        </a:stretch>
      </xdr:blipFill>
      <xdr:spPr>
        <a:xfrm>
          <a:off x="13504333" y="0"/>
          <a:ext cx="6720840" cy="9281160"/>
        </a:xfrm>
        <a:prstGeom prst="rect">
          <a:avLst/>
        </a:prstGeom>
      </xdr:spPr>
    </xdr:pic>
    <xdr:clientData/>
  </xdr:twoCellAnchor>
  <xdr:twoCellAnchor editAs="oneCell">
    <xdr:from>
      <xdr:col>33</xdr:col>
      <xdr:colOff>0</xdr:colOff>
      <xdr:row>0</xdr:row>
      <xdr:rowOff>0</xdr:rowOff>
    </xdr:from>
    <xdr:to>
      <xdr:col>43</xdr:col>
      <xdr:colOff>582507</xdr:colOff>
      <xdr:row>51</xdr:row>
      <xdr:rowOff>105410</xdr:rowOff>
    </xdr:to>
    <xdr:pic>
      <xdr:nvPicPr>
        <xdr:cNvPr id="5" name="Picture 4">
          <a:extLst>
            <a:ext uri="{FF2B5EF4-FFF2-40B4-BE49-F238E27FC236}">
              <a16:creationId xmlns:a16="http://schemas.microsoft.com/office/drawing/2014/main" id="{193EAEFD-9236-93E4-8D3E-9F74CB4C499C}"/>
            </a:ext>
          </a:extLst>
        </xdr:cNvPr>
        <xdr:cNvPicPr>
          <a:picLocks/>
        </xdr:cNvPicPr>
      </xdr:nvPicPr>
      <xdr:blipFill>
        <a:blip xmlns:r="http://schemas.openxmlformats.org/officeDocument/2006/relationships" r:embed="rId4"/>
        <a:stretch>
          <a:fillRect/>
        </a:stretch>
      </xdr:blipFill>
      <xdr:spPr>
        <a:xfrm>
          <a:off x="20256500" y="0"/>
          <a:ext cx="6720840" cy="9281160"/>
        </a:xfrm>
        <a:prstGeom prst="rect">
          <a:avLst/>
        </a:prstGeom>
      </xdr:spPr>
    </xdr:pic>
    <xdr:clientData/>
  </xdr:twoCellAnchor>
  <xdr:twoCellAnchor editAs="oneCell">
    <xdr:from>
      <xdr:col>44</xdr:col>
      <xdr:colOff>0</xdr:colOff>
      <xdr:row>0</xdr:row>
      <xdr:rowOff>0</xdr:rowOff>
    </xdr:from>
    <xdr:to>
      <xdr:col>54</xdr:col>
      <xdr:colOff>582507</xdr:colOff>
      <xdr:row>51</xdr:row>
      <xdr:rowOff>105410</xdr:rowOff>
    </xdr:to>
    <xdr:pic>
      <xdr:nvPicPr>
        <xdr:cNvPr id="6" name="Picture 5">
          <a:extLst>
            <a:ext uri="{FF2B5EF4-FFF2-40B4-BE49-F238E27FC236}">
              <a16:creationId xmlns:a16="http://schemas.microsoft.com/office/drawing/2014/main" id="{1FAC027F-FB6C-D5D4-DFEC-D0B2F194EFBB}"/>
            </a:ext>
          </a:extLst>
        </xdr:cNvPr>
        <xdr:cNvPicPr>
          <a:picLocks/>
        </xdr:cNvPicPr>
      </xdr:nvPicPr>
      <xdr:blipFill>
        <a:blip xmlns:r="http://schemas.openxmlformats.org/officeDocument/2006/relationships" r:embed="rId5"/>
        <a:stretch>
          <a:fillRect/>
        </a:stretch>
      </xdr:blipFill>
      <xdr:spPr>
        <a:xfrm>
          <a:off x="27008667" y="0"/>
          <a:ext cx="6720840" cy="9281160"/>
        </a:xfrm>
        <a:prstGeom prst="rect">
          <a:avLst/>
        </a:prstGeom>
      </xdr:spPr>
    </xdr:pic>
    <xdr:clientData/>
  </xdr:twoCellAnchor>
  <xdr:twoCellAnchor editAs="oneCell">
    <xdr:from>
      <xdr:col>55</xdr:col>
      <xdr:colOff>0</xdr:colOff>
      <xdr:row>0</xdr:row>
      <xdr:rowOff>0</xdr:rowOff>
    </xdr:from>
    <xdr:to>
      <xdr:col>65</xdr:col>
      <xdr:colOff>582506</xdr:colOff>
      <xdr:row>51</xdr:row>
      <xdr:rowOff>105410</xdr:rowOff>
    </xdr:to>
    <xdr:pic>
      <xdr:nvPicPr>
        <xdr:cNvPr id="7" name="Picture 6">
          <a:extLst>
            <a:ext uri="{FF2B5EF4-FFF2-40B4-BE49-F238E27FC236}">
              <a16:creationId xmlns:a16="http://schemas.microsoft.com/office/drawing/2014/main" id="{383C1CBC-BC06-E978-2617-C9747E9B8C11}"/>
            </a:ext>
          </a:extLst>
        </xdr:cNvPr>
        <xdr:cNvPicPr>
          <a:picLocks/>
        </xdr:cNvPicPr>
      </xdr:nvPicPr>
      <xdr:blipFill>
        <a:blip xmlns:r="http://schemas.openxmlformats.org/officeDocument/2006/relationships" r:embed="rId6"/>
        <a:stretch>
          <a:fillRect/>
        </a:stretch>
      </xdr:blipFill>
      <xdr:spPr>
        <a:xfrm>
          <a:off x="33760833" y="0"/>
          <a:ext cx="6720840" cy="9281160"/>
        </a:xfrm>
        <a:prstGeom prst="rect">
          <a:avLst/>
        </a:prstGeom>
      </xdr:spPr>
    </xdr:pic>
    <xdr:clientData/>
  </xdr:twoCellAnchor>
  <xdr:twoCellAnchor editAs="oneCell">
    <xdr:from>
      <xdr:col>66</xdr:col>
      <xdr:colOff>0</xdr:colOff>
      <xdr:row>0</xdr:row>
      <xdr:rowOff>0</xdr:rowOff>
    </xdr:from>
    <xdr:to>
      <xdr:col>76</xdr:col>
      <xdr:colOff>582507</xdr:colOff>
      <xdr:row>51</xdr:row>
      <xdr:rowOff>105410</xdr:rowOff>
    </xdr:to>
    <xdr:pic>
      <xdr:nvPicPr>
        <xdr:cNvPr id="8" name="Picture 7">
          <a:extLst>
            <a:ext uri="{FF2B5EF4-FFF2-40B4-BE49-F238E27FC236}">
              <a16:creationId xmlns:a16="http://schemas.microsoft.com/office/drawing/2014/main" id="{EC069DD1-957E-63D1-8E19-16D96D01AFBF}"/>
            </a:ext>
          </a:extLst>
        </xdr:cNvPr>
        <xdr:cNvPicPr>
          <a:picLocks/>
        </xdr:cNvPicPr>
      </xdr:nvPicPr>
      <xdr:blipFill>
        <a:blip xmlns:r="http://schemas.openxmlformats.org/officeDocument/2006/relationships" r:embed="rId7"/>
        <a:stretch>
          <a:fillRect/>
        </a:stretch>
      </xdr:blipFill>
      <xdr:spPr>
        <a:xfrm>
          <a:off x="40513000" y="0"/>
          <a:ext cx="6720840" cy="92811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hawaiioimt-my.sharepoint.com/personal/ryan_s_morita1_hawaii_gov/Documents/+++DATA--All/1.%202024%20QAP--CA%20Update%20&amp;%20BOOKING--ALL%20Data/2.%20TEMPLATE--2024-Consolidated-Application-02-09-24--PULLs%208.29.24.xlsx" TargetMode="External"/><Relationship Id="rId1" Type="http://schemas.openxmlformats.org/officeDocument/2006/relationships/externalLinkPath" Target="https://hawaiioimt-my.sharepoint.com/personal/ryan_s_morita1_hawaii_gov/Documents/+++DATA--All/1.%202024%20QAP--CA%20Update%20&amp;%20BOOKING--ALL%20Data/2.%20TEMPLATE--2024-Consolidated-Application-02-09-24--PULLs%208.29.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Excel%20Documents\Real%20Estate%20Analysis\1_Consolidated%20Application_RE%20Analysis_Exhibits%20A-G_Juno_Open_B-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Projects\Mohouli%20Height%20Ph%203\Mohouli%20Senior%20Ph%203_Analysis_Juno_Bond%20Closing%20Update_Secured_2018-1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RS/multi/Consolidated%20Application/2018/2018_Project%20Analysis/1_Consolidated%20Application_Analysis_Juno_Secured_Final_2016-12-01_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Cover Letter"/>
      <sheetName val="Solar Water Heating Letter"/>
      <sheetName val="Financing Programs"/>
      <sheetName val="Fee Schedule"/>
      <sheetName val="Schedule of Important Events"/>
      <sheetName val="Application Submittal"/>
      <sheetName val="Instructions"/>
      <sheetName val="Area Measurement Guidance"/>
      <sheetName val="Application &amp; Input"/>
      <sheetName val="PRINT &amp; SUBMIT v2"/>
      <sheetName val="Data 1--All Except Op Rev"/>
      <sheetName val="Data 2--ExH-A PERM Sources"/>
      <sheetName val="Data 3--ExH-D"/>
      <sheetName val="Data #5--VARIANCE"/>
      <sheetName val="A-Financing Sources"/>
      <sheetName val="B-Project Budget"/>
      <sheetName val="B1-Rehab Cost"/>
      <sheetName val="B2-Bond Issuance"/>
      <sheetName val="B3-Developer Fee"/>
      <sheetName val="B4-Budget Thresh"/>
      <sheetName val="B5-Sitework Breakdown"/>
      <sheetName val="B6-Vertical Breakdown"/>
      <sheetName val="C-Disbursement &amp; Funding"/>
      <sheetName val="D1-Hist I&amp;E(DNU)"/>
      <sheetName val="D-Operating Budget"/>
      <sheetName val="E-Multi-Year Budget"/>
      <sheetName val="F-LIHTC Basis &amp; Calc"/>
      <sheetName val="G-Project Sales Revenues"/>
      <sheetName val="Names(DNU)"/>
      <sheetName val="Juliet_Contigency Analysis"/>
      <sheetName val="Juliet_Budget Breakdown"/>
      <sheetName val="Juliet_Breakeven Analysis"/>
      <sheetName val="Certifications &amp; Assurances"/>
      <sheetName val="Credit Authorization"/>
      <sheetName val="LIHTC Threshold Certifications"/>
      <sheetName val="LIHTC Program Certification"/>
      <sheetName val="Questions"/>
      <sheetName val="HMMF Section"/>
      <sheetName val="RHRF Section"/>
      <sheetName val="Exhibits 8 &amp; 9"/>
      <sheetName val="Environmental Questionnaire"/>
      <sheetName val="Market Analyst Affidavit"/>
      <sheetName val="Developer-Applicant Affidavit"/>
      <sheetName val="Exhibit 34"/>
      <sheetName val="Exhibit 3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amp;Input"/>
      <sheetName val="A-Sources"/>
      <sheetName val="B-Budget"/>
      <sheetName val="B1-Rehab"/>
      <sheetName val="B2-Bond Fin"/>
      <sheetName val="B3-Devel Fee"/>
      <sheetName val="B4-Bgt Thres"/>
      <sheetName val="B5-Cont Ana"/>
      <sheetName val="C-Disb&amp;Fund"/>
      <sheetName val="D1-Hist I&amp;E"/>
      <sheetName val="D2-Op Budget"/>
      <sheetName val="D3-Breakeve"/>
      <sheetName val="E-Multi Yr Bdgt"/>
      <sheetName val="F-LIHTC Chk"/>
      <sheetName val="Names"/>
    </sheetNames>
    <sheetDataSet>
      <sheetData sheetId="0">
        <row r="32">
          <cell r="M32">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1">
          <cell r="C21" t="str">
            <v>Revenues Subtotal</v>
          </cell>
        </row>
      </sheetData>
      <sheetData sheetId="11" refreshError="1"/>
      <sheetData sheetId="12" refreshError="1"/>
      <sheetData sheetId="13" refreshError="1"/>
      <sheetData sheetId="14">
        <row r="5">
          <cell r="A5">
            <v>1</v>
          </cell>
        </row>
        <row r="6">
          <cell r="A6">
            <v>1.3</v>
          </cell>
        </row>
        <row r="8">
          <cell r="A8" t="str">
            <v>Equity</v>
          </cell>
        </row>
        <row r="9">
          <cell r="A9" t="str">
            <v>Debt</v>
          </cell>
        </row>
        <row r="11">
          <cell r="A11" t="str">
            <v>Yes</v>
          </cell>
        </row>
        <row r="12">
          <cell r="A12" t="str">
            <v>No</v>
          </cell>
        </row>
        <row r="19">
          <cell r="A19" t="str">
            <v>Amortizing</v>
          </cell>
        </row>
        <row r="20">
          <cell r="A20" t="str">
            <v>Cash Flow</v>
          </cell>
        </row>
        <row r="22">
          <cell r="A22" t="str">
            <v>New Construction</v>
          </cell>
        </row>
        <row r="23">
          <cell r="A23" t="str">
            <v>Acquisition/Rehabilitation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amp;Input"/>
      <sheetName val="A-Sources"/>
      <sheetName val="B-Budget"/>
      <sheetName val="B1-Rehab"/>
      <sheetName val="B2-Bond Fin"/>
      <sheetName val="B3-Devel Fee"/>
      <sheetName val="B4-Bgt Thres"/>
      <sheetName val="B5-Cont Ana"/>
      <sheetName val="B6-Breakdown"/>
      <sheetName val="C-Disb&amp;Fund"/>
      <sheetName val="D1-Hist I&amp;E"/>
      <sheetName val="D2-Op Budget"/>
      <sheetName val="D3-Breakeven"/>
      <sheetName val="E-Multi Yr Bdgt"/>
      <sheetName val="F-LIHTC Chk"/>
      <sheetName val="G-Project Sale Revenues"/>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5">
          <cell r="A25" t="str">
            <v>X</v>
          </cell>
        </row>
        <row r="28">
          <cell r="A28" t="str">
            <v>BondType</v>
          </cell>
        </row>
        <row r="29">
          <cell r="A29" t="str">
            <v xml:space="preserve">Private Placement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amp;Input"/>
      <sheetName val="A-Sources"/>
      <sheetName val="B-Budget"/>
      <sheetName val="B1-Rehab"/>
      <sheetName val="B2-Bond Fin"/>
      <sheetName val="B3-Devel Fee"/>
      <sheetName val="B4-Bgt Thres"/>
      <sheetName val="B5-Cont Ana"/>
      <sheetName val="B6-Breakdown"/>
      <sheetName val="C-Disb&amp;Fund"/>
      <sheetName val="D1-Hist I&amp;E"/>
      <sheetName val="D2-Op Budget"/>
      <sheetName val="D3-Breakeve"/>
      <sheetName val="E-Multi Yr Bdgt"/>
      <sheetName val="F-LIHTC Chk"/>
      <sheetName val="G-Project Sale Revenues"/>
      <sheetName val="Names"/>
      <sheetName val="Certifications &amp; Assurances"/>
      <sheetName val="LIHTC Threshold Certifications"/>
      <sheetName val="LIHTC Program Certification"/>
      <sheetName val="Envionmental Questionnaire"/>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t="str">
            <v>X</v>
          </cell>
        </row>
        <row r="28">
          <cell r="A28" t="str">
            <v xml:space="preserve">Private Placement </v>
          </cell>
        </row>
        <row r="29">
          <cell r="A29" t="str">
            <v>Public Issue</v>
          </cell>
        </row>
      </sheetData>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E479C0-8AC9-4F8C-AAFF-E113A40CFD2C}" name="Table1" displayName="Table1" ref="A131:F156" totalsRowShown="0" headerRowDxfId="3">
  <autoFilter ref="A131:F156" xr:uid="{27E479C0-8AC9-4F8C-AAFF-E113A40CFD2C}"/>
  <tableColumns count="6">
    <tableColumn id="1" xr3:uid="{DDFDD2C0-FE6C-46B1-8E04-18F3CD9988A9}" name="Beds">
      <calculatedColumnFormula>'D-Operating Budget'!D8</calculatedColumnFormula>
    </tableColumn>
    <tableColumn id="2" xr3:uid="{9130DC03-1D56-44C9-A4D0-EC989C997245}" name="AMI" dataDxfId="2">
      <calculatedColumnFormula>'D-Operating Budget'!F8</calculatedColumnFormula>
    </tableColumn>
    <tableColumn id="3" xr3:uid="{513A1DDB-206F-41A5-B3F5-ABDCAC1BE416}" name="Units">
      <calculatedColumnFormula>'D-Operating Budget'!J8</calculatedColumnFormula>
    </tableColumn>
    <tableColumn id="4" xr3:uid="{F4E1CAAD-9428-4824-A28C-74DD9A773A40}" name="Max Rent">
      <calculatedColumnFormula>'D-Operating Budget'!K8</calculatedColumnFormula>
    </tableColumn>
    <tableColumn id="5" xr3:uid="{8DD8C12D-B10F-4F27-8AB5-0210A3245380}" name="Prop Rent">
      <calculatedColumnFormula>'D-Operating Budget'!L8</calculatedColumnFormula>
    </tableColumn>
    <tableColumn id="6" xr3:uid="{C686FAF1-E53D-4612-89C8-070D9F131FC1}" name="Utility All">
      <calculatedColumnFormula>'D-Operating Budget'!M8</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outlook.office365.com/owa/calendar/HHFDCMultiFamilyFinanceBookings@HawaiiOIMT.onmicrosoft.com/booking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huduser.gov/"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budget.hawaii.gov/wp-content/uploads/2024/02/AD-24-01.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portal.hud.gov/hudportal/HUD?src=/program_offices/administration/hudclips/forms/hud9a"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showGridLines="0" tabSelected="1" zoomScaleNormal="100" workbookViewId="0">
      <selection activeCell="AH22" sqref="AH22"/>
    </sheetView>
  </sheetViews>
  <sheetFormatPr defaultRowHeight="14.5" x14ac:dyDescent="0.35"/>
  <sheetData/>
  <sheetProtection algorithmName="SHA-512" hashValue="KYbVjnjNbcG7JRpOd1AoaLgQ3TZlTAxGG73oLZoi7XiGJ4OpeNJL9eSlDdLHuZWXNczXH6sBAYHZy3L83hvpYw==" saltValue="3VCscRl3Tpxc7bkVBZgngQ==" spinCount="100000" sheet="1" objects="1" scenarios="1"/>
  <printOptions horizontalCentered="1" verticalCentered="1"/>
  <pageMargins left="5.8333333333333301E-3" right="5.8333333333333301E-3" top="0" bottom="0" header="0.3" footer="0.3"/>
  <pageSetup fitToHeight="2" orientation="portrait" r:id="rId1"/>
  <colBreaks count="1" manualBreakCount="1">
    <brk id="11" max="5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E7587-3A4F-4091-B7FE-3A88239E8CD7}">
  <sheetPr codeName="Sheet3"/>
  <dimension ref="A1"/>
  <sheetViews>
    <sheetView showGridLines="0" workbookViewId="0">
      <selection activeCell="N8" sqref="N8"/>
    </sheetView>
  </sheetViews>
  <sheetFormatPr defaultRowHeight="14.5" x14ac:dyDescent="0.35"/>
  <sheetData/>
  <sheetProtection algorithmName="SHA-512" hashValue="3Z2hBw/MOC7xYTiSBfMeZexcne8igw7EI4/Bmgjahs1xStYea3zEh1KOlaYqPvLSWFBNv403Dh1te1RHuc0Tqw==" saltValue="eYMIYkGE0HJV3k1rK3uHHQ==" spinCount="100000" sheet="1" objects="1" scenarios="1"/>
  <printOptions horizontalCentered="1" verticalCentered="1"/>
  <pageMargins left="5.8333333333333301E-3" right="5.8333333333333301E-3" top="0" bottom="0" header="0.3" footer="0.3"/>
  <pageSetup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219F4-E05B-4E02-A661-40609F4C21AC}">
  <sheetPr codeName="Sheet19"/>
  <dimension ref="A1"/>
  <sheetViews>
    <sheetView showGridLines="0" workbookViewId="0">
      <selection activeCell="AA20" sqref="AA20"/>
    </sheetView>
  </sheetViews>
  <sheetFormatPr defaultRowHeight="14.5" x14ac:dyDescent="0.35"/>
  <sheetData/>
  <sheetProtection algorithmName="SHA-512" hashValue="OnLaWyNpIqvAPrjYE8Lp+LOZswDERlfoX+XqbdI3EtOtDy0Nc5Ila2KroT/xULBSKxOgG0o5NLAaZJX0jc9wUA==" saltValue="AO8eKeteizqqsC30AsE1iQ==" spinCount="100000" sheet="1" objects="1" scenarios="1"/>
  <printOptions horizontalCentered="1" verticalCentered="1"/>
  <pageMargins left="5.8333333333333301E-3" right="5.8333333333333301E-3" top="0" bottom="0" header="0.3" footer="0.3"/>
  <pageSetup fitToHeight="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94EAA-7848-449D-8C65-2F16FB59B462}">
  <sheetPr codeName="Sheet23">
    <pageSetUpPr fitToPage="1"/>
  </sheetPr>
  <dimension ref="A3:G16"/>
  <sheetViews>
    <sheetView showGridLines="0" workbookViewId="0"/>
  </sheetViews>
  <sheetFormatPr defaultColWidth="8.7265625" defaultRowHeight="14" x14ac:dyDescent="0.3"/>
  <cols>
    <col min="1" max="1" width="3.54296875" style="310" customWidth="1"/>
    <col min="2" max="2" width="12.54296875" style="603" customWidth="1"/>
    <col min="3" max="4" width="15.1796875" style="603" customWidth="1"/>
    <col min="5" max="5" width="25.1796875" style="603" customWidth="1"/>
    <col min="6" max="6" width="15.1796875" style="603" customWidth="1"/>
    <col min="7" max="7" width="3.54296875" style="310" customWidth="1"/>
    <col min="8" max="16384" width="8.7265625" style="310"/>
  </cols>
  <sheetData>
    <row r="3" spans="1:7" ht="18" x14ac:dyDescent="0.3">
      <c r="A3" s="601"/>
      <c r="B3" s="851" t="s">
        <v>0</v>
      </c>
      <c r="C3" s="851"/>
      <c r="D3" s="851"/>
      <c r="E3" s="851"/>
      <c r="F3" s="851"/>
      <c r="G3" s="601"/>
    </row>
    <row r="4" spans="1:7" ht="15.5" x14ac:dyDescent="0.3">
      <c r="A4" s="600"/>
      <c r="B4" s="852" t="s">
        <v>1</v>
      </c>
      <c r="C4" s="852"/>
      <c r="D4" s="852"/>
      <c r="E4" s="852"/>
      <c r="F4" s="852"/>
      <c r="G4" s="600"/>
    </row>
    <row r="6" spans="1:7" ht="15" x14ac:dyDescent="0.3">
      <c r="A6" s="602"/>
      <c r="B6" s="853" t="s">
        <v>2</v>
      </c>
      <c r="C6" s="853"/>
      <c r="D6" s="853"/>
      <c r="E6" s="853"/>
      <c r="F6" s="853"/>
      <c r="G6" s="602"/>
    </row>
    <row r="7" spans="1:7" ht="15" x14ac:dyDescent="0.3">
      <c r="A7" s="602"/>
      <c r="B7" s="853" t="s">
        <v>3</v>
      </c>
      <c r="C7" s="853"/>
      <c r="D7" s="853"/>
      <c r="E7" s="853"/>
      <c r="F7" s="853"/>
      <c r="G7" s="602"/>
    </row>
    <row r="8" spans="1:7" ht="14.5" thickBot="1" x14ac:dyDescent="0.35"/>
    <row r="9" spans="1:7" ht="60" customHeight="1" thickTop="1" x14ac:dyDescent="0.3">
      <c r="B9" s="604" t="s">
        <v>4</v>
      </c>
      <c r="C9" s="605" t="s">
        <v>5</v>
      </c>
      <c r="D9" s="605" t="s">
        <v>6</v>
      </c>
      <c r="E9" s="605" t="s">
        <v>7</v>
      </c>
      <c r="F9" s="606" t="s">
        <v>8</v>
      </c>
    </row>
    <row r="10" spans="1:7" ht="150" customHeight="1" x14ac:dyDescent="0.3">
      <c r="B10" s="609" t="s">
        <v>9</v>
      </c>
      <c r="C10" s="608" t="s">
        <v>10</v>
      </c>
      <c r="D10" s="607" t="s">
        <v>11</v>
      </c>
      <c r="E10" s="608" t="s">
        <v>12</v>
      </c>
      <c r="F10" s="610" t="s">
        <v>13</v>
      </c>
    </row>
    <row r="11" spans="1:7" ht="160" customHeight="1" x14ac:dyDescent="0.3">
      <c r="B11" s="609" t="s">
        <v>14</v>
      </c>
      <c r="C11" s="608" t="s">
        <v>10</v>
      </c>
      <c r="D11" s="608" t="s">
        <v>11</v>
      </c>
      <c r="E11" s="608" t="s">
        <v>15</v>
      </c>
      <c r="F11" s="610" t="s">
        <v>16</v>
      </c>
    </row>
    <row r="12" spans="1:7" ht="150" customHeight="1" x14ac:dyDescent="0.3">
      <c r="B12" s="609" t="s">
        <v>17</v>
      </c>
      <c r="C12" s="608" t="s">
        <v>18</v>
      </c>
      <c r="D12" s="608" t="s">
        <v>19</v>
      </c>
      <c r="E12" s="608" t="s">
        <v>11</v>
      </c>
      <c r="F12" s="610" t="s">
        <v>16</v>
      </c>
    </row>
    <row r="13" spans="1:7" ht="150" customHeight="1" thickBot="1" x14ac:dyDescent="0.35">
      <c r="B13" s="612" t="s">
        <v>20</v>
      </c>
      <c r="C13" s="614">
        <v>2000</v>
      </c>
      <c r="D13" s="613" t="s">
        <v>21</v>
      </c>
      <c r="E13" s="613" t="s">
        <v>22</v>
      </c>
      <c r="F13" s="611" t="s">
        <v>11</v>
      </c>
    </row>
    <row r="14" spans="1:7" ht="14.5" thickTop="1" x14ac:dyDescent="0.3"/>
    <row r="16" spans="1:7" ht="15.5" x14ac:dyDescent="0.3">
      <c r="B16" s="850" t="s">
        <v>23</v>
      </c>
      <c r="C16" s="850"/>
      <c r="D16" s="850"/>
      <c r="E16" s="850"/>
      <c r="F16" s="850"/>
    </row>
  </sheetData>
  <sheetProtection algorithmName="SHA-512" hashValue="D3h3yR6MeyZAaJhidpKffvD8BuU3clt/AeBOjreh1TIAD8klRd5qz5IUaZKiX93tvUdq3H4Rsl1eutbaynbE8g==" saltValue="bz9ndq7wUPHKnnoLL2Q/RQ==" spinCount="100000" sheet="1" objects="1" scenarios="1"/>
  <mergeCells count="5">
    <mergeCell ref="B16:F16"/>
    <mergeCell ref="B3:F3"/>
    <mergeCell ref="B4:F4"/>
    <mergeCell ref="B6:F6"/>
    <mergeCell ref="B7:F7"/>
  </mergeCells>
  <printOptions horizontalCentered="1"/>
  <pageMargins left="5.8333333333333301E-3" right="5.8333333333333301E-3" top="0" bottom="0" header="0.3" footer="0.3"/>
  <pageSetup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C41A-EDD5-4722-836F-490274691A6F}">
  <sheetPr codeName="Sheet4">
    <pageSetUpPr fitToPage="1"/>
  </sheetPr>
  <dimension ref="A3:F17"/>
  <sheetViews>
    <sheetView showGridLines="0" workbookViewId="0">
      <selection activeCell="J20" sqref="J20"/>
    </sheetView>
  </sheetViews>
  <sheetFormatPr defaultColWidth="8.7265625" defaultRowHeight="14" x14ac:dyDescent="0.3"/>
  <cols>
    <col min="1" max="1" width="3.54296875" style="310" customWidth="1"/>
    <col min="2" max="3" width="18.54296875" style="603" customWidth="1"/>
    <col min="4" max="5" width="22.7265625" style="603" customWidth="1"/>
    <col min="6" max="6" width="3.54296875" style="310" customWidth="1"/>
    <col min="7" max="16384" width="8.7265625" style="310"/>
  </cols>
  <sheetData>
    <row r="3" spans="1:6" ht="18" x14ac:dyDescent="0.3">
      <c r="A3" s="601"/>
      <c r="B3" s="851" t="s">
        <v>0</v>
      </c>
      <c r="C3" s="851"/>
      <c r="D3" s="851"/>
      <c r="E3" s="851"/>
      <c r="F3" s="601"/>
    </row>
    <row r="4" spans="1:6" ht="15.5" x14ac:dyDescent="0.3">
      <c r="A4" s="600"/>
      <c r="B4" s="852" t="s">
        <v>1</v>
      </c>
      <c r="C4" s="852"/>
      <c r="D4" s="852"/>
      <c r="E4" s="852"/>
      <c r="F4" s="600"/>
    </row>
    <row r="6" spans="1:6" ht="15" x14ac:dyDescent="0.3">
      <c r="A6" s="602"/>
      <c r="B6" s="853" t="s">
        <v>2</v>
      </c>
      <c r="C6" s="853"/>
      <c r="D6" s="853"/>
      <c r="E6" s="853"/>
      <c r="F6" s="602"/>
    </row>
    <row r="7" spans="1:6" ht="15" x14ac:dyDescent="0.3">
      <c r="A7" s="602"/>
      <c r="B7" s="853" t="s">
        <v>24</v>
      </c>
      <c r="C7" s="853"/>
      <c r="D7" s="853"/>
      <c r="E7" s="853"/>
      <c r="F7" s="602"/>
    </row>
    <row r="8" spans="1:6" ht="14.5" thickBot="1" x14ac:dyDescent="0.35"/>
    <row r="9" spans="1:6" ht="60" customHeight="1" thickTop="1" x14ac:dyDescent="0.3">
      <c r="B9" s="604" t="s">
        <v>4</v>
      </c>
      <c r="C9" s="605" t="s">
        <v>25</v>
      </c>
      <c r="D9" s="605" t="s">
        <v>26</v>
      </c>
      <c r="E9" s="606" t="s">
        <v>27</v>
      </c>
    </row>
    <row r="10" spans="1:6" ht="85" customHeight="1" x14ac:dyDescent="0.3">
      <c r="B10" s="609" t="s">
        <v>28</v>
      </c>
      <c r="C10" s="608" t="s">
        <v>29</v>
      </c>
      <c r="D10" s="608" t="s">
        <v>30</v>
      </c>
      <c r="E10" s="610" t="s">
        <v>31</v>
      </c>
    </row>
    <row r="11" spans="1:6" ht="85" customHeight="1" x14ac:dyDescent="0.3">
      <c r="B11" s="609" t="s">
        <v>32</v>
      </c>
      <c r="C11" s="608" t="s">
        <v>29</v>
      </c>
      <c r="D11" s="608" t="s">
        <v>33</v>
      </c>
      <c r="E11" s="610" t="s">
        <v>34</v>
      </c>
    </row>
    <row r="12" spans="1:6" ht="85" customHeight="1" x14ac:dyDescent="0.3">
      <c r="B12" s="609" t="s">
        <v>35</v>
      </c>
      <c r="C12" s="608" t="s">
        <v>29</v>
      </c>
      <c r="D12" s="608" t="s">
        <v>33</v>
      </c>
      <c r="E12" s="610" t="s">
        <v>36</v>
      </c>
    </row>
    <row r="13" spans="1:6" ht="85" customHeight="1" x14ac:dyDescent="0.3">
      <c r="B13" s="609" t="s">
        <v>37</v>
      </c>
      <c r="C13" s="608" t="s">
        <v>29</v>
      </c>
      <c r="D13" s="608" t="s">
        <v>38</v>
      </c>
      <c r="E13" s="610" t="s">
        <v>39</v>
      </c>
    </row>
    <row r="14" spans="1:6" ht="85" customHeight="1" thickBot="1" x14ac:dyDescent="0.35">
      <c r="B14" s="612" t="s">
        <v>40</v>
      </c>
      <c r="C14" s="614" t="s">
        <v>41</v>
      </c>
      <c r="D14" s="613" t="s">
        <v>42</v>
      </c>
      <c r="E14" s="610" t="s">
        <v>39</v>
      </c>
    </row>
    <row r="15" spans="1:6" ht="14.5" thickTop="1" x14ac:dyDescent="0.3"/>
    <row r="17" spans="2:5" ht="15.5" x14ac:dyDescent="0.3">
      <c r="B17" s="850" t="s">
        <v>43</v>
      </c>
      <c r="C17" s="850"/>
      <c r="D17" s="850"/>
      <c r="E17" s="850"/>
    </row>
  </sheetData>
  <sheetProtection algorithmName="SHA-512" hashValue="RZyDnpEOl/zkSq5ZKaQYt9fakGGjFQaBDGgugfm+4VhhSKeXYtf7Z9DCsX0Q66lXMQwSZolWqIhbhPRtx0BqJg==" saltValue="83FonV2MCh3crt4fj1vWZA==" spinCount="100000" sheet="1" objects="1" scenarios="1"/>
  <mergeCells count="5">
    <mergeCell ref="B3:E3"/>
    <mergeCell ref="B4:E4"/>
    <mergeCell ref="B6:E6"/>
    <mergeCell ref="B7:E7"/>
    <mergeCell ref="B17:E17"/>
  </mergeCells>
  <printOptions horizontalCentered="1"/>
  <pageMargins left="5.8333333333333301E-3" right="5.8333333333333301E-3" top="0" bottom="0"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7E92-0A16-49C3-895B-64C3A752D3CD}">
  <sheetPr codeName="Sheet22"/>
  <dimension ref="A1:K28"/>
  <sheetViews>
    <sheetView showGridLines="0" zoomScaleNormal="100" zoomScaleSheetLayoutView="132" workbookViewId="0">
      <selection activeCell="L32" sqref="L32"/>
    </sheetView>
  </sheetViews>
  <sheetFormatPr defaultColWidth="8.7265625" defaultRowHeight="14" x14ac:dyDescent="0.3"/>
  <cols>
    <col min="1" max="3" width="2.54296875" style="310" customWidth="1"/>
    <col min="4" max="10" width="11.81640625" style="310" customWidth="1"/>
    <col min="11" max="16384" width="8.7265625" style="310"/>
  </cols>
  <sheetData>
    <row r="1" spans="1:11" ht="18" x14ac:dyDescent="0.4">
      <c r="A1" s="859" t="s">
        <v>0</v>
      </c>
      <c r="B1" s="859"/>
      <c r="C1" s="859"/>
      <c r="D1" s="859"/>
      <c r="E1" s="859"/>
      <c r="F1" s="859"/>
      <c r="G1" s="859"/>
      <c r="H1" s="859"/>
      <c r="I1" s="859"/>
      <c r="J1" s="859"/>
      <c r="K1" s="797"/>
    </row>
    <row r="2" spans="1:11" ht="18" x14ac:dyDescent="0.4">
      <c r="A2" s="859" t="s">
        <v>1</v>
      </c>
      <c r="B2" s="859"/>
      <c r="C2" s="859"/>
      <c r="D2" s="859"/>
      <c r="E2" s="859"/>
      <c r="F2" s="859"/>
      <c r="G2" s="859"/>
      <c r="H2" s="859"/>
      <c r="I2" s="859"/>
      <c r="J2" s="859"/>
      <c r="K2" s="797"/>
    </row>
    <row r="3" spans="1:11" ht="17.5" x14ac:dyDescent="0.35">
      <c r="A3" s="858" t="s">
        <v>44</v>
      </c>
      <c r="B3" s="858"/>
      <c r="C3" s="858"/>
      <c r="D3" s="858"/>
      <c r="E3" s="858"/>
      <c r="F3" s="858"/>
      <c r="G3" s="858"/>
      <c r="H3" s="858"/>
      <c r="I3" s="858"/>
      <c r="J3" s="858"/>
      <c r="K3" s="798"/>
    </row>
    <row r="5" spans="1:11" ht="45" customHeight="1" x14ac:dyDescent="0.3">
      <c r="A5" s="856" t="s">
        <v>45</v>
      </c>
      <c r="B5" s="856"/>
      <c r="C5" s="856"/>
      <c r="D5" s="856"/>
      <c r="E5" s="856"/>
      <c r="F5" s="856"/>
      <c r="G5" s="856"/>
      <c r="H5" s="856"/>
      <c r="I5" s="856"/>
      <c r="J5" s="856"/>
    </row>
    <row r="6" spans="1:11" ht="12" customHeight="1" x14ac:dyDescent="0.3">
      <c r="A6" s="786"/>
      <c r="B6" s="786"/>
      <c r="C6" s="786"/>
      <c r="D6" s="786"/>
      <c r="E6" s="786"/>
      <c r="F6" s="786"/>
      <c r="G6" s="786"/>
      <c r="H6" s="786"/>
      <c r="I6" s="786"/>
      <c r="J6" s="786"/>
    </row>
    <row r="7" spans="1:11" ht="32.15" customHeight="1" x14ac:dyDescent="0.3">
      <c r="B7" s="800" t="s">
        <v>46</v>
      </c>
      <c r="C7" s="857" t="s">
        <v>47</v>
      </c>
      <c r="D7" s="857"/>
      <c r="E7" s="857"/>
      <c r="F7" s="857"/>
      <c r="G7" s="857"/>
      <c r="H7" s="857"/>
      <c r="I7" s="857"/>
      <c r="J7" s="857"/>
    </row>
    <row r="8" spans="1:11" ht="12" customHeight="1" x14ac:dyDescent="0.3"/>
    <row r="9" spans="1:11" ht="32.15" customHeight="1" x14ac:dyDescent="0.3">
      <c r="C9" s="312" t="s">
        <v>48</v>
      </c>
      <c r="D9" s="857" t="s">
        <v>49</v>
      </c>
      <c r="E9" s="857"/>
      <c r="F9" s="857"/>
      <c r="G9" s="857"/>
      <c r="H9" s="857"/>
      <c r="I9" s="857"/>
      <c r="J9" s="857"/>
    </row>
    <row r="10" spans="1:11" ht="12" customHeight="1" x14ac:dyDescent="0.3"/>
    <row r="11" spans="1:11" ht="46.5" customHeight="1" x14ac:dyDescent="0.3">
      <c r="C11" s="312" t="s">
        <v>50</v>
      </c>
      <c r="D11" s="857" t="s">
        <v>51</v>
      </c>
      <c r="E11" s="857"/>
      <c r="F11" s="857"/>
      <c r="G11" s="857"/>
      <c r="H11" s="857"/>
      <c r="I11" s="857"/>
      <c r="J11" s="857"/>
    </row>
    <row r="12" spans="1:11" ht="12" customHeight="1" x14ac:dyDescent="0.3"/>
    <row r="13" spans="1:11" ht="32.15" customHeight="1" x14ac:dyDescent="0.3">
      <c r="C13" s="312" t="s">
        <v>52</v>
      </c>
      <c r="D13" s="857" t="s">
        <v>53</v>
      </c>
      <c r="E13" s="857"/>
      <c r="F13" s="857"/>
      <c r="G13" s="857"/>
      <c r="H13" s="857"/>
      <c r="I13" s="857"/>
      <c r="J13" s="857"/>
    </row>
    <row r="14" spans="1:11" ht="12" customHeight="1" x14ac:dyDescent="0.3"/>
    <row r="15" spans="1:11" ht="15" x14ac:dyDescent="0.3">
      <c r="B15" s="800" t="s">
        <v>54</v>
      </c>
      <c r="C15" s="857" t="s">
        <v>55</v>
      </c>
      <c r="D15" s="857"/>
      <c r="E15" s="857"/>
      <c r="F15" s="857"/>
      <c r="G15" s="857"/>
      <c r="H15" s="857"/>
      <c r="I15" s="857"/>
      <c r="J15" s="857"/>
    </row>
    <row r="17" spans="3:10" ht="42" customHeight="1" x14ac:dyDescent="0.3">
      <c r="C17" s="312" t="s">
        <v>48</v>
      </c>
      <c r="D17" s="856" t="s">
        <v>56</v>
      </c>
      <c r="E17" s="856"/>
      <c r="F17" s="856"/>
      <c r="G17" s="856"/>
      <c r="H17" s="856"/>
      <c r="I17" s="856"/>
      <c r="J17" s="856"/>
    </row>
    <row r="18" spans="3:10" ht="12" customHeight="1" x14ac:dyDescent="0.3">
      <c r="C18" s="312"/>
    </row>
    <row r="19" spans="3:10" ht="31.5" customHeight="1" x14ac:dyDescent="0.3">
      <c r="C19" s="312" t="s">
        <v>50</v>
      </c>
      <c r="D19" s="856" t="s">
        <v>57</v>
      </c>
      <c r="E19" s="856"/>
      <c r="F19" s="856"/>
      <c r="G19" s="856"/>
      <c r="H19" s="856"/>
      <c r="I19" s="856"/>
      <c r="J19" s="856"/>
    </row>
    <row r="20" spans="3:10" ht="14.15" customHeight="1" x14ac:dyDescent="0.3">
      <c r="C20" s="312"/>
      <c r="D20" s="801" t="s">
        <v>58</v>
      </c>
      <c r="E20" s="855" t="s">
        <v>59</v>
      </c>
      <c r="F20" s="855"/>
      <c r="G20" s="855"/>
    </row>
    <row r="21" spans="3:10" ht="12" customHeight="1" x14ac:dyDescent="0.3">
      <c r="C21" s="312"/>
    </row>
    <row r="22" spans="3:10" ht="71.150000000000006" customHeight="1" x14ac:dyDescent="0.3">
      <c r="C22" s="312" t="s">
        <v>52</v>
      </c>
      <c r="D22" s="856" t="s">
        <v>60</v>
      </c>
      <c r="E22" s="856"/>
      <c r="F22" s="856"/>
      <c r="G22" s="856"/>
      <c r="H22" s="856"/>
      <c r="I22" s="856"/>
      <c r="J22" s="856"/>
    </row>
    <row r="23" spans="3:10" ht="12" customHeight="1" x14ac:dyDescent="0.3"/>
    <row r="24" spans="3:10" ht="59.5" customHeight="1" x14ac:dyDescent="0.3">
      <c r="E24" s="856" t="s">
        <v>61</v>
      </c>
      <c r="F24" s="856"/>
      <c r="G24" s="856"/>
      <c r="H24" s="856"/>
      <c r="I24" s="856"/>
      <c r="J24" s="856"/>
    </row>
    <row r="25" spans="3:10" ht="12" customHeight="1" x14ac:dyDescent="0.3"/>
    <row r="26" spans="3:10" x14ac:dyDescent="0.3">
      <c r="C26" s="800" t="s">
        <v>62</v>
      </c>
      <c r="D26" s="856" t="s">
        <v>63</v>
      </c>
      <c r="E26" s="856"/>
      <c r="F26" s="856"/>
      <c r="G26" s="856"/>
      <c r="H26" s="856"/>
      <c r="I26" s="856"/>
      <c r="J26" s="856"/>
    </row>
    <row r="27" spans="3:10" ht="32.15" customHeight="1" x14ac:dyDescent="0.3"/>
    <row r="28" spans="3:10" ht="35.15" customHeight="1" x14ac:dyDescent="0.3">
      <c r="C28" s="854" t="s">
        <v>64</v>
      </c>
      <c r="D28" s="854"/>
      <c r="E28" s="854"/>
      <c r="F28" s="854"/>
      <c r="G28" s="854"/>
      <c r="H28" s="854"/>
      <c r="I28" s="854"/>
      <c r="J28" s="854"/>
    </row>
  </sheetData>
  <sheetProtection algorithmName="SHA-512" hashValue="RwzRYNe9AcAx//KmCjb61Ms7ctyqSyvqj0Hcvm/m2MzVlATwnWNEaYEV71MWvUWJz0FdnR97jijifuPU+MnIbQ==" saltValue="wV65TA8bdbd5YwLkprezVQ==" spinCount="100000" sheet="1" objects="1" scenarios="1"/>
  <mergeCells count="16">
    <mergeCell ref="C15:J15"/>
    <mergeCell ref="A3:J3"/>
    <mergeCell ref="A1:J1"/>
    <mergeCell ref="A2:J2"/>
    <mergeCell ref="A5:J5"/>
    <mergeCell ref="C7:J7"/>
    <mergeCell ref="D9:J9"/>
    <mergeCell ref="D11:J11"/>
    <mergeCell ref="D13:J13"/>
    <mergeCell ref="C28:J28"/>
    <mergeCell ref="E20:G20"/>
    <mergeCell ref="D17:J17"/>
    <mergeCell ref="D19:J19"/>
    <mergeCell ref="D22:J22"/>
    <mergeCell ref="E24:J24"/>
    <mergeCell ref="D26:J26"/>
  </mergeCells>
  <hyperlinks>
    <hyperlink ref="E20:G20" r:id="rId1" display=" HHFDC Appointment Scheduling*" xr:uid="{392C4D80-AEC3-4A2E-972C-2604B2D526DA}"/>
  </hyperlinks>
  <printOptions horizontalCentered="1" verticalCentered="1"/>
  <pageMargins left="0.4" right="0.4" top="0.75" bottom="0.5" header="0.3" footer="0.3"/>
  <pageSetup fitToHeight="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48D9-D340-4EB1-85C3-3069450FCEE8}">
  <sheetPr codeName="Sheet24"/>
  <dimension ref="A1"/>
  <sheetViews>
    <sheetView showGridLines="0" workbookViewId="0">
      <selection activeCell="S56" sqref="S56"/>
    </sheetView>
  </sheetViews>
  <sheetFormatPr defaultRowHeight="14.5" x14ac:dyDescent="0.35"/>
  <sheetData/>
  <sheetProtection algorithmName="SHA-512" hashValue="EvdSq3IPyIO48jjMz+SEdQ3yMqnD4bRGOXoVTDmvGkHOqLkz+VOOBDncRPHopgYmljVrevn6BBc6FtkxQ/8l0A==" saltValue="q1NujRCFdv8ldtnznS+7lw==" spinCount="100000" sheet="1" objects="1" scenarios="1"/>
  <printOptions horizontalCentered="1" verticalCentered="1"/>
  <pageMargins left="5.8333333333333301E-3" right="5.8333333333333301E-3" top="0" bottom="0" header="0.3" footer="0.3"/>
  <pageSetup fitToHeight="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CE87-D293-46DF-96B8-A1CE1C3FFA85}">
  <sheetPr codeName="Sheet39"/>
  <dimension ref="A1"/>
  <sheetViews>
    <sheetView showGridLines="0" workbookViewId="0">
      <selection activeCell="Y55" sqref="Y55"/>
    </sheetView>
  </sheetViews>
  <sheetFormatPr defaultRowHeight="14.5" x14ac:dyDescent="0.35"/>
  <sheetData/>
  <sheetProtection algorithmName="SHA-512" hashValue="SEqTR8QIQmnWY1CDZj7oqVPr5Yp6T5ZlawMwWB6yFPYkPD8hBeM3f/n6NiOCE/y6RMe9wKqTZFUkJAaFyMS2Aw==" saltValue="m+SSia1IKrn3uh9/O2tDuQ==" spinCount="100000" sheet="1" objects="1" scenarios="1"/>
  <printOptions horizontalCentered="1" verticalCentered="1"/>
  <pageMargins left="5.8333333333333301E-3" right="5.8333333333333301E-3" top="0" bottom="0" header="0.3" footer="0.3"/>
  <pageSetup fitToHeight="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92ABD-DDAD-4D92-A434-8434F1351236}">
  <sheetPr codeName="Sheet40"/>
  <dimension ref="A1:AE95"/>
  <sheetViews>
    <sheetView showGridLines="0" workbookViewId="0">
      <selection activeCell="H30" sqref="H30:P30"/>
    </sheetView>
  </sheetViews>
  <sheetFormatPr defaultColWidth="8.7265625" defaultRowHeight="15.5" x14ac:dyDescent="0.35"/>
  <cols>
    <col min="1" max="2" width="3.54296875" style="524" customWidth="1"/>
    <col min="3" max="4" width="9.54296875" style="524" customWidth="1"/>
    <col min="5" max="24" width="3.54296875" style="524" customWidth="1"/>
    <col min="25" max="25" width="11.54296875" style="524" customWidth="1"/>
    <col min="26" max="26" width="3.54296875" style="524" customWidth="1"/>
    <col min="27" max="27" width="31.54296875" style="524" customWidth="1"/>
    <col min="28" max="31" width="11.54296875" style="524" customWidth="1"/>
    <col min="32" max="16384" width="8.7265625" style="524"/>
  </cols>
  <sheetData>
    <row r="1" spans="1:31" ht="7" customHeight="1" x14ac:dyDescent="0.35">
      <c r="A1" s="879" t="s">
        <v>65</v>
      </c>
      <c r="B1" s="616"/>
      <c r="C1" s="616"/>
      <c r="D1" s="616"/>
      <c r="E1" s="616"/>
      <c r="F1" s="616"/>
      <c r="G1" s="616"/>
      <c r="H1" s="616"/>
      <c r="I1" s="616"/>
      <c r="J1" s="617"/>
      <c r="K1" s="617"/>
      <c r="L1" s="618"/>
      <c r="M1" s="882"/>
      <c r="N1" s="883"/>
      <c r="O1" s="883"/>
      <c r="P1" s="883"/>
      <c r="Q1" s="883"/>
      <c r="R1" s="883"/>
      <c r="S1" s="883"/>
      <c r="T1" s="883"/>
      <c r="U1" s="883"/>
      <c r="V1" s="883"/>
      <c r="W1" s="884"/>
      <c r="X1" s="746"/>
      <c r="Y1" s="619"/>
      <c r="Z1" s="619"/>
      <c r="AA1" s="619"/>
      <c r="AB1" s="619"/>
      <c r="AC1" s="619"/>
      <c r="AD1" s="619"/>
      <c r="AE1" s="619"/>
    </row>
    <row r="2" spans="1:31" ht="15.65" customHeight="1" x14ac:dyDescent="0.35">
      <c r="A2" s="880"/>
      <c r="B2" s="620"/>
      <c r="C2" s="620"/>
      <c r="D2" s="620"/>
      <c r="E2" s="620"/>
      <c r="F2" s="620"/>
      <c r="G2" s="620"/>
      <c r="H2" s="620"/>
      <c r="I2" s="620"/>
      <c r="J2" s="621"/>
      <c r="K2" s="622" t="s">
        <v>66</v>
      </c>
      <c r="L2" s="623"/>
      <c r="M2" s="885"/>
      <c r="N2" s="876"/>
      <c r="O2" s="876"/>
      <c r="P2" s="876"/>
      <c r="Q2" s="876"/>
      <c r="R2" s="876"/>
      <c r="S2" s="876"/>
      <c r="T2" s="876"/>
      <c r="U2" s="876"/>
      <c r="V2" s="876"/>
      <c r="W2" s="886"/>
      <c r="X2" s="746"/>
      <c r="Y2" s="619"/>
      <c r="Z2" s="619"/>
      <c r="AA2" s="619"/>
      <c r="AB2" s="619"/>
      <c r="AC2" s="619"/>
      <c r="AD2" s="619"/>
      <c r="AE2" s="619"/>
    </row>
    <row r="3" spans="1:31" ht="15.65" customHeight="1" x14ac:dyDescent="0.35">
      <c r="A3" s="880"/>
      <c r="B3" s="620"/>
      <c r="C3" s="620"/>
      <c r="D3" s="620"/>
      <c r="E3" s="620"/>
      <c r="F3" s="620"/>
      <c r="G3" s="620"/>
      <c r="H3" s="620"/>
      <c r="I3" s="620"/>
      <c r="J3" s="624"/>
      <c r="K3" s="622" t="s">
        <v>67</v>
      </c>
      <c r="L3" s="623"/>
      <c r="M3" s="885"/>
      <c r="N3" s="876"/>
      <c r="O3" s="876"/>
      <c r="P3" s="876"/>
      <c r="Q3" s="876"/>
      <c r="R3" s="876"/>
      <c r="S3" s="876"/>
      <c r="T3" s="876"/>
      <c r="U3" s="876"/>
      <c r="V3" s="876"/>
      <c r="W3" s="886"/>
      <c r="X3" s="746"/>
      <c r="Y3" s="619"/>
      <c r="Z3" s="619"/>
      <c r="AA3" s="619"/>
      <c r="AB3" s="619"/>
      <c r="AC3" s="619"/>
      <c r="AD3" s="619"/>
      <c r="AE3" s="619"/>
    </row>
    <row r="4" spans="1:31" ht="15.65" customHeight="1" x14ac:dyDescent="0.35">
      <c r="A4" s="880"/>
      <c r="B4" s="620"/>
      <c r="C4" s="620"/>
      <c r="D4" s="620"/>
      <c r="E4" s="620"/>
      <c r="F4" s="620"/>
      <c r="G4" s="620"/>
      <c r="H4" s="620"/>
      <c r="I4" s="620"/>
      <c r="J4" s="625"/>
      <c r="K4" s="622" t="s">
        <v>68</v>
      </c>
      <c r="L4" s="623"/>
      <c r="M4" s="885"/>
      <c r="N4" s="876"/>
      <c r="O4" s="876"/>
      <c r="P4" s="876"/>
      <c r="Q4" s="876"/>
      <c r="R4" s="876"/>
      <c r="S4" s="876"/>
      <c r="T4" s="876"/>
      <c r="U4" s="876"/>
      <c r="V4" s="876"/>
      <c r="W4" s="886"/>
      <c r="X4" s="626"/>
      <c r="Y4" s="619"/>
      <c r="Z4" s="619"/>
      <c r="AA4" s="619"/>
      <c r="AB4" s="619"/>
      <c r="AC4" s="619"/>
      <c r="AD4" s="619"/>
      <c r="AE4" s="619"/>
    </row>
    <row r="5" spans="1:31" ht="15.65" customHeight="1" x14ac:dyDescent="0.35">
      <c r="A5" s="880"/>
      <c r="B5" s="620"/>
      <c r="C5" s="620"/>
      <c r="D5" s="620"/>
      <c r="E5" s="620"/>
      <c r="F5" s="620"/>
      <c r="G5" s="620"/>
      <c r="H5" s="620"/>
      <c r="I5" s="620"/>
      <c r="J5" s="627"/>
      <c r="K5" s="622"/>
      <c r="L5" s="623"/>
      <c r="M5" s="885"/>
      <c r="N5" s="876"/>
      <c r="O5" s="876"/>
      <c r="P5" s="876"/>
      <c r="Q5" s="876"/>
      <c r="R5" s="876"/>
      <c r="S5" s="876"/>
      <c r="T5" s="876"/>
      <c r="U5" s="876"/>
      <c r="V5" s="876"/>
      <c r="W5" s="886"/>
      <c r="X5" s="746"/>
      <c r="Y5" s="619"/>
      <c r="Z5" s="619"/>
      <c r="AA5" s="619"/>
      <c r="AB5" s="619"/>
      <c r="AC5" s="619"/>
      <c r="AD5" s="619"/>
      <c r="AE5" s="619"/>
    </row>
    <row r="6" spans="1:31" ht="15.65" customHeight="1" x14ac:dyDescent="0.35">
      <c r="A6" s="880"/>
      <c r="B6" s="620"/>
      <c r="C6" s="620"/>
      <c r="D6" s="620"/>
      <c r="E6" s="620"/>
      <c r="F6" s="620"/>
      <c r="G6" s="620"/>
      <c r="H6" s="620"/>
      <c r="I6" s="620"/>
      <c r="J6" s="628"/>
      <c r="K6" s="622"/>
      <c r="L6" s="623"/>
      <c r="M6" s="885"/>
      <c r="N6" s="876"/>
      <c r="O6" s="876"/>
      <c r="P6" s="876"/>
      <c r="Q6" s="876"/>
      <c r="R6" s="876"/>
      <c r="S6" s="876"/>
      <c r="T6" s="876"/>
      <c r="U6" s="876"/>
      <c r="V6" s="876"/>
      <c r="W6" s="886"/>
      <c r="X6" s="746"/>
      <c r="Y6" s="619"/>
      <c r="Z6" s="619"/>
      <c r="AA6" s="619"/>
      <c r="AB6" s="619"/>
      <c r="AC6" s="619"/>
      <c r="AD6" s="619"/>
      <c r="AE6" s="619"/>
    </row>
    <row r="7" spans="1:31" ht="15.65" customHeight="1" x14ac:dyDescent="0.35">
      <c r="A7" s="880"/>
      <c r="B7" s="629"/>
      <c r="C7" s="629"/>
      <c r="D7" s="629"/>
      <c r="E7" s="629"/>
      <c r="F7" s="629"/>
      <c r="G7" s="629"/>
      <c r="H7" s="629"/>
      <c r="I7" s="620"/>
      <c r="J7" s="630"/>
      <c r="K7" s="630"/>
      <c r="L7" s="631"/>
      <c r="M7" s="885"/>
      <c r="N7" s="876"/>
      <c r="O7" s="876"/>
      <c r="P7" s="876"/>
      <c r="Q7" s="876"/>
      <c r="R7" s="876"/>
      <c r="S7" s="876"/>
      <c r="T7" s="876"/>
      <c r="U7" s="876"/>
      <c r="V7" s="876"/>
      <c r="W7" s="886"/>
      <c r="Y7" s="619"/>
      <c r="Z7" s="619"/>
      <c r="AA7" s="619"/>
      <c r="AB7" s="619"/>
      <c r="AC7" s="619"/>
      <c r="AD7" s="619"/>
      <c r="AE7" s="619"/>
    </row>
    <row r="8" spans="1:31" ht="18" customHeight="1" x14ac:dyDescent="0.35">
      <c r="A8" s="881"/>
      <c r="B8" s="890" t="s">
        <v>69</v>
      </c>
      <c r="C8" s="890"/>
      <c r="D8" s="890"/>
      <c r="E8" s="890"/>
      <c r="F8" s="890"/>
      <c r="G8" s="890"/>
      <c r="H8" s="890"/>
      <c r="I8" s="630"/>
      <c r="J8" s="891" t="s">
        <v>70</v>
      </c>
      <c r="K8" s="891"/>
      <c r="L8" s="892"/>
      <c r="M8" s="887"/>
      <c r="N8" s="888"/>
      <c r="O8" s="888"/>
      <c r="P8" s="888"/>
      <c r="Q8" s="888"/>
      <c r="R8" s="888"/>
      <c r="S8" s="888"/>
      <c r="T8" s="888"/>
      <c r="U8" s="888"/>
      <c r="V8" s="888"/>
      <c r="W8" s="889"/>
      <c r="Y8" s="619"/>
      <c r="Z8" s="619"/>
      <c r="AA8" s="619"/>
      <c r="AB8" s="619"/>
      <c r="AC8" s="619"/>
      <c r="AD8" s="619"/>
      <c r="AE8" s="619"/>
    </row>
    <row r="9" spans="1:31" ht="15.65" customHeight="1" x14ac:dyDescent="0.35">
      <c r="A9" s="632"/>
      <c r="B9" s="746"/>
      <c r="C9" s="746"/>
      <c r="D9" s="746"/>
      <c r="E9" s="746"/>
      <c r="F9" s="746"/>
      <c r="G9" s="746"/>
      <c r="H9" s="746"/>
      <c r="W9" s="633"/>
      <c r="Y9" s="922" t="s">
        <v>71</v>
      </c>
      <c r="Z9" s="922"/>
      <c r="AA9" s="922"/>
      <c r="AB9" s="922"/>
      <c r="AC9" s="922"/>
      <c r="AD9" s="922"/>
      <c r="AE9" s="922"/>
    </row>
    <row r="10" spans="1:31" ht="15.65" customHeight="1" x14ac:dyDescent="0.35">
      <c r="A10" s="893" t="s">
        <v>72</v>
      </c>
      <c r="B10" s="894"/>
      <c r="C10" s="894"/>
      <c r="D10" s="894"/>
      <c r="E10" s="894"/>
      <c r="F10" s="894"/>
      <c r="G10" s="894"/>
      <c r="H10" s="894"/>
      <c r="I10" s="894"/>
      <c r="J10" s="894"/>
      <c r="K10" s="894"/>
      <c r="L10" s="894"/>
      <c r="M10" s="894"/>
      <c r="N10" s="894"/>
      <c r="O10" s="894"/>
      <c r="P10" s="894"/>
      <c r="Q10" s="894"/>
      <c r="R10" s="894"/>
      <c r="S10" s="894"/>
      <c r="T10" s="894"/>
      <c r="U10" s="894"/>
      <c r="V10" s="894"/>
      <c r="W10" s="895"/>
      <c r="Y10" s="922"/>
      <c r="Z10" s="922"/>
      <c r="AA10" s="922"/>
      <c r="AB10" s="922"/>
      <c r="AC10" s="922"/>
      <c r="AD10" s="922"/>
      <c r="AE10" s="922"/>
    </row>
    <row r="11" spans="1:31" ht="15.65" customHeight="1" x14ac:dyDescent="0.35">
      <c r="A11" s="893"/>
      <c r="B11" s="894"/>
      <c r="C11" s="894"/>
      <c r="D11" s="894"/>
      <c r="E11" s="894"/>
      <c r="F11" s="894"/>
      <c r="G11" s="894"/>
      <c r="H11" s="894"/>
      <c r="I11" s="894"/>
      <c r="J11" s="894"/>
      <c r="K11" s="894"/>
      <c r="L11" s="894"/>
      <c r="M11" s="894"/>
      <c r="N11" s="894"/>
      <c r="O11" s="894"/>
      <c r="P11" s="894"/>
      <c r="Q11" s="894"/>
      <c r="R11" s="894"/>
      <c r="S11" s="894"/>
      <c r="T11" s="894"/>
      <c r="U11" s="894"/>
      <c r="V11" s="894"/>
      <c r="W11" s="895"/>
      <c r="X11" s="634"/>
      <c r="Y11" s="635" t="s">
        <v>73</v>
      </c>
      <c r="AE11" s="636"/>
    </row>
    <row r="12" spans="1:31" x14ac:dyDescent="0.35">
      <c r="A12" s="637"/>
      <c r="B12" s="638"/>
      <c r="C12" s="638"/>
      <c r="D12" s="638"/>
      <c r="E12" s="638"/>
      <c r="F12" s="638"/>
      <c r="G12" s="638"/>
      <c r="H12" s="638"/>
      <c r="I12" s="638"/>
      <c r="J12" s="638"/>
      <c r="K12" s="638"/>
      <c r="L12" s="638"/>
      <c r="M12" s="638"/>
      <c r="N12" s="638"/>
      <c r="O12" s="638"/>
      <c r="P12" s="638"/>
      <c r="Q12" s="638"/>
      <c r="R12" s="638"/>
      <c r="S12" s="638"/>
      <c r="T12" s="638"/>
      <c r="U12" s="638"/>
      <c r="V12" s="638"/>
      <c r="W12" s="639"/>
      <c r="X12" s="634"/>
      <c r="Y12" s="747" t="str">
        <f>IF(ISBLANK(E16),"",E16)</f>
        <v/>
      </c>
      <c r="Z12" s="640"/>
      <c r="AA12" s="640"/>
      <c r="AB12" s="640"/>
      <c r="AC12" s="640"/>
      <c r="AD12" s="310"/>
    </row>
    <row r="13" spans="1:31" ht="15.65" customHeight="1" x14ac:dyDescent="0.35">
      <c r="A13" s="864" t="s">
        <v>74</v>
      </c>
      <c r="B13" s="865"/>
      <c r="C13" s="865"/>
      <c r="D13" s="865"/>
      <c r="E13" s="865"/>
      <c r="F13" s="865"/>
      <c r="G13" s="865"/>
      <c r="H13" s="865"/>
      <c r="I13" s="865"/>
      <c r="J13" s="865"/>
      <c r="K13" s="865"/>
      <c r="L13" s="865"/>
      <c r="M13" s="865"/>
      <c r="N13" s="865"/>
      <c r="O13" s="865"/>
      <c r="P13" s="865"/>
      <c r="Q13" s="865"/>
      <c r="R13" s="865"/>
      <c r="S13" s="865"/>
      <c r="T13" s="865"/>
      <c r="U13" s="865"/>
      <c r="V13" s="865"/>
      <c r="W13" s="866"/>
      <c r="X13" s="641"/>
      <c r="Y13" s="747" t="str">
        <f>IF(ISBLANK('Application &amp; Input'!I12),"",'Application &amp; Input'!I12)</f>
        <v/>
      </c>
      <c r="Z13" s="640"/>
      <c r="AA13" s="640"/>
      <c r="AB13" s="640"/>
      <c r="AC13" s="640"/>
      <c r="AD13" s="310"/>
      <c r="AE13" s="310"/>
    </row>
    <row r="14" spans="1:31" ht="15.65" customHeight="1" x14ac:dyDescent="0.35">
      <c r="A14" s="896" t="s">
        <v>75</v>
      </c>
      <c r="B14" s="897"/>
      <c r="C14" s="897"/>
      <c r="D14" s="897"/>
      <c r="E14" s="897"/>
      <c r="F14" s="897"/>
      <c r="G14" s="897"/>
      <c r="H14" s="897"/>
      <c r="I14" s="897"/>
      <c r="J14" s="897"/>
      <c r="K14" s="642" t="s">
        <v>76</v>
      </c>
      <c r="L14" s="643"/>
      <c r="M14" s="644" t="s">
        <v>77</v>
      </c>
      <c r="N14" s="644"/>
      <c r="O14" s="644"/>
      <c r="P14" s="644"/>
      <c r="Q14" s="644"/>
      <c r="R14" s="644"/>
      <c r="S14" s="644"/>
      <c r="T14" s="644"/>
      <c r="U14" s="644"/>
      <c r="V14" s="644"/>
      <c r="W14" s="645"/>
      <c r="Y14" s="747" t="str">
        <f>IF(ISBLANK('Application &amp; Input'!I13),"",'Application &amp; Input'!I13)</f>
        <v/>
      </c>
      <c r="Z14" s="640"/>
      <c r="AA14" s="640"/>
      <c r="AB14" s="640"/>
      <c r="AC14" s="640"/>
      <c r="AD14" s="310"/>
      <c r="AE14" s="310"/>
    </row>
    <row r="15" spans="1:31" x14ac:dyDescent="0.35">
      <c r="A15" s="646"/>
      <c r="W15" s="647"/>
      <c r="Y15" s="648" t="s">
        <v>78</v>
      </c>
      <c r="Z15" s="649"/>
      <c r="AA15" s="924" t="str">
        <f>IF(ISBLANK('Application &amp; Input'!G387),"",'Application &amp; Input'!G387)</f>
        <v/>
      </c>
      <c r="AB15" s="924"/>
      <c r="AC15" s="924"/>
      <c r="AD15" s="924"/>
      <c r="AE15" s="310"/>
    </row>
    <row r="16" spans="1:31" x14ac:dyDescent="0.35">
      <c r="A16" s="646"/>
      <c r="C16" s="310" t="s">
        <v>79</v>
      </c>
      <c r="D16" s="650"/>
      <c r="E16" s="651" t="str">
        <f>IF(ISBLANK('Application &amp; Input'!I6),"",'Application &amp; Input'!I6)</f>
        <v/>
      </c>
      <c r="F16" s="652"/>
      <c r="G16" s="652"/>
      <c r="H16" s="652"/>
      <c r="I16" s="652"/>
      <c r="J16" s="652"/>
      <c r="K16" s="652"/>
      <c r="L16" s="652"/>
      <c r="M16" s="652"/>
      <c r="N16" s="652"/>
      <c r="O16" s="652"/>
      <c r="P16" s="652"/>
      <c r="Q16" s="652"/>
      <c r="R16" s="652"/>
      <c r="S16" s="652"/>
      <c r="T16" s="652"/>
      <c r="U16" s="652"/>
      <c r="W16" s="647"/>
      <c r="Y16" s="653" t="s">
        <v>80</v>
      </c>
      <c r="AA16" s="923" t="str">
        <f>IF(ISBLANK('Application &amp; Input'!I10),"",'Application &amp; Input'!I10)</f>
        <v/>
      </c>
      <c r="AB16" s="923"/>
      <c r="AC16" s="923"/>
      <c r="AD16" s="923"/>
      <c r="AE16" s="310"/>
    </row>
    <row r="17" spans="1:31" x14ac:dyDescent="0.35">
      <c r="A17" s="646"/>
      <c r="C17" s="310" t="s">
        <v>81</v>
      </c>
      <c r="E17" s="651" t="str">
        <f>IF(ISBLANK('Application &amp; Input'!I10),"",'Application &amp; Input'!I10)</f>
        <v/>
      </c>
      <c r="F17" s="652"/>
      <c r="G17" s="652"/>
      <c r="H17" s="652"/>
      <c r="I17" s="652"/>
      <c r="J17" s="652"/>
      <c r="K17" s="652"/>
      <c r="L17" s="652"/>
      <c r="M17" s="652"/>
      <c r="N17" s="652"/>
      <c r="O17" s="652"/>
      <c r="P17" s="652"/>
      <c r="Q17" s="652"/>
      <c r="R17" s="652"/>
      <c r="S17" s="652"/>
      <c r="T17" s="652"/>
      <c r="U17" s="652"/>
      <c r="W17" s="647"/>
    </row>
    <row r="18" spans="1:31" x14ac:dyDescent="0.35">
      <c r="A18" s="646"/>
      <c r="C18" s="310" t="s">
        <v>82</v>
      </c>
      <c r="E18" s="651" t="str">
        <f>IF(ISBLANK('Application &amp; Input'!I15),"",'Application &amp; Input'!I15)</f>
        <v/>
      </c>
      <c r="F18" s="652"/>
      <c r="G18" s="652"/>
      <c r="H18" s="652"/>
      <c r="I18" s="652"/>
      <c r="J18" s="652"/>
      <c r="K18" s="652"/>
      <c r="L18" s="652"/>
      <c r="M18" s="652"/>
      <c r="N18" s="652"/>
      <c r="O18" s="652"/>
      <c r="P18" s="652"/>
      <c r="Q18" s="652"/>
      <c r="R18" s="652"/>
      <c r="S18" s="652"/>
      <c r="T18" s="652"/>
      <c r="U18" s="652"/>
      <c r="W18" s="647"/>
      <c r="Y18" s="310" t="s">
        <v>83</v>
      </c>
      <c r="Z18" s="310"/>
      <c r="AA18" s="702" t="str">
        <f>IF(ISBLANK(H30),"",H30)</f>
        <v/>
      </c>
      <c r="AB18" s="654"/>
      <c r="AC18" s="655" t="s">
        <v>84</v>
      </c>
      <c r="AD18" s="921" t="str">
        <f>IF(ISBLANK(H31),"",H31)</f>
        <v/>
      </c>
      <c r="AE18" s="921"/>
    </row>
    <row r="19" spans="1:31" x14ac:dyDescent="0.35">
      <c r="A19" s="646"/>
      <c r="C19" s="310" t="s">
        <v>85</v>
      </c>
      <c r="D19" s="650"/>
      <c r="E19" s="651" t="str">
        <f>IF(ISBLANK('Application &amp; Input'!I19),"",'Application &amp; Input'!I19)</f>
        <v/>
      </c>
      <c r="F19" s="652"/>
      <c r="G19" s="652"/>
      <c r="H19" s="652"/>
      <c r="I19" s="652"/>
      <c r="J19" s="652"/>
      <c r="K19" s="652"/>
      <c r="L19" s="652"/>
      <c r="M19" s="652"/>
      <c r="N19" s="652"/>
      <c r="O19" s="652"/>
      <c r="P19" s="652"/>
      <c r="Q19" s="652"/>
      <c r="R19" s="652"/>
      <c r="S19" s="652"/>
      <c r="T19" s="652"/>
      <c r="U19" s="652"/>
      <c r="W19" s="647"/>
      <c r="Y19" s="310" t="s">
        <v>82</v>
      </c>
      <c r="Z19" s="310"/>
      <c r="AA19" s="702" t="str">
        <f>IF(ISBLANK('Application &amp; Input'!I15),"",'Application &amp; Input'!I15)</f>
        <v/>
      </c>
      <c r="AB19" s="656"/>
      <c r="AC19" s="310"/>
      <c r="AD19" s="310"/>
      <c r="AE19" s="310"/>
    </row>
    <row r="20" spans="1:31" ht="10" customHeight="1" x14ac:dyDescent="0.35">
      <c r="A20" s="646"/>
      <c r="W20" s="647"/>
    </row>
    <row r="21" spans="1:31" ht="17.5" x14ac:dyDescent="0.35">
      <c r="A21" s="646"/>
      <c r="B21" s="619" t="s">
        <v>86</v>
      </c>
      <c r="W21" s="647"/>
      <c r="Y21" s="310"/>
      <c r="Z21" s="310"/>
      <c r="AA21" s="310"/>
      <c r="AB21" s="310"/>
      <c r="AC21" s="310"/>
      <c r="AD21" s="310"/>
      <c r="AE21" s="310"/>
    </row>
    <row r="22" spans="1:31" ht="15.65" customHeight="1" x14ac:dyDescent="0.35">
      <c r="A22" s="646"/>
      <c r="B22" s="602"/>
      <c r="W22" s="647"/>
      <c r="Y22" s="657" t="s">
        <v>87</v>
      </c>
      <c r="Z22" s="658"/>
      <c r="AA22" s="659"/>
      <c r="AB22" s="660" t="s">
        <v>35</v>
      </c>
      <c r="AC22" s="660" t="s">
        <v>88</v>
      </c>
      <c r="AD22" s="660" t="s">
        <v>89</v>
      </c>
      <c r="AE22" s="660" t="s">
        <v>90</v>
      </c>
    </row>
    <row r="23" spans="1:31" x14ac:dyDescent="0.35">
      <c r="A23" s="646"/>
      <c r="C23" s="603" t="s">
        <v>91</v>
      </c>
      <c r="D23" s="600"/>
      <c r="E23" s="701"/>
      <c r="F23" s="661" t="s">
        <v>66</v>
      </c>
      <c r="G23" s="600"/>
      <c r="H23" s="600"/>
      <c r="I23" s="701"/>
      <c r="J23" s="661" t="s">
        <v>67</v>
      </c>
      <c r="K23" s="600"/>
      <c r="L23" s="600"/>
      <c r="M23" s="701"/>
      <c r="N23" s="661" t="s">
        <v>68</v>
      </c>
      <c r="O23" s="600"/>
      <c r="P23" s="600"/>
      <c r="Q23" s="661"/>
      <c r="R23" s="661"/>
      <c r="S23" s="600"/>
      <c r="T23" s="600"/>
      <c r="W23" s="647"/>
      <c r="Y23" s="662"/>
      <c r="Z23" s="310"/>
      <c r="AA23" s="663"/>
      <c r="AB23" s="664"/>
      <c r="AC23" s="664"/>
      <c r="AD23" s="664"/>
      <c r="AE23" s="665"/>
    </row>
    <row r="24" spans="1:31" ht="12" customHeight="1" x14ac:dyDescent="0.35">
      <c r="A24" s="646"/>
      <c r="C24" s="600"/>
      <c r="D24" s="600"/>
      <c r="E24" s="666"/>
      <c r="F24" s="600"/>
      <c r="G24" s="600"/>
      <c r="H24" s="600"/>
      <c r="I24" s="666"/>
      <c r="J24" s="600"/>
      <c r="K24" s="600"/>
      <c r="L24" s="600"/>
      <c r="M24" s="600"/>
      <c r="N24" s="600"/>
      <c r="O24" s="600"/>
      <c r="P24" s="600"/>
      <c r="Q24" s="600"/>
      <c r="R24" s="600"/>
      <c r="S24" s="600"/>
      <c r="T24" s="600"/>
      <c r="W24" s="647"/>
      <c r="Y24" s="667"/>
      <c r="AB24" s="668"/>
      <c r="AC24" s="668"/>
      <c r="AD24" s="668"/>
      <c r="AE24" s="669"/>
    </row>
    <row r="25" spans="1:31" ht="15.65" customHeight="1" x14ac:dyDescent="0.35">
      <c r="A25" s="646"/>
      <c r="C25" s="603" t="s">
        <v>92</v>
      </c>
      <c r="D25" s="600"/>
      <c r="E25" s="701"/>
      <c r="F25" s="661" t="s">
        <v>93</v>
      </c>
      <c r="G25" s="600"/>
      <c r="H25" s="600"/>
      <c r="I25" s="701"/>
      <c r="J25" s="661" t="s">
        <v>94</v>
      </c>
      <c r="K25" s="600"/>
      <c r="L25" s="600"/>
      <c r="M25" s="701"/>
      <c r="N25" s="661" t="s">
        <v>35</v>
      </c>
      <c r="O25" s="600"/>
      <c r="P25" s="600"/>
      <c r="Q25" s="701"/>
      <c r="R25" s="661" t="s">
        <v>37</v>
      </c>
      <c r="S25" s="600"/>
      <c r="T25" s="701"/>
      <c r="U25" s="661" t="s">
        <v>40</v>
      </c>
      <c r="W25" s="647"/>
      <c r="Y25" s="670" t="str">
        <f>IF(T25="X","DURF","")</f>
        <v/>
      </c>
      <c r="Z25" s="310"/>
      <c r="AA25" s="310" t="str">
        <f>IF(Y25="DURF","DURF Application Fee","")</f>
        <v/>
      </c>
      <c r="AB25" s="671"/>
      <c r="AC25" s="671"/>
      <c r="AD25" s="672" t="str">
        <f>IF(T25="X",U26,"")</f>
        <v/>
      </c>
      <c r="AE25" s="673"/>
    </row>
    <row r="26" spans="1:31" x14ac:dyDescent="0.35">
      <c r="A26" s="646"/>
      <c r="F26" s="898">
        <f>IF(E25="X",5000,0)</f>
        <v>0</v>
      </c>
      <c r="G26" s="898"/>
      <c r="H26" s="674"/>
      <c r="J26" s="898">
        <f>IF(I25="X",5000,0)</f>
        <v>0</v>
      </c>
      <c r="K26" s="898"/>
      <c r="L26" s="674"/>
      <c r="N26" s="898">
        <f>IF(M25="X",5000,0)</f>
        <v>0</v>
      </c>
      <c r="O26" s="898"/>
      <c r="P26" s="674"/>
      <c r="R26" s="898">
        <f>IF(Q25="X",2000,0)</f>
        <v>0</v>
      </c>
      <c r="S26" s="898"/>
      <c r="T26" s="674"/>
      <c r="U26" s="898">
        <f>IF(T25="X",2000,0)</f>
        <v>0</v>
      </c>
      <c r="V26" s="898"/>
      <c r="W26" s="647"/>
      <c r="Y26" s="670" t="str">
        <f>IF(Q25="X","RHRF","")</f>
        <v/>
      </c>
      <c r="Z26" s="785"/>
      <c r="AA26" s="310" t="str">
        <f>IF(Y26="RHRF","RHRF Application Fee","")</f>
        <v/>
      </c>
      <c r="AB26" s="664"/>
      <c r="AC26" s="664"/>
      <c r="AD26" s="672" t="str">
        <f>IF(Q25="X",R26,"")</f>
        <v/>
      </c>
      <c r="AE26" s="673" t="str">
        <f>IF(R25="X",S26,"")</f>
        <v/>
      </c>
    </row>
    <row r="27" spans="1:31" ht="15.65" customHeight="1" x14ac:dyDescent="0.35">
      <c r="A27" s="646"/>
      <c r="W27" s="647"/>
      <c r="Y27" s="670" t="str">
        <f>IF(E25="X","LIHTC 9%","")</f>
        <v/>
      </c>
      <c r="Z27" s="785"/>
      <c r="AA27" s="310" t="str">
        <f>IF(Y27="LIHTC 9%","LIHTC 9% Application Fee","")</f>
        <v/>
      </c>
      <c r="AB27" s="664"/>
      <c r="AC27" s="664" t="str">
        <f>IF(E25="X",F26,"")</f>
        <v/>
      </c>
      <c r="AD27" s="672"/>
      <c r="AE27" s="673"/>
    </row>
    <row r="28" spans="1:31" ht="15.65" customHeight="1" x14ac:dyDescent="0.35">
      <c r="A28" s="646"/>
      <c r="W28" s="647"/>
      <c r="Y28" s="670" t="str">
        <f>IF(I25="X","LIHTC 4%","")</f>
        <v/>
      </c>
      <c r="Z28" s="785"/>
      <c r="AA28" s="310" t="str">
        <f>IF(Y28="LIHTC 4%","LIHTC 4% Application Fee", "")</f>
        <v/>
      </c>
      <c r="AB28" s="664"/>
      <c r="AC28" s="664" t="str">
        <f>IF(I25="X",J26,"")</f>
        <v/>
      </c>
      <c r="AD28" s="672"/>
      <c r="AE28" s="673"/>
    </row>
    <row r="29" spans="1:31" x14ac:dyDescent="0.35">
      <c r="A29" s="646"/>
      <c r="C29" s="603" t="s">
        <v>95</v>
      </c>
      <c r="D29" s="600"/>
      <c r="E29" s="600"/>
      <c r="F29" s="600"/>
      <c r="G29" s="600"/>
      <c r="H29" s="863">
        <f>F26+J26+N26+R26+U26</f>
        <v>0</v>
      </c>
      <c r="I29" s="863"/>
      <c r="J29" s="863"/>
      <c r="K29" s="863"/>
      <c r="L29" s="863"/>
      <c r="M29" s="863"/>
      <c r="N29" s="863"/>
      <c r="O29" s="863"/>
      <c r="P29" s="863"/>
      <c r="Q29" s="675"/>
      <c r="W29" s="647"/>
      <c r="X29" s="676"/>
      <c r="Y29" s="670" t="str">
        <f>IF(M25="X","HMMF","")</f>
        <v/>
      </c>
      <c r="Z29" s="785"/>
      <c r="AA29" s="310" t="str">
        <f>IF(Y29="HMMF","HMMF Application Fee","")</f>
        <v/>
      </c>
      <c r="AB29" s="664" t="str">
        <f>IF(M25="X",N26,"")</f>
        <v/>
      </c>
      <c r="AC29" s="664"/>
      <c r="AD29" s="672"/>
      <c r="AE29" s="673"/>
    </row>
    <row r="30" spans="1:31" ht="18" customHeight="1" x14ac:dyDescent="0.35">
      <c r="A30" s="646"/>
      <c r="C30" s="603" t="s">
        <v>83</v>
      </c>
      <c r="D30" s="600"/>
      <c r="E30" s="600"/>
      <c r="F30" s="600"/>
      <c r="G30" s="600"/>
      <c r="H30" s="861"/>
      <c r="I30" s="861"/>
      <c r="J30" s="861"/>
      <c r="K30" s="861"/>
      <c r="L30" s="861"/>
      <c r="M30" s="861"/>
      <c r="N30" s="861"/>
      <c r="O30" s="861"/>
      <c r="P30" s="861"/>
      <c r="Q30" s="675"/>
      <c r="R30" s="676"/>
      <c r="S30" s="676"/>
      <c r="W30" s="677"/>
      <c r="X30" s="676"/>
      <c r="Y30" s="662"/>
      <c r="Z30" s="310"/>
      <c r="AA30" s="310"/>
      <c r="AB30" s="678"/>
      <c r="AC30" s="678"/>
      <c r="AD30" s="679"/>
      <c r="AE30" s="680"/>
    </row>
    <row r="31" spans="1:31" ht="18" customHeight="1" x14ac:dyDescent="0.35">
      <c r="A31" s="646"/>
      <c r="C31" s="603" t="s">
        <v>96</v>
      </c>
      <c r="D31" s="600"/>
      <c r="E31" s="600"/>
      <c r="F31" s="600"/>
      <c r="G31" s="600"/>
      <c r="H31" s="862"/>
      <c r="I31" s="862"/>
      <c r="J31" s="862"/>
      <c r="K31" s="862"/>
      <c r="L31" s="862"/>
      <c r="M31" s="862"/>
      <c r="N31" s="862"/>
      <c r="O31" s="862"/>
      <c r="P31" s="862"/>
      <c r="Q31" s="675"/>
      <c r="R31" s="681"/>
      <c r="S31" s="650"/>
      <c r="T31" s="676"/>
      <c r="U31" s="676"/>
      <c r="V31" s="676"/>
      <c r="W31" s="682"/>
      <c r="Y31" s="667"/>
      <c r="AB31" s="615"/>
      <c r="AC31" s="615"/>
      <c r="AD31" s="683"/>
      <c r="AE31" s="684"/>
    </row>
    <row r="32" spans="1:31" x14ac:dyDescent="0.35">
      <c r="A32" s="646"/>
      <c r="W32" s="647"/>
      <c r="Y32" s="657"/>
      <c r="Z32" s="658"/>
      <c r="AA32" s="685" t="s">
        <v>97</v>
      </c>
      <c r="AB32" s="686">
        <f>SUM(AB25:AB30)</f>
        <v>0</v>
      </c>
      <c r="AC32" s="686">
        <f>SUM(AC25:AC30)</f>
        <v>0</v>
      </c>
      <c r="AD32" s="686">
        <f>SUM(AD25:AD30)</f>
        <v>0</v>
      </c>
      <c r="AE32" s="687">
        <f>SUM(AB32:AD32)</f>
        <v>0</v>
      </c>
    </row>
    <row r="33" spans="1:31" ht="25" customHeight="1" x14ac:dyDescent="0.35">
      <c r="A33" s="646"/>
      <c r="B33" s="688" t="s">
        <v>98</v>
      </c>
      <c r="W33" s="647"/>
      <c r="Y33" s="860" t="s">
        <v>99</v>
      </c>
      <c r="Z33" s="860"/>
      <c r="AA33" s="860"/>
      <c r="AB33" s="860"/>
      <c r="AC33" s="860"/>
      <c r="AD33" s="860"/>
      <c r="AE33" s="860"/>
    </row>
    <row r="34" spans="1:31" ht="14.5" customHeight="1" x14ac:dyDescent="0.35">
      <c r="A34" s="646"/>
      <c r="B34" s="912"/>
      <c r="C34" s="913"/>
      <c r="D34" s="913"/>
      <c r="E34" s="913"/>
      <c r="F34" s="913"/>
      <c r="G34" s="913"/>
      <c r="H34" s="913"/>
      <c r="I34" s="913"/>
      <c r="J34" s="913"/>
      <c r="K34" s="913"/>
      <c r="L34" s="913"/>
      <c r="M34" s="913"/>
      <c r="N34" s="913"/>
      <c r="O34" s="913"/>
      <c r="P34" s="913"/>
      <c r="Q34" s="913"/>
      <c r="R34" s="913"/>
      <c r="S34" s="913"/>
      <c r="T34" s="913"/>
      <c r="U34" s="913"/>
      <c r="V34" s="914"/>
      <c r="W34" s="647"/>
      <c r="Y34" s="867" t="s">
        <v>100</v>
      </c>
      <c r="Z34" s="868"/>
      <c r="AA34" s="868"/>
      <c r="AB34" s="868"/>
      <c r="AC34" s="868"/>
      <c r="AD34" s="868"/>
      <c r="AE34" s="869"/>
    </row>
    <row r="35" spans="1:31" ht="14.5" customHeight="1" x14ac:dyDescent="0.35">
      <c r="A35" s="646"/>
      <c r="B35" s="915"/>
      <c r="C35" s="916"/>
      <c r="D35" s="916"/>
      <c r="E35" s="916"/>
      <c r="F35" s="916"/>
      <c r="G35" s="916"/>
      <c r="H35" s="916"/>
      <c r="I35" s="916"/>
      <c r="J35" s="916"/>
      <c r="K35" s="916"/>
      <c r="L35" s="916"/>
      <c r="M35" s="916"/>
      <c r="N35" s="916"/>
      <c r="O35" s="916"/>
      <c r="P35" s="916"/>
      <c r="Q35" s="916"/>
      <c r="R35" s="916"/>
      <c r="S35" s="916"/>
      <c r="T35" s="916"/>
      <c r="U35" s="916"/>
      <c r="V35" s="917"/>
      <c r="W35" s="647"/>
      <c r="Y35" s="870"/>
      <c r="Z35" s="871"/>
      <c r="AA35" s="871"/>
      <c r="AB35" s="871"/>
      <c r="AC35" s="871"/>
      <c r="AD35" s="871"/>
      <c r="AE35" s="872"/>
    </row>
    <row r="36" spans="1:31" ht="14.5" customHeight="1" x14ac:dyDescent="0.35">
      <c r="A36" s="646"/>
      <c r="B36" s="915"/>
      <c r="C36" s="916"/>
      <c r="D36" s="916"/>
      <c r="E36" s="916"/>
      <c r="F36" s="916"/>
      <c r="G36" s="916"/>
      <c r="H36" s="916"/>
      <c r="I36" s="916"/>
      <c r="J36" s="916"/>
      <c r="K36" s="916"/>
      <c r="L36" s="916"/>
      <c r="M36" s="916"/>
      <c r="N36" s="916"/>
      <c r="O36" s="916"/>
      <c r="P36" s="916"/>
      <c r="Q36" s="916"/>
      <c r="R36" s="916"/>
      <c r="S36" s="916"/>
      <c r="T36" s="916"/>
      <c r="U36" s="916"/>
      <c r="V36" s="917"/>
      <c r="W36" s="647"/>
      <c r="Y36" s="870"/>
      <c r="Z36" s="871"/>
      <c r="AA36" s="871"/>
      <c r="AB36" s="871"/>
      <c r="AC36" s="871"/>
      <c r="AD36" s="871"/>
      <c r="AE36" s="872"/>
    </row>
    <row r="37" spans="1:31" ht="14.5" customHeight="1" x14ac:dyDescent="0.35">
      <c r="A37" s="646"/>
      <c r="B37" s="915"/>
      <c r="C37" s="916"/>
      <c r="D37" s="916"/>
      <c r="E37" s="916"/>
      <c r="F37" s="916"/>
      <c r="G37" s="916"/>
      <c r="H37" s="916"/>
      <c r="I37" s="916"/>
      <c r="J37" s="916"/>
      <c r="K37" s="916"/>
      <c r="L37" s="916"/>
      <c r="M37" s="916"/>
      <c r="N37" s="916"/>
      <c r="O37" s="916"/>
      <c r="P37" s="916"/>
      <c r="Q37" s="916"/>
      <c r="R37" s="916"/>
      <c r="S37" s="916"/>
      <c r="T37" s="916"/>
      <c r="U37" s="916"/>
      <c r="V37" s="917"/>
      <c r="W37" s="647"/>
      <c r="Y37" s="870"/>
      <c r="Z37" s="871"/>
      <c r="AA37" s="871"/>
      <c r="AB37" s="871"/>
      <c r="AC37" s="871"/>
      <c r="AD37" s="871"/>
      <c r="AE37" s="872"/>
    </row>
    <row r="38" spans="1:31" ht="15.65" customHeight="1" x14ac:dyDescent="0.35">
      <c r="A38" s="646"/>
      <c r="B38" s="918"/>
      <c r="C38" s="919"/>
      <c r="D38" s="919"/>
      <c r="E38" s="919"/>
      <c r="F38" s="919"/>
      <c r="G38" s="919"/>
      <c r="H38" s="919"/>
      <c r="I38" s="919"/>
      <c r="J38" s="919"/>
      <c r="K38" s="919"/>
      <c r="L38" s="919"/>
      <c r="M38" s="919"/>
      <c r="N38" s="919"/>
      <c r="O38" s="919"/>
      <c r="P38" s="919"/>
      <c r="Q38" s="919"/>
      <c r="R38" s="919"/>
      <c r="S38" s="919"/>
      <c r="T38" s="919"/>
      <c r="U38" s="919"/>
      <c r="V38" s="920"/>
      <c r="W38" s="689"/>
      <c r="X38" s="690"/>
      <c r="Y38" s="870"/>
      <c r="Z38" s="871"/>
      <c r="AA38" s="871"/>
      <c r="AB38" s="871"/>
      <c r="AC38" s="871"/>
      <c r="AD38" s="871"/>
      <c r="AE38" s="872"/>
    </row>
    <row r="39" spans="1:31" ht="15.65" customHeight="1" x14ac:dyDescent="0.35">
      <c r="A39" s="646"/>
      <c r="W39" s="689"/>
      <c r="X39" s="690"/>
      <c r="Y39" s="870"/>
      <c r="Z39" s="871"/>
      <c r="AA39" s="871"/>
      <c r="AB39" s="871"/>
      <c r="AC39" s="871"/>
      <c r="AD39" s="871"/>
      <c r="AE39" s="872"/>
    </row>
    <row r="40" spans="1:31" ht="18.5" x14ac:dyDescent="0.35">
      <c r="A40" s="646"/>
      <c r="B40" s="603" t="s">
        <v>101</v>
      </c>
      <c r="D40" s="675"/>
      <c r="E40" s="877"/>
      <c r="F40" s="877"/>
      <c r="G40" s="877"/>
      <c r="H40" s="877"/>
      <c r="I40" s="877"/>
      <c r="J40" s="877"/>
      <c r="K40" s="877"/>
      <c r="L40" s="877"/>
      <c r="M40" s="877"/>
      <c r="N40" s="877"/>
      <c r="P40" s="877"/>
      <c r="Q40" s="877"/>
      <c r="R40" s="877"/>
      <c r="S40" s="877"/>
      <c r="T40" s="877"/>
      <c r="U40" s="877"/>
      <c r="V40" s="877"/>
      <c r="W40" s="689"/>
      <c r="X40" s="690"/>
      <c r="Y40" s="870"/>
      <c r="Z40" s="871"/>
      <c r="AA40" s="871"/>
      <c r="AB40" s="871"/>
      <c r="AC40" s="871"/>
      <c r="AD40" s="871"/>
      <c r="AE40" s="872"/>
    </row>
    <row r="41" spans="1:31" ht="25" customHeight="1" x14ac:dyDescent="0.35">
      <c r="A41" s="646"/>
      <c r="B41" s="600"/>
      <c r="E41" s="690" t="s">
        <v>102</v>
      </c>
      <c r="F41" s="690"/>
      <c r="G41" s="690"/>
      <c r="H41" s="690"/>
      <c r="I41" s="690"/>
      <c r="J41" s="690"/>
      <c r="K41" s="690"/>
      <c r="L41" s="690"/>
      <c r="M41" s="690"/>
      <c r="N41" s="690"/>
      <c r="O41" s="690"/>
      <c r="P41" s="878" t="s">
        <v>103</v>
      </c>
      <c r="Q41" s="878"/>
      <c r="R41" s="878"/>
      <c r="S41" s="878"/>
      <c r="T41" s="878"/>
      <c r="U41" s="878"/>
      <c r="V41" s="749"/>
      <c r="W41" s="689"/>
      <c r="X41" s="690"/>
      <c r="Y41" s="870"/>
      <c r="Z41" s="871"/>
      <c r="AA41" s="871"/>
      <c r="AB41" s="871"/>
      <c r="AC41" s="871"/>
      <c r="AD41" s="871"/>
      <c r="AE41" s="872"/>
    </row>
    <row r="42" spans="1:31" ht="18.5" x14ac:dyDescent="0.35">
      <c r="A42" s="646"/>
      <c r="B42" s="603" t="s">
        <v>104</v>
      </c>
      <c r="E42" s="877"/>
      <c r="F42" s="877"/>
      <c r="G42" s="877"/>
      <c r="H42" s="877"/>
      <c r="I42" s="877"/>
      <c r="J42" s="877"/>
      <c r="K42" s="877"/>
      <c r="L42" s="877"/>
      <c r="M42" s="877"/>
      <c r="N42" s="877"/>
      <c r="O42" s="877"/>
      <c r="P42" s="877"/>
      <c r="Q42" s="877"/>
      <c r="R42" s="877"/>
      <c r="S42" s="877"/>
      <c r="T42" s="877"/>
      <c r="U42" s="877"/>
      <c r="V42" s="877"/>
      <c r="W42" s="689"/>
      <c r="X42" s="690"/>
      <c r="Y42" s="870"/>
      <c r="Z42" s="871"/>
      <c r="AA42" s="871"/>
      <c r="AB42" s="871"/>
      <c r="AC42" s="871"/>
      <c r="AD42" s="871"/>
      <c r="AE42" s="872"/>
    </row>
    <row r="43" spans="1:31" ht="15.65" customHeight="1" x14ac:dyDescent="0.35">
      <c r="A43" s="646"/>
      <c r="B43" s="600"/>
      <c r="E43" s="691"/>
      <c r="F43" s="691"/>
      <c r="G43" s="691"/>
      <c r="H43" s="691"/>
      <c r="I43" s="691"/>
      <c r="J43" s="691"/>
      <c r="K43" s="691"/>
      <c r="L43" s="691"/>
      <c r="M43" s="691"/>
      <c r="N43" s="691"/>
      <c r="O43" s="691"/>
      <c r="P43" s="692"/>
      <c r="Q43" s="692"/>
      <c r="R43" s="692"/>
      <c r="S43" s="692"/>
      <c r="T43" s="692"/>
      <c r="U43" s="692"/>
      <c r="V43" s="692"/>
      <c r="W43" s="689"/>
      <c r="X43" s="690"/>
      <c r="Y43" s="870"/>
      <c r="Z43" s="871"/>
      <c r="AA43" s="871"/>
      <c r="AB43" s="871"/>
      <c r="AC43" s="871"/>
      <c r="AD43" s="871"/>
      <c r="AE43" s="872"/>
    </row>
    <row r="44" spans="1:31" ht="28" customHeight="1" x14ac:dyDescent="0.35">
      <c r="A44" s="646"/>
      <c r="B44" s="603" t="s">
        <v>105</v>
      </c>
      <c r="D44" s="675"/>
      <c r="E44" s="900"/>
      <c r="F44" s="900"/>
      <c r="G44" s="900"/>
      <c r="H44" s="900"/>
      <c r="I44" s="900"/>
      <c r="J44" s="900"/>
      <c r="K44" s="900"/>
      <c r="L44" s="900"/>
      <c r="M44" s="900"/>
      <c r="N44" s="900"/>
      <c r="O44" s="900"/>
      <c r="P44" s="900"/>
      <c r="Q44" s="900"/>
      <c r="R44" s="900"/>
      <c r="S44" s="900"/>
      <c r="T44" s="900"/>
      <c r="U44" s="900"/>
      <c r="V44" s="900"/>
      <c r="W44" s="647"/>
      <c r="Y44" s="870"/>
      <c r="Z44" s="871"/>
      <c r="AA44" s="871"/>
      <c r="AB44" s="871"/>
      <c r="AC44" s="871"/>
      <c r="AD44" s="871"/>
      <c r="AE44" s="872"/>
    </row>
    <row r="45" spans="1:31" x14ac:dyDescent="0.35">
      <c r="A45" s="693"/>
      <c r="B45" s="694"/>
      <c r="C45" s="694"/>
      <c r="D45" s="695"/>
      <c r="E45" s="695"/>
      <c r="F45" s="695"/>
      <c r="G45" s="695"/>
      <c r="H45" s="695"/>
      <c r="I45" s="695"/>
      <c r="J45" s="695"/>
      <c r="K45" s="695"/>
      <c r="L45" s="695"/>
      <c r="M45" s="695"/>
      <c r="N45" s="695"/>
      <c r="O45" s="695"/>
      <c r="P45" s="695"/>
      <c r="Q45" s="695"/>
      <c r="R45" s="695"/>
      <c r="S45" s="695"/>
      <c r="T45" s="695"/>
      <c r="U45" s="695"/>
      <c r="V45" s="695"/>
      <c r="W45" s="696"/>
      <c r="Y45" s="870"/>
      <c r="Z45" s="871"/>
      <c r="AA45" s="871"/>
      <c r="AB45" s="871"/>
      <c r="AC45" s="871"/>
      <c r="AD45" s="871"/>
      <c r="AE45" s="872"/>
    </row>
    <row r="46" spans="1:31" ht="15.65" customHeight="1" x14ac:dyDescent="0.35">
      <c r="A46" s="697"/>
      <c r="B46" s="697"/>
      <c r="C46" s="697"/>
      <c r="D46" s="698"/>
      <c r="E46" s="698"/>
      <c r="F46" s="698"/>
      <c r="G46" s="698"/>
      <c r="H46" s="698"/>
      <c r="I46" s="698"/>
      <c r="J46" s="698"/>
      <c r="K46" s="698"/>
      <c r="L46" s="698"/>
      <c r="M46" s="698"/>
      <c r="N46" s="698"/>
      <c r="O46" s="698"/>
      <c r="P46" s="698"/>
      <c r="Q46" s="698"/>
      <c r="R46" s="698"/>
      <c r="S46" s="698"/>
      <c r="T46" s="698"/>
      <c r="U46" s="698"/>
      <c r="V46" s="698"/>
      <c r="W46" s="697"/>
      <c r="Y46" s="870"/>
      <c r="Z46" s="871"/>
      <c r="AA46" s="871"/>
      <c r="AB46" s="871"/>
      <c r="AC46" s="871"/>
      <c r="AD46" s="871"/>
      <c r="AE46" s="872"/>
    </row>
    <row r="47" spans="1:31" ht="15.65" customHeight="1" x14ac:dyDescent="0.35">
      <c r="A47" s="875" t="s">
        <v>106</v>
      </c>
      <c r="B47" s="876"/>
      <c r="C47" s="876"/>
      <c r="D47" s="876"/>
      <c r="E47" s="876"/>
      <c r="F47" s="876"/>
      <c r="G47" s="876"/>
      <c r="H47" s="876"/>
      <c r="I47" s="876"/>
      <c r="J47" s="876"/>
      <c r="K47" s="876"/>
      <c r="L47" s="876"/>
      <c r="M47" s="876"/>
      <c r="N47" s="876"/>
      <c r="O47" s="876"/>
      <c r="P47" s="876"/>
      <c r="Q47" s="876"/>
      <c r="R47" s="876"/>
      <c r="S47" s="876"/>
      <c r="T47" s="876"/>
      <c r="U47" s="876"/>
      <c r="V47" s="876"/>
      <c r="W47" s="876"/>
      <c r="Y47" s="873"/>
      <c r="Z47" s="860"/>
      <c r="AA47" s="860"/>
      <c r="AB47" s="860"/>
      <c r="AC47" s="860"/>
      <c r="AD47" s="860"/>
      <c r="AE47" s="874"/>
    </row>
    <row r="48" spans="1:31" x14ac:dyDescent="0.35">
      <c r="A48" s="748"/>
      <c r="B48" s="746"/>
      <c r="C48" s="746"/>
      <c r="D48" s="746"/>
      <c r="E48" s="746"/>
      <c r="F48" s="746"/>
      <c r="G48" s="746"/>
      <c r="H48" s="746"/>
      <c r="I48" s="746"/>
      <c r="J48" s="746"/>
      <c r="K48" s="746"/>
      <c r="L48" s="746"/>
      <c r="M48" s="746"/>
      <c r="N48" s="746"/>
      <c r="O48" s="746"/>
      <c r="P48" s="746"/>
      <c r="Q48" s="746"/>
      <c r="R48" s="746"/>
      <c r="S48" s="746"/>
      <c r="T48" s="746"/>
      <c r="U48" s="746"/>
      <c r="V48" s="746"/>
      <c r="W48" s="746"/>
      <c r="Y48" s="750"/>
      <c r="Z48" s="750"/>
      <c r="AA48" s="750"/>
      <c r="AB48" s="750"/>
      <c r="AC48" s="750"/>
      <c r="AD48" s="750"/>
      <c r="AE48" s="750"/>
    </row>
    <row r="49" spans="1:31" ht="7" customHeight="1" x14ac:dyDescent="0.35">
      <c r="A49" s="879" t="s">
        <v>65</v>
      </c>
      <c r="B49" s="616"/>
      <c r="C49" s="616"/>
      <c r="D49" s="616"/>
      <c r="E49" s="616"/>
      <c r="F49" s="616"/>
      <c r="G49" s="616"/>
      <c r="H49" s="616"/>
      <c r="I49" s="616"/>
      <c r="J49" s="617"/>
      <c r="K49" s="617"/>
      <c r="L49" s="618"/>
      <c r="M49" s="882"/>
      <c r="N49" s="883"/>
      <c r="O49" s="883"/>
      <c r="P49" s="883"/>
      <c r="Q49" s="883"/>
      <c r="R49" s="883"/>
      <c r="S49" s="883"/>
      <c r="T49" s="883"/>
      <c r="U49" s="883"/>
      <c r="V49" s="883"/>
      <c r="W49" s="884"/>
      <c r="Y49" s="699"/>
      <c r="Z49" s="699"/>
      <c r="AA49" s="699"/>
      <c r="AB49" s="699"/>
      <c r="AC49" s="699"/>
      <c r="AD49" s="699"/>
      <c r="AE49" s="699"/>
    </row>
    <row r="50" spans="1:31" x14ac:dyDescent="0.35">
      <c r="A50" s="880"/>
      <c r="B50" s="620"/>
      <c r="C50" s="620"/>
      <c r="D50" s="620"/>
      <c r="E50" s="620"/>
      <c r="F50" s="620"/>
      <c r="G50" s="620"/>
      <c r="H50" s="620"/>
      <c r="I50" s="620"/>
      <c r="J50" s="621"/>
      <c r="K50" s="622" t="s">
        <v>66</v>
      </c>
      <c r="L50" s="623"/>
      <c r="M50" s="885"/>
      <c r="N50" s="876"/>
      <c r="O50" s="876"/>
      <c r="P50" s="876"/>
      <c r="Q50" s="876"/>
      <c r="R50" s="876"/>
      <c r="S50" s="876"/>
      <c r="T50" s="876"/>
      <c r="U50" s="876"/>
      <c r="V50" s="876"/>
      <c r="W50" s="886"/>
      <c r="Y50" s="699"/>
      <c r="Z50" s="699"/>
      <c r="AA50" s="699"/>
      <c r="AB50" s="699"/>
      <c r="AC50" s="699"/>
      <c r="AD50" s="699"/>
      <c r="AE50" s="699"/>
    </row>
    <row r="51" spans="1:31" ht="15.65" customHeight="1" x14ac:dyDescent="0.35">
      <c r="A51" s="880"/>
      <c r="B51" s="620"/>
      <c r="C51" s="620"/>
      <c r="D51" s="620"/>
      <c r="E51" s="620"/>
      <c r="F51" s="620"/>
      <c r="G51" s="620"/>
      <c r="H51" s="620"/>
      <c r="I51" s="620"/>
      <c r="J51" s="624"/>
      <c r="K51" s="622" t="s">
        <v>67</v>
      </c>
      <c r="L51" s="623"/>
      <c r="M51" s="885"/>
      <c r="N51" s="876"/>
      <c r="O51" s="876"/>
      <c r="P51" s="876"/>
      <c r="Q51" s="876"/>
      <c r="R51" s="876"/>
      <c r="S51" s="876"/>
      <c r="T51" s="876"/>
      <c r="U51" s="876"/>
      <c r="V51" s="876"/>
      <c r="W51" s="886"/>
      <c r="Y51" s="699"/>
      <c r="Z51" s="699"/>
      <c r="AA51" s="699"/>
      <c r="AB51" s="699"/>
      <c r="AC51" s="699"/>
      <c r="AD51" s="699"/>
      <c r="AE51" s="699"/>
    </row>
    <row r="52" spans="1:31" ht="15.65" customHeight="1" x14ac:dyDescent="0.35">
      <c r="A52" s="880"/>
      <c r="B52" s="620"/>
      <c r="C52" s="620"/>
      <c r="D52" s="620"/>
      <c r="E52" s="620"/>
      <c r="F52" s="620"/>
      <c r="G52" s="620"/>
      <c r="H52" s="620"/>
      <c r="I52" s="620"/>
      <c r="J52" s="625"/>
      <c r="K52" s="622" t="s">
        <v>68</v>
      </c>
      <c r="L52" s="623"/>
      <c r="M52" s="885"/>
      <c r="N52" s="876"/>
      <c r="O52" s="876"/>
      <c r="P52" s="876"/>
      <c r="Q52" s="876"/>
      <c r="R52" s="876"/>
      <c r="S52" s="876"/>
      <c r="T52" s="876"/>
      <c r="U52" s="876"/>
      <c r="V52" s="876"/>
      <c r="W52" s="886"/>
      <c r="X52" s="700"/>
      <c r="Y52" s="699"/>
      <c r="Z52" s="699"/>
      <c r="AA52" s="699"/>
      <c r="AB52" s="699"/>
      <c r="AC52" s="699"/>
      <c r="AD52" s="699"/>
      <c r="AE52" s="699"/>
    </row>
    <row r="53" spans="1:31" ht="15.65" customHeight="1" x14ac:dyDescent="0.35">
      <c r="A53" s="880"/>
      <c r="B53" s="620"/>
      <c r="C53" s="620"/>
      <c r="D53" s="620"/>
      <c r="E53" s="620"/>
      <c r="F53" s="620"/>
      <c r="G53" s="620"/>
      <c r="H53" s="620"/>
      <c r="I53" s="620"/>
      <c r="J53" s="627"/>
      <c r="K53" s="622"/>
      <c r="L53" s="623"/>
      <c r="M53" s="885"/>
      <c r="N53" s="876"/>
      <c r="O53" s="876"/>
      <c r="P53" s="876"/>
      <c r="Q53" s="876"/>
      <c r="R53" s="876"/>
      <c r="S53" s="876"/>
      <c r="T53" s="876"/>
      <c r="U53" s="876"/>
      <c r="V53" s="876"/>
      <c r="W53" s="886"/>
      <c r="X53" s="700"/>
      <c r="Y53" s="699"/>
      <c r="Z53" s="699"/>
      <c r="AA53" s="699"/>
      <c r="AB53" s="699"/>
      <c r="AC53" s="699"/>
      <c r="AD53" s="699"/>
      <c r="AE53" s="699"/>
    </row>
    <row r="54" spans="1:31" ht="15.65" customHeight="1" x14ac:dyDescent="0.35">
      <c r="A54" s="880"/>
      <c r="B54" s="620"/>
      <c r="C54" s="620"/>
      <c r="D54" s="620"/>
      <c r="E54" s="620"/>
      <c r="F54" s="620"/>
      <c r="G54" s="620"/>
      <c r="H54" s="620"/>
      <c r="I54" s="620"/>
      <c r="J54" s="628"/>
      <c r="K54" s="622"/>
      <c r="L54" s="623"/>
      <c r="M54" s="885"/>
      <c r="N54" s="876"/>
      <c r="O54" s="876"/>
      <c r="P54" s="876"/>
      <c r="Q54" s="876"/>
      <c r="R54" s="876"/>
      <c r="S54" s="876"/>
      <c r="T54" s="876"/>
      <c r="U54" s="876"/>
      <c r="V54" s="876"/>
      <c r="W54" s="886"/>
      <c r="X54" s="700"/>
      <c r="Y54" s="699"/>
      <c r="Z54" s="699"/>
      <c r="AA54" s="699"/>
      <c r="AB54" s="699"/>
      <c r="AC54" s="699"/>
      <c r="AD54" s="699"/>
      <c r="AE54" s="699"/>
    </row>
    <row r="55" spans="1:31" ht="15.65" customHeight="1" x14ac:dyDescent="0.35">
      <c r="A55" s="880"/>
      <c r="B55" s="629"/>
      <c r="C55" s="629"/>
      <c r="D55" s="629"/>
      <c r="E55" s="629"/>
      <c r="F55" s="629"/>
      <c r="G55" s="629"/>
      <c r="H55" s="629"/>
      <c r="I55" s="620"/>
      <c r="J55" s="630"/>
      <c r="K55" s="630"/>
      <c r="L55" s="631"/>
      <c r="M55" s="885"/>
      <c r="N55" s="876"/>
      <c r="O55" s="876"/>
      <c r="P55" s="876"/>
      <c r="Q55" s="876"/>
      <c r="R55" s="876"/>
      <c r="S55" s="876"/>
      <c r="T55" s="876"/>
      <c r="U55" s="876"/>
      <c r="V55" s="876"/>
      <c r="W55" s="886"/>
      <c r="X55" s="700"/>
      <c r="Y55" s="699"/>
      <c r="Z55" s="699"/>
      <c r="AA55" s="699"/>
      <c r="AB55" s="699"/>
      <c r="AC55" s="699"/>
      <c r="AD55" s="699"/>
      <c r="AE55" s="699"/>
    </row>
    <row r="56" spans="1:31" ht="15.65" customHeight="1" x14ac:dyDescent="0.35">
      <c r="A56" s="881"/>
      <c r="B56" s="890" t="s">
        <v>69</v>
      </c>
      <c r="C56" s="890"/>
      <c r="D56" s="890"/>
      <c r="E56" s="890"/>
      <c r="F56" s="890"/>
      <c r="G56" s="890"/>
      <c r="H56" s="890"/>
      <c r="I56" s="630"/>
      <c r="J56" s="891" t="s">
        <v>70</v>
      </c>
      <c r="K56" s="891"/>
      <c r="L56" s="892"/>
      <c r="M56" s="887"/>
      <c r="N56" s="888"/>
      <c r="O56" s="888"/>
      <c r="P56" s="888"/>
      <c r="Q56" s="888"/>
      <c r="R56" s="888"/>
      <c r="S56" s="888"/>
      <c r="T56" s="888"/>
      <c r="U56" s="888"/>
      <c r="V56" s="888"/>
      <c r="W56" s="889"/>
      <c r="X56" s="700"/>
      <c r="Y56" s="699"/>
      <c r="Z56" s="699"/>
      <c r="AA56" s="699"/>
      <c r="AB56" s="699"/>
      <c r="AC56" s="699"/>
      <c r="AD56" s="699"/>
      <c r="AE56" s="699"/>
    </row>
    <row r="57" spans="1:31" x14ac:dyDescent="0.35">
      <c r="A57" s="632"/>
      <c r="B57" s="746"/>
      <c r="C57" s="746"/>
      <c r="D57" s="746"/>
      <c r="E57" s="746"/>
      <c r="F57" s="746"/>
      <c r="G57" s="746"/>
      <c r="H57" s="746"/>
      <c r="W57" s="633"/>
    </row>
    <row r="58" spans="1:31" ht="15.65" customHeight="1" x14ac:dyDescent="0.35">
      <c r="A58" s="893" t="s">
        <v>72</v>
      </c>
      <c r="B58" s="894"/>
      <c r="C58" s="894"/>
      <c r="D58" s="894"/>
      <c r="E58" s="894"/>
      <c r="F58" s="894"/>
      <c r="G58" s="894"/>
      <c r="H58" s="894"/>
      <c r="I58" s="894"/>
      <c r="J58" s="894"/>
      <c r="K58" s="894"/>
      <c r="L58" s="894"/>
      <c r="M58" s="894"/>
      <c r="N58" s="894"/>
      <c r="O58" s="894"/>
      <c r="P58" s="894"/>
      <c r="Q58" s="894"/>
      <c r="R58" s="894"/>
      <c r="S58" s="894"/>
      <c r="T58" s="894"/>
      <c r="U58" s="894"/>
      <c r="V58" s="894"/>
      <c r="W58" s="895"/>
    </row>
    <row r="59" spans="1:31" ht="15.65" customHeight="1" x14ac:dyDescent="0.35">
      <c r="A59" s="893"/>
      <c r="B59" s="894"/>
      <c r="C59" s="894"/>
      <c r="D59" s="894"/>
      <c r="E59" s="894"/>
      <c r="F59" s="894"/>
      <c r="G59" s="894"/>
      <c r="H59" s="894"/>
      <c r="I59" s="894"/>
      <c r="J59" s="894"/>
      <c r="K59" s="894"/>
      <c r="L59" s="894"/>
      <c r="M59" s="894"/>
      <c r="N59" s="894"/>
      <c r="O59" s="894"/>
      <c r="P59" s="894"/>
      <c r="Q59" s="894"/>
      <c r="R59" s="894"/>
      <c r="S59" s="894"/>
      <c r="T59" s="894"/>
      <c r="U59" s="894"/>
      <c r="V59" s="894"/>
      <c r="W59" s="895"/>
    </row>
    <row r="60" spans="1:31" x14ac:dyDescent="0.35">
      <c r="A60" s="637"/>
      <c r="B60" s="638"/>
      <c r="C60" s="638"/>
      <c r="D60" s="638"/>
      <c r="E60" s="638"/>
      <c r="F60" s="638"/>
      <c r="G60" s="638"/>
      <c r="H60" s="638"/>
      <c r="I60" s="638"/>
      <c r="J60" s="638"/>
      <c r="K60" s="638"/>
      <c r="L60" s="638"/>
      <c r="M60" s="638"/>
      <c r="N60" s="638"/>
      <c r="O60" s="638"/>
      <c r="P60" s="638"/>
      <c r="Q60" s="638"/>
      <c r="R60" s="638"/>
      <c r="S60" s="638"/>
      <c r="T60" s="638"/>
      <c r="U60" s="638"/>
      <c r="V60" s="638"/>
      <c r="W60" s="639"/>
    </row>
    <row r="61" spans="1:31" ht="15.65" customHeight="1" x14ac:dyDescent="0.35">
      <c r="A61" s="864" t="s">
        <v>74</v>
      </c>
      <c r="B61" s="865"/>
      <c r="C61" s="865"/>
      <c r="D61" s="865"/>
      <c r="E61" s="865"/>
      <c r="F61" s="865"/>
      <c r="G61" s="865"/>
      <c r="H61" s="865"/>
      <c r="I61" s="865"/>
      <c r="J61" s="865"/>
      <c r="K61" s="865"/>
      <c r="L61" s="865"/>
      <c r="M61" s="865"/>
      <c r="N61" s="865"/>
      <c r="O61" s="865"/>
      <c r="P61" s="865"/>
      <c r="Q61" s="865"/>
      <c r="R61" s="865"/>
      <c r="S61" s="865"/>
      <c r="T61" s="865"/>
      <c r="U61" s="865"/>
      <c r="V61" s="865"/>
      <c r="W61" s="866"/>
    </row>
    <row r="62" spans="1:31" x14ac:dyDescent="0.35">
      <c r="A62" s="896" t="s">
        <v>75</v>
      </c>
      <c r="B62" s="897"/>
      <c r="C62" s="897"/>
      <c r="D62" s="897"/>
      <c r="E62" s="897"/>
      <c r="F62" s="897"/>
      <c r="G62" s="897"/>
      <c r="H62" s="897"/>
      <c r="I62" s="897"/>
      <c r="J62" s="897"/>
      <c r="K62" s="642" t="s">
        <v>76</v>
      </c>
      <c r="L62" s="643"/>
      <c r="M62" s="644" t="s">
        <v>77</v>
      </c>
      <c r="N62" s="644"/>
      <c r="O62" s="644"/>
      <c r="P62" s="644"/>
      <c r="Q62" s="644"/>
      <c r="R62" s="644"/>
      <c r="S62" s="644"/>
      <c r="T62" s="644"/>
      <c r="U62" s="644"/>
      <c r="V62" s="644"/>
      <c r="W62" s="645"/>
    </row>
    <row r="63" spans="1:31" x14ac:dyDescent="0.35">
      <c r="A63" s="646"/>
      <c r="W63" s="647"/>
    </row>
    <row r="64" spans="1:31" x14ac:dyDescent="0.35">
      <c r="A64" s="646"/>
      <c r="C64" s="310" t="s">
        <v>79</v>
      </c>
      <c r="D64" s="650"/>
      <c r="E64" s="651" t="str">
        <f>IF(ISBLANK(E16),"",E16)</f>
        <v/>
      </c>
      <c r="F64" s="652"/>
      <c r="G64" s="652"/>
      <c r="H64" s="652"/>
      <c r="I64" s="652"/>
      <c r="J64" s="652"/>
      <c r="K64" s="652"/>
      <c r="L64" s="652"/>
      <c r="M64" s="652"/>
      <c r="N64" s="652"/>
      <c r="O64" s="652"/>
      <c r="P64" s="652"/>
      <c r="Q64" s="652"/>
      <c r="R64" s="652"/>
      <c r="S64" s="652"/>
      <c r="T64" s="652"/>
      <c r="U64" s="652"/>
      <c r="W64" s="647"/>
    </row>
    <row r="65" spans="1:23" x14ac:dyDescent="0.35">
      <c r="A65" s="646"/>
      <c r="C65" s="310" t="s">
        <v>81</v>
      </c>
      <c r="E65" s="651" t="str">
        <f>E17</f>
        <v/>
      </c>
      <c r="F65" s="652"/>
      <c r="G65" s="652"/>
      <c r="H65" s="652"/>
      <c r="I65" s="652"/>
      <c r="J65" s="652"/>
      <c r="K65" s="652"/>
      <c r="L65" s="652"/>
      <c r="M65" s="652"/>
      <c r="N65" s="652"/>
      <c r="O65" s="652"/>
      <c r="P65" s="652"/>
      <c r="Q65" s="652"/>
      <c r="R65" s="652"/>
      <c r="S65" s="652"/>
      <c r="T65" s="652"/>
      <c r="U65" s="652"/>
      <c r="W65" s="647"/>
    </row>
    <row r="66" spans="1:23" x14ac:dyDescent="0.35">
      <c r="A66" s="646"/>
      <c r="C66" s="310" t="s">
        <v>82</v>
      </c>
      <c r="E66" s="651" t="str">
        <f>E18</f>
        <v/>
      </c>
      <c r="F66" s="652"/>
      <c r="G66" s="652"/>
      <c r="H66" s="652"/>
      <c r="I66" s="652"/>
      <c r="J66" s="652"/>
      <c r="K66" s="652"/>
      <c r="L66" s="652"/>
      <c r="M66" s="652"/>
      <c r="N66" s="652"/>
      <c r="O66" s="652"/>
      <c r="P66" s="652"/>
      <c r="Q66" s="652"/>
      <c r="R66" s="652"/>
      <c r="S66" s="652"/>
      <c r="T66" s="652"/>
      <c r="U66" s="652"/>
      <c r="W66" s="647"/>
    </row>
    <row r="67" spans="1:23" x14ac:dyDescent="0.35">
      <c r="A67" s="646"/>
      <c r="C67" s="310" t="s">
        <v>85</v>
      </c>
      <c r="D67" s="650"/>
      <c r="E67" s="651" t="str">
        <f>E19</f>
        <v/>
      </c>
      <c r="F67" s="652"/>
      <c r="G67" s="652"/>
      <c r="H67" s="652"/>
      <c r="I67" s="652"/>
      <c r="J67" s="652"/>
      <c r="K67" s="652"/>
      <c r="L67" s="652"/>
      <c r="M67" s="652"/>
      <c r="N67" s="652"/>
      <c r="O67" s="652"/>
      <c r="P67" s="652"/>
      <c r="Q67" s="652"/>
      <c r="R67" s="652"/>
      <c r="S67" s="652"/>
      <c r="T67" s="652"/>
      <c r="U67" s="652"/>
      <c r="W67" s="647"/>
    </row>
    <row r="68" spans="1:23" ht="10" customHeight="1" x14ac:dyDescent="0.35">
      <c r="A68" s="646"/>
      <c r="W68" s="647"/>
    </row>
    <row r="69" spans="1:23" ht="17.5" x14ac:dyDescent="0.35">
      <c r="A69" s="646"/>
      <c r="B69" s="619" t="s">
        <v>86</v>
      </c>
      <c r="W69" s="647"/>
    </row>
    <row r="70" spans="1:23" x14ac:dyDescent="0.35">
      <c r="A70" s="646"/>
      <c r="B70" s="602"/>
      <c r="W70" s="647"/>
    </row>
    <row r="71" spans="1:23" x14ac:dyDescent="0.35">
      <c r="A71" s="646"/>
      <c r="C71" s="603" t="s">
        <v>91</v>
      </c>
      <c r="D71" s="600"/>
      <c r="E71" s="711" t="str">
        <f>IF(ISBLANK(E23),"",E23)</f>
        <v/>
      </c>
      <c r="F71" s="661" t="s">
        <v>66</v>
      </c>
      <c r="G71" s="600"/>
      <c r="H71" s="600"/>
      <c r="I71" s="711" t="str">
        <f>IF(ISBLANK(I23),"",I23)</f>
        <v/>
      </c>
      <c r="J71" s="661" t="s">
        <v>67</v>
      </c>
      <c r="K71" s="600"/>
      <c r="L71" s="600"/>
      <c r="M71" s="711" t="str">
        <f>IF(ISBLANK(M23),"",M23)</f>
        <v/>
      </c>
      <c r="N71" s="661" t="s">
        <v>68</v>
      </c>
      <c r="O71" s="600"/>
      <c r="P71" s="600"/>
      <c r="Q71" s="661"/>
      <c r="R71" s="661"/>
      <c r="S71" s="600"/>
      <c r="T71" s="600"/>
      <c r="W71" s="647"/>
    </row>
    <row r="72" spans="1:23" ht="12" customHeight="1" x14ac:dyDescent="0.35">
      <c r="A72" s="646"/>
      <c r="C72" s="600"/>
      <c r="D72" s="600"/>
      <c r="E72" s="666"/>
      <c r="F72" s="600"/>
      <c r="G72" s="600"/>
      <c r="H72" s="600"/>
      <c r="I72" s="666"/>
      <c r="J72" s="600"/>
      <c r="K72" s="600"/>
      <c r="L72" s="600"/>
      <c r="M72" s="600"/>
      <c r="N72" s="600"/>
      <c r="O72" s="600"/>
      <c r="P72" s="600"/>
      <c r="Q72" s="600"/>
      <c r="R72" s="600"/>
      <c r="S72" s="600"/>
      <c r="T72" s="600"/>
      <c r="W72" s="647"/>
    </row>
    <row r="73" spans="1:23" x14ac:dyDescent="0.35">
      <c r="A73" s="646"/>
      <c r="C73" s="603" t="s">
        <v>92</v>
      </c>
      <c r="D73" s="600"/>
      <c r="E73" s="711" t="str">
        <f>IF(ISBLANK(E25),"",E25)</f>
        <v/>
      </c>
      <c r="F73" s="661" t="s">
        <v>93</v>
      </c>
      <c r="G73" s="600"/>
      <c r="H73" s="600"/>
      <c r="I73" s="711" t="str">
        <f>IF(ISBLANK(I25),"",I25)</f>
        <v/>
      </c>
      <c r="J73" s="661" t="s">
        <v>94</v>
      </c>
      <c r="K73" s="600"/>
      <c r="L73" s="600"/>
      <c r="M73" s="711" t="str">
        <f>IF(ISBLANK(M25),"",M25)</f>
        <v/>
      </c>
      <c r="N73" s="661" t="s">
        <v>35</v>
      </c>
      <c r="O73" s="600"/>
      <c r="P73" s="600"/>
      <c r="Q73" s="711" t="str">
        <f>IF(ISBLANK(Q25),"",Q25)</f>
        <v/>
      </c>
      <c r="R73" s="661" t="s">
        <v>37</v>
      </c>
      <c r="S73" s="600"/>
      <c r="T73" s="711" t="str">
        <f>IF(ISBLANK(T25),"",T25)</f>
        <v/>
      </c>
      <c r="U73" s="661" t="s">
        <v>40</v>
      </c>
      <c r="W73" s="647"/>
    </row>
    <row r="74" spans="1:23" x14ac:dyDescent="0.35">
      <c r="A74" s="646"/>
      <c r="F74" s="898">
        <f>IF(E73="X",5000,0)</f>
        <v>0</v>
      </c>
      <c r="G74" s="898"/>
      <c r="H74" s="674"/>
      <c r="J74" s="898">
        <f>IF(I73="X",5000,0)</f>
        <v>0</v>
      </c>
      <c r="K74" s="898"/>
      <c r="L74" s="674"/>
      <c r="N74" s="898">
        <f>IF(M73="X",5000,0)</f>
        <v>0</v>
      </c>
      <c r="O74" s="898"/>
      <c r="P74" s="674"/>
      <c r="R74" s="898">
        <f>IF(Q73="X",2000,0)</f>
        <v>0</v>
      </c>
      <c r="S74" s="898"/>
      <c r="T74" s="674"/>
      <c r="U74" s="898">
        <f>IF(T73="X",2000,0)</f>
        <v>0</v>
      </c>
      <c r="V74" s="898"/>
      <c r="W74" s="647"/>
    </row>
    <row r="75" spans="1:23" x14ac:dyDescent="0.35">
      <c r="A75" s="646"/>
      <c r="W75" s="647"/>
    </row>
    <row r="76" spans="1:23" x14ac:dyDescent="0.35">
      <c r="A76" s="646"/>
      <c r="W76" s="647"/>
    </row>
    <row r="77" spans="1:23" x14ac:dyDescent="0.35">
      <c r="A77" s="646"/>
      <c r="C77" s="603" t="s">
        <v>95</v>
      </c>
      <c r="D77" s="600"/>
      <c r="E77" s="600"/>
      <c r="F77" s="600"/>
      <c r="G77" s="600"/>
      <c r="H77" s="863">
        <f>H29</f>
        <v>0</v>
      </c>
      <c r="I77" s="863"/>
      <c r="J77" s="863"/>
      <c r="K77" s="863"/>
      <c r="L77" s="863"/>
      <c r="M77" s="863"/>
      <c r="N77" s="863"/>
      <c r="O77" s="863"/>
      <c r="P77" s="863"/>
      <c r="Q77" s="675"/>
      <c r="W77" s="647"/>
    </row>
    <row r="78" spans="1:23" x14ac:dyDescent="0.35">
      <c r="A78" s="646"/>
      <c r="C78" s="603" t="s">
        <v>83</v>
      </c>
      <c r="D78" s="600"/>
      <c r="E78" s="600"/>
      <c r="F78" s="600"/>
      <c r="G78" s="600"/>
      <c r="H78" s="910" t="str">
        <f>IF(ISBLANK(H30),"",H30)</f>
        <v/>
      </c>
      <c r="I78" s="910"/>
      <c r="J78" s="910"/>
      <c r="K78" s="910"/>
      <c r="L78" s="910"/>
      <c r="M78" s="910"/>
      <c r="N78" s="910"/>
      <c r="O78" s="910"/>
      <c r="P78" s="910"/>
      <c r="Q78" s="675"/>
      <c r="R78" s="676"/>
      <c r="S78" s="676"/>
      <c r="W78" s="677"/>
    </row>
    <row r="79" spans="1:23" x14ac:dyDescent="0.35">
      <c r="A79" s="646"/>
      <c r="C79" s="603" t="s">
        <v>96</v>
      </c>
      <c r="D79" s="600"/>
      <c r="E79" s="600"/>
      <c r="F79" s="600"/>
      <c r="G79" s="600"/>
      <c r="H79" s="911" t="str">
        <f>IF(ISBLANK(H31),"",H31)</f>
        <v/>
      </c>
      <c r="I79" s="911"/>
      <c r="J79" s="911"/>
      <c r="K79" s="911"/>
      <c r="L79" s="911"/>
      <c r="M79" s="911"/>
      <c r="N79" s="911"/>
      <c r="O79" s="911"/>
      <c r="P79" s="911"/>
      <c r="Q79" s="675"/>
      <c r="R79" s="681"/>
      <c r="S79" s="650"/>
      <c r="T79" s="676"/>
      <c r="U79" s="676"/>
      <c r="V79" s="676"/>
      <c r="W79" s="682"/>
    </row>
    <row r="80" spans="1:23" x14ac:dyDescent="0.35">
      <c r="A80" s="646"/>
      <c r="W80" s="647"/>
    </row>
    <row r="81" spans="1:23" ht="25" customHeight="1" x14ac:dyDescent="0.35">
      <c r="A81" s="646"/>
      <c r="B81" s="688" t="s">
        <v>98</v>
      </c>
      <c r="W81" s="647"/>
    </row>
    <row r="82" spans="1:23" x14ac:dyDescent="0.35">
      <c r="A82" s="646"/>
      <c r="B82" s="901">
        <f>B34</f>
        <v>0</v>
      </c>
      <c r="C82" s="902"/>
      <c r="D82" s="902"/>
      <c r="E82" s="902"/>
      <c r="F82" s="902"/>
      <c r="G82" s="902"/>
      <c r="H82" s="902"/>
      <c r="I82" s="902"/>
      <c r="J82" s="902"/>
      <c r="K82" s="902"/>
      <c r="L82" s="902"/>
      <c r="M82" s="902"/>
      <c r="N82" s="902"/>
      <c r="O82" s="902"/>
      <c r="P82" s="902"/>
      <c r="Q82" s="902"/>
      <c r="R82" s="902"/>
      <c r="S82" s="902"/>
      <c r="T82" s="902"/>
      <c r="U82" s="902"/>
      <c r="V82" s="903"/>
      <c r="W82" s="647"/>
    </row>
    <row r="83" spans="1:23" x14ac:dyDescent="0.35">
      <c r="A83" s="646"/>
      <c r="B83" s="904"/>
      <c r="C83" s="905"/>
      <c r="D83" s="905"/>
      <c r="E83" s="905"/>
      <c r="F83" s="905"/>
      <c r="G83" s="905"/>
      <c r="H83" s="905"/>
      <c r="I83" s="905"/>
      <c r="J83" s="905"/>
      <c r="K83" s="905"/>
      <c r="L83" s="905"/>
      <c r="M83" s="905"/>
      <c r="N83" s="905"/>
      <c r="O83" s="905"/>
      <c r="P83" s="905"/>
      <c r="Q83" s="905"/>
      <c r="R83" s="905"/>
      <c r="S83" s="905"/>
      <c r="T83" s="905"/>
      <c r="U83" s="905"/>
      <c r="V83" s="906"/>
      <c r="W83" s="647"/>
    </row>
    <row r="84" spans="1:23" x14ac:dyDescent="0.35">
      <c r="A84" s="646"/>
      <c r="B84" s="904"/>
      <c r="C84" s="905"/>
      <c r="D84" s="905"/>
      <c r="E84" s="905"/>
      <c r="F84" s="905"/>
      <c r="G84" s="905"/>
      <c r="H84" s="905"/>
      <c r="I84" s="905"/>
      <c r="J84" s="905"/>
      <c r="K84" s="905"/>
      <c r="L84" s="905"/>
      <c r="M84" s="905"/>
      <c r="N84" s="905"/>
      <c r="O84" s="905"/>
      <c r="P84" s="905"/>
      <c r="Q84" s="905"/>
      <c r="R84" s="905"/>
      <c r="S84" s="905"/>
      <c r="T84" s="905"/>
      <c r="U84" s="905"/>
      <c r="V84" s="906"/>
      <c r="W84" s="647"/>
    </row>
    <row r="85" spans="1:23" x14ac:dyDescent="0.35">
      <c r="A85" s="646"/>
      <c r="B85" s="904"/>
      <c r="C85" s="905"/>
      <c r="D85" s="905"/>
      <c r="E85" s="905"/>
      <c r="F85" s="905"/>
      <c r="G85" s="905"/>
      <c r="H85" s="905"/>
      <c r="I85" s="905"/>
      <c r="J85" s="905"/>
      <c r="K85" s="905"/>
      <c r="L85" s="905"/>
      <c r="M85" s="905"/>
      <c r="N85" s="905"/>
      <c r="O85" s="905"/>
      <c r="P85" s="905"/>
      <c r="Q85" s="905"/>
      <c r="R85" s="905"/>
      <c r="S85" s="905"/>
      <c r="T85" s="905"/>
      <c r="U85" s="905"/>
      <c r="V85" s="906"/>
      <c r="W85" s="647"/>
    </row>
    <row r="86" spans="1:23" ht="18.5" x14ac:dyDescent="0.35">
      <c r="A86" s="646"/>
      <c r="B86" s="907"/>
      <c r="C86" s="908"/>
      <c r="D86" s="908"/>
      <c r="E86" s="908"/>
      <c r="F86" s="908"/>
      <c r="G86" s="908"/>
      <c r="H86" s="908"/>
      <c r="I86" s="908"/>
      <c r="J86" s="908"/>
      <c r="K86" s="908"/>
      <c r="L86" s="908"/>
      <c r="M86" s="908"/>
      <c r="N86" s="908"/>
      <c r="O86" s="908"/>
      <c r="P86" s="908"/>
      <c r="Q86" s="908"/>
      <c r="R86" s="908"/>
      <c r="S86" s="908"/>
      <c r="T86" s="908"/>
      <c r="U86" s="908"/>
      <c r="V86" s="909"/>
      <c r="W86" s="689"/>
    </row>
    <row r="87" spans="1:23" ht="18.5" x14ac:dyDescent="0.35">
      <c r="A87" s="646"/>
      <c r="W87" s="689"/>
    </row>
    <row r="88" spans="1:23" ht="18.5" x14ac:dyDescent="0.35">
      <c r="A88" s="646"/>
      <c r="B88" s="603" t="s">
        <v>101</v>
      </c>
      <c r="D88" s="675"/>
      <c r="E88" s="899" t="str">
        <f>IF(ISBLANK(E40),"",E40)</f>
        <v/>
      </c>
      <c r="F88" s="899"/>
      <c r="G88" s="899"/>
      <c r="H88" s="899"/>
      <c r="I88" s="899"/>
      <c r="J88" s="899"/>
      <c r="K88" s="899"/>
      <c r="L88" s="899"/>
      <c r="M88" s="899"/>
      <c r="N88" s="899"/>
      <c r="P88" s="899" t="str">
        <f>IF(ISBLANK(P40),"",P40)</f>
        <v/>
      </c>
      <c r="Q88" s="899"/>
      <c r="R88" s="899"/>
      <c r="S88" s="899"/>
      <c r="T88" s="899"/>
      <c r="U88" s="899"/>
      <c r="V88" s="899"/>
      <c r="W88" s="689"/>
    </row>
    <row r="89" spans="1:23" ht="25" customHeight="1" x14ac:dyDescent="0.35">
      <c r="A89" s="646"/>
      <c r="B89" s="600"/>
      <c r="E89" s="690" t="s">
        <v>102</v>
      </c>
      <c r="F89" s="690"/>
      <c r="G89" s="690"/>
      <c r="H89" s="690"/>
      <c r="I89" s="690"/>
      <c r="J89" s="690"/>
      <c r="K89" s="690"/>
      <c r="L89" s="690"/>
      <c r="M89" s="690"/>
      <c r="N89" s="690"/>
      <c r="O89" s="690"/>
      <c r="P89" s="878" t="s">
        <v>103</v>
      </c>
      <c r="Q89" s="878"/>
      <c r="R89" s="878"/>
      <c r="S89" s="878"/>
      <c r="T89" s="878"/>
      <c r="U89" s="878"/>
      <c r="V89" s="749"/>
      <c r="W89" s="689"/>
    </row>
    <row r="90" spans="1:23" ht="18.5" x14ac:dyDescent="0.35">
      <c r="A90" s="646"/>
      <c r="B90" s="603" t="s">
        <v>104</v>
      </c>
      <c r="E90" s="899" t="str">
        <f>IF(ISBLANK(E42),"",E42)</f>
        <v/>
      </c>
      <c r="F90" s="899"/>
      <c r="G90" s="899"/>
      <c r="H90" s="899"/>
      <c r="I90" s="899"/>
      <c r="J90" s="899"/>
      <c r="K90" s="899"/>
      <c r="L90" s="899"/>
      <c r="M90" s="899"/>
      <c r="N90" s="899"/>
      <c r="O90" s="899"/>
      <c r="P90" s="899"/>
      <c r="Q90" s="899"/>
      <c r="R90" s="899"/>
      <c r="S90" s="899"/>
      <c r="T90" s="899"/>
      <c r="U90" s="899"/>
      <c r="V90" s="899"/>
      <c r="W90" s="689"/>
    </row>
    <row r="91" spans="1:23" ht="18.5" x14ac:dyDescent="0.35">
      <c r="A91" s="646"/>
      <c r="B91" s="600"/>
      <c r="E91" s="691"/>
      <c r="F91" s="691"/>
      <c r="G91" s="691"/>
      <c r="H91" s="691"/>
      <c r="I91" s="691"/>
      <c r="J91" s="691"/>
      <c r="K91" s="691"/>
      <c r="L91" s="691"/>
      <c r="M91" s="691"/>
      <c r="N91" s="691"/>
      <c r="O91" s="691"/>
      <c r="P91" s="692"/>
      <c r="Q91" s="692"/>
      <c r="R91" s="692"/>
      <c r="S91" s="692"/>
      <c r="T91" s="692"/>
      <c r="U91" s="692"/>
      <c r="V91" s="692"/>
      <c r="W91" s="689"/>
    </row>
    <row r="92" spans="1:23" ht="28" customHeight="1" x14ac:dyDescent="0.35">
      <c r="A92" s="646"/>
      <c r="B92" s="603" t="s">
        <v>105</v>
      </c>
      <c r="D92" s="675"/>
      <c r="E92" s="900"/>
      <c r="F92" s="900"/>
      <c r="G92" s="900"/>
      <c r="H92" s="900"/>
      <c r="I92" s="900"/>
      <c r="J92" s="900"/>
      <c r="K92" s="900"/>
      <c r="L92" s="900"/>
      <c r="M92" s="900"/>
      <c r="N92" s="900"/>
      <c r="O92" s="900"/>
      <c r="P92" s="900"/>
      <c r="Q92" s="900"/>
      <c r="R92" s="900"/>
      <c r="S92" s="900"/>
      <c r="T92" s="900"/>
      <c r="U92" s="900"/>
      <c r="V92" s="900"/>
      <c r="W92" s="647"/>
    </row>
    <row r="93" spans="1:23" x14ac:dyDescent="0.35">
      <c r="A93" s="693"/>
      <c r="B93" s="694"/>
      <c r="C93" s="694"/>
      <c r="D93" s="695"/>
      <c r="E93" s="695"/>
      <c r="F93" s="695"/>
      <c r="G93" s="695"/>
      <c r="H93" s="695"/>
      <c r="I93" s="695"/>
      <c r="J93" s="695"/>
      <c r="K93" s="695"/>
      <c r="L93" s="695"/>
      <c r="M93" s="695"/>
      <c r="N93" s="695"/>
      <c r="O93" s="695"/>
      <c r="P93" s="695"/>
      <c r="Q93" s="695"/>
      <c r="R93" s="695"/>
      <c r="S93" s="695"/>
      <c r="T93" s="695"/>
      <c r="U93" s="695"/>
      <c r="V93" s="695"/>
      <c r="W93" s="696"/>
    </row>
    <row r="94" spans="1:23" x14ac:dyDescent="0.35">
      <c r="A94" s="697"/>
      <c r="B94" s="697"/>
      <c r="C94" s="697"/>
      <c r="D94" s="698"/>
      <c r="E94" s="698"/>
      <c r="F94" s="698"/>
      <c r="G94" s="698"/>
      <c r="H94" s="698"/>
      <c r="I94" s="698"/>
      <c r="J94" s="698"/>
      <c r="K94" s="698"/>
      <c r="L94" s="698"/>
      <c r="M94" s="698"/>
      <c r="N94" s="698"/>
      <c r="O94" s="698"/>
      <c r="P94" s="698"/>
      <c r="Q94" s="698"/>
      <c r="R94" s="698"/>
      <c r="S94" s="698"/>
      <c r="T94" s="698"/>
      <c r="U94" s="698"/>
      <c r="V94" s="698"/>
      <c r="W94" s="697"/>
    </row>
    <row r="95" spans="1:23" x14ac:dyDescent="0.35">
      <c r="A95" s="875" t="s">
        <v>107</v>
      </c>
      <c r="B95" s="876"/>
      <c r="C95" s="876"/>
      <c r="D95" s="876"/>
      <c r="E95" s="876"/>
      <c r="F95" s="876"/>
      <c r="G95" s="876"/>
      <c r="H95" s="876"/>
      <c r="I95" s="876"/>
      <c r="J95" s="876"/>
      <c r="K95" s="876"/>
      <c r="L95" s="876"/>
      <c r="M95" s="876"/>
      <c r="N95" s="876"/>
      <c r="O95" s="876"/>
      <c r="P95" s="876"/>
      <c r="Q95" s="876"/>
      <c r="R95" s="876"/>
      <c r="S95" s="876"/>
      <c r="T95" s="876"/>
      <c r="U95" s="876"/>
      <c r="V95" s="876"/>
      <c r="W95" s="876"/>
    </row>
  </sheetData>
  <sheetProtection algorithmName="SHA-512" hashValue="0hkTUUF6wnOFLj8CYBzi3I0ue554bW8GzWQsSVY4giw9bcsQd6iPs78yKx3Tw5I3S2E+lfspSmhgK/nM9+0ILw==" saltValue="i4NBmmhAGXpjQt3/5iHdag==" spinCount="100000" sheet="1" selectLockedCells="1"/>
  <mergeCells count="50">
    <mergeCell ref="AD18:AE18"/>
    <mergeCell ref="A1:A8"/>
    <mergeCell ref="M1:W8"/>
    <mergeCell ref="B8:H8"/>
    <mergeCell ref="J8:L8"/>
    <mergeCell ref="A10:W11"/>
    <mergeCell ref="Y9:AE10"/>
    <mergeCell ref="AA16:AD16"/>
    <mergeCell ref="AA15:AD15"/>
    <mergeCell ref="A13:W13"/>
    <mergeCell ref="A14:J14"/>
    <mergeCell ref="B34:V38"/>
    <mergeCell ref="E44:V44"/>
    <mergeCell ref="F26:G26"/>
    <mergeCell ref="J26:K26"/>
    <mergeCell ref="N26:O26"/>
    <mergeCell ref="R26:S26"/>
    <mergeCell ref="U26:V26"/>
    <mergeCell ref="U74:V74"/>
    <mergeCell ref="A95:W95"/>
    <mergeCell ref="P89:U89"/>
    <mergeCell ref="E90:V90"/>
    <mergeCell ref="E92:V92"/>
    <mergeCell ref="B82:V86"/>
    <mergeCell ref="E88:N88"/>
    <mergeCell ref="P88:V88"/>
    <mergeCell ref="H77:P77"/>
    <mergeCell ref="H78:P78"/>
    <mergeCell ref="H79:P79"/>
    <mergeCell ref="A62:J62"/>
    <mergeCell ref="F74:G74"/>
    <mergeCell ref="J74:K74"/>
    <mergeCell ref="N74:O74"/>
    <mergeCell ref="R74:S74"/>
    <mergeCell ref="Y33:AE33"/>
    <mergeCell ref="H30:P30"/>
    <mergeCell ref="H31:P31"/>
    <mergeCell ref="H29:P29"/>
    <mergeCell ref="A61:W61"/>
    <mergeCell ref="Y34:AE47"/>
    <mergeCell ref="A47:W47"/>
    <mergeCell ref="E40:N40"/>
    <mergeCell ref="P40:V40"/>
    <mergeCell ref="P41:U41"/>
    <mergeCell ref="E42:V42"/>
    <mergeCell ref="A49:A56"/>
    <mergeCell ref="M49:W56"/>
    <mergeCell ref="B56:H56"/>
    <mergeCell ref="J56:L56"/>
    <mergeCell ref="A58:W59"/>
  </mergeCells>
  <printOptions horizontalCentered="1" verticalCentered="1"/>
  <pageMargins left="0.5" right="0.5" top="0.25" bottom="0.25" header="0.3" footer="0.3"/>
  <pageSetup scale="97" orientation="portrait" r:id="rId1"/>
  <rowBreaks count="1" manualBreakCount="1">
    <brk id="48"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F1487"/>
  <sheetViews>
    <sheetView showGridLines="0" topLeftCell="A73" zoomScaleNormal="100" workbookViewId="0">
      <selection activeCell="J605" sqref="J605"/>
    </sheetView>
  </sheetViews>
  <sheetFormatPr defaultRowHeight="19.899999999999999" customHeight="1" x14ac:dyDescent="0.35"/>
  <cols>
    <col min="1" max="4" width="3.7265625" customWidth="1"/>
    <col min="5" max="5" width="6.54296875" customWidth="1"/>
    <col min="6" max="7" width="5.7265625" customWidth="1"/>
    <col min="8" max="8" width="18" customWidth="1"/>
    <col min="9" max="13" width="15.7265625" customWidth="1"/>
    <col min="14" max="14" width="11.54296875" hidden="1" customWidth="1"/>
    <col min="15" max="15" width="8.7265625" hidden="1" customWidth="1"/>
    <col min="16" max="18" width="10" hidden="1" customWidth="1"/>
    <col min="19" max="24" width="8.7265625" hidden="1" customWidth="1"/>
  </cols>
  <sheetData>
    <row r="1" spans="1:15" ht="19.899999999999999" customHeight="1" x14ac:dyDescent="0.35">
      <c r="A1" s="991" t="s">
        <v>272</v>
      </c>
      <c r="B1" s="991"/>
      <c r="C1" s="991"/>
      <c r="D1" s="991"/>
      <c r="E1" s="991"/>
      <c r="F1" s="991"/>
      <c r="G1" s="991"/>
      <c r="H1" s="991"/>
      <c r="I1" s="991"/>
      <c r="J1" s="991"/>
      <c r="K1" s="991"/>
      <c r="L1" s="991"/>
      <c r="M1" s="991"/>
      <c r="N1" s="1"/>
      <c r="O1" s="1"/>
    </row>
    <row r="2" spans="1:15" ht="19.899999999999999" customHeight="1" x14ac:dyDescent="0.35">
      <c r="A2" s="991" t="s">
        <v>273</v>
      </c>
      <c r="B2" s="991"/>
      <c r="C2" s="991"/>
      <c r="D2" s="991"/>
      <c r="E2" s="991"/>
      <c r="F2" s="991"/>
      <c r="G2" s="991"/>
      <c r="H2" s="991"/>
      <c r="I2" s="991"/>
      <c r="J2" s="991"/>
      <c r="K2" s="991"/>
      <c r="L2" s="991"/>
      <c r="M2" s="991"/>
      <c r="N2" s="1"/>
      <c r="O2" s="1"/>
    </row>
    <row r="3" spans="1:15" ht="19.899999999999999" customHeight="1" x14ac:dyDescent="0.35">
      <c r="A3" s="1"/>
      <c r="B3" s="1"/>
      <c r="C3" s="1"/>
      <c r="D3" s="1"/>
      <c r="E3" s="1"/>
      <c r="F3" s="1"/>
      <c r="G3" s="1"/>
      <c r="H3" s="1"/>
      <c r="I3" s="1"/>
      <c r="J3" s="1"/>
      <c r="K3" s="1"/>
      <c r="L3" s="1"/>
      <c r="M3" s="1"/>
      <c r="N3" s="1"/>
      <c r="O3" s="1"/>
    </row>
    <row r="4" spans="1:15" ht="19.899999999999999" customHeight="1" x14ac:dyDescent="0.35">
      <c r="A4" s="254" t="s">
        <v>274</v>
      </c>
      <c r="B4" s="1"/>
      <c r="C4" s="1"/>
      <c r="D4" s="1"/>
      <c r="E4" s="1"/>
      <c r="F4" s="1"/>
      <c r="G4" s="1"/>
      <c r="H4" s="1"/>
      <c r="I4" s="1"/>
      <c r="J4" s="1"/>
      <c r="K4" s="1"/>
      <c r="L4" s="1"/>
      <c r="M4" s="1"/>
      <c r="N4" s="1"/>
      <c r="O4" s="1"/>
    </row>
    <row r="5" spans="1:15" ht="19.899999999999999" customHeight="1" x14ac:dyDescent="0.35">
      <c r="A5" s="1" t="s">
        <v>275</v>
      </c>
      <c r="B5" s="1"/>
      <c r="C5" s="1"/>
      <c r="D5" s="1"/>
      <c r="E5" s="1"/>
      <c r="F5" s="1"/>
      <c r="G5" s="1"/>
      <c r="H5" s="1"/>
      <c r="I5" s="1031"/>
      <c r="J5" s="1031"/>
      <c r="K5" s="1031"/>
      <c r="L5" s="1031"/>
      <c r="M5" s="1031"/>
      <c r="N5" s="1"/>
      <c r="O5" s="1"/>
    </row>
    <row r="6" spans="1:15" ht="19.899999999999999" customHeight="1" x14ac:dyDescent="0.35">
      <c r="A6" s="1" t="s">
        <v>276</v>
      </c>
      <c r="B6" s="1"/>
      <c r="C6" s="1"/>
      <c r="D6" s="1"/>
      <c r="E6" s="1"/>
      <c r="F6" s="1"/>
      <c r="G6" s="1"/>
      <c r="H6" s="1"/>
      <c r="I6" s="1009"/>
      <c r="J6" s="1009"/>
      <c r="K6" s="1009"/>
      <c r="L6" s="1009"/>
      <c r="M6" s="1009"/>
      <c r="N6" s="1"/>
      <c r="O6" s="1"/>
    </row>
    <row r="7" spans="1:15" ht="19.899999999999999" customHeight="1" x14ac:dyDescent="0.35">
      <c r="A7" s="1"/>
      <c r="B7" s="1" t="s">
        <v>277</v>
      </c>
      <c r="C7" s="1"/>
      <c r="D7" s="1"/>
      <c r="E7" s="1"/>
      <c r="F7" s="1"/>
      <c r="G7" s="1"/>
      <c r="H7" s="1"/>
      <c r="I7" s="352"/>
      <c r="J7" s="352"/>
      <c r="K7" s="352"/>
      <c r="L7" s="352"/>
      <c r="M7" s="352"/>
      <c r="N7" s="1"/>
      <c r="O7" s="1"/>
    </row>
    <row r="8" spans="1:15" ht="19.899999999999999" customHeight="1" x14ac:dyDescent="0.35">
      <c r="A8" s="1"/>
      <c r="B8" s="1" t="s">
        <v>278</v>
      </c>
      <c r="C8" s="1"/>
      <c r="D8" s="1"/>
      <c r="E8" s="1"/>
      <c r="F8" s="1"/>
      <c r="G8" s="1"/>
      <c r="H8" s="1"/>
      <c r="I8" s="353"/>
      <c r="J8" s="353"/>
      <c r="K8" s="353"/>
      <c r="L8" s="353"/>
      <c r="M8" s="353"/>
      <c r="N8" s="1"/>
      <c r="O8" s="1"/>
    </row>
    <row r="9" spans="1:15" ht="19.899999999999999" customHeight="1" x14ac:dyDescent="0.35">
      <c r="A9" s="1" t="s">
        <v>279</v>
      </c>
      <c r="B9" s="1"/>
      <c r="C9" s="1"/>
      <c r="D9" s="1"/>
      <c r="E9" s="1"/>
      <c r="F9" s="1"/>
      <c r="G9" s="1"/>
      <c r="H9" s="1"/>
      <c r="I9" s="1009"/>
      <c r="J9" s="1009"/>
      <c r="K9" s="1009"/>
      <c r="L9" s="1009"/>
      <c r="M9" s="1009"/>
      <c r="N9" s="1"/>
      <c r="O9" s="1"/>
    </row>
    <row r="10" spans="1:15" ht="19.899999999999999" customHeight="1" x14ac:dyDescent="0.35">
      <c r="A10" s="1" t="s">
        <v>280</v>
      </c>
      <c r="B10" s="1"/>
      <c r="C10" s="1"/>
      <c r="D10" s="1"/>
      <c r="E10" s="1"/>
      <c r="F10" s="1"/>
      <c r="G10" s="1"/>
      <c r="H10" s="1"/>
      <c r="I10" s="1032"/>
      <c r="J10" s="1009"/>
      <c r="K10" s="1009"/>
      <c r="L10" s="1009"/>
      <c r="M10" s="1009"/>
      <c r="N10" s="1"/>
      <c r="O10" s="1"/>
    </row>
    <row r="11" spans="1:15" ht="19.899999999999999" customHeight="1" x14ac:dyDescent="0.35">
      <c r="A11" s="1" t="s">
        <v>281</v>
      </c>
      <c r="B11" s="1"/>
      <c r="C11" s="1"/>
      <c r="D11" s="1"/>
      <c r="E11" s="1"/>
      <c r="F11" s="1"/>
      <c r="G11" s="1"/>
      <c r="H11" s="1"/>
      <c r="I11" s="1008"/>
      <c r="J11" s="1008"/>
      <c r="K11" s="1008"/>
      <c r="L11" s="1008"/>
      <c r="M11" s="1008"/>
      <c r="N11" s="1"/>
      <c r="O11" s="1"/>
    </row>
    <row r="12" spans="1:15" ht="19.899999999999999" customHeight="1" x14ac:dyDescent="0.35">
      <c r="A12" s="1" t="s">
        <v>282</v>
      </c>
      <c r="B12" s="1"/>
      <c r="C12" s="1"/>
      <c r="D12" s="1"/>
      <c r="E12" s="1"/>
      <c r="F12" s="1"/>
      <c r="G12" s="1"/>
      <c r="H12" s="1"/>
      <c r="I12" s="1009"/>
      <c r="J12" s="1009"/>
      <c r="K12" s="1009"/>
      <c r="L12" s="1009"/>
      <c r="M12" s="1009"/>
      <c r="N12" s="1"/>
      <c r="O12" s="1"/>
    </row>
    <row r="13" spans="1:15" ht="19.899999999999999" customHeight="1" x14ac:dyDescent="0.35">
      <c r="A13" s="1" t="s">
        <v>283</v>
      </c>
      <c r="B13" s="1"/>
      <c r="C13" s="1"/>
      <c r="D13" s="1"/>
      <c r="E13" s="1"/>
      <c r="F13" s="1"/>
      <c r="G13" s="1"/>
      <c r="H13" s="1"/>
      <c r="I13" s="1009"/>
      <c r="J13" s="1009"/>
      <c r="K13" s="1009"/>
      <c r="L13" s="1009"/>
      <c r="M13" s="1009"/>
      <c r="N13" s="1"/>
      <c r="O13" s="1"/>
    </row>
    <row r="14" spans="1:15" ht="19.899999999999999" customHeight="1" x14ac:dyDescent="0.35">
      <c r="A14" s="1" t="s">
        <v>284</v>
      </c>
      <c r="B14" s="1"/>
      <c r="C14" s="1"/>
      <c r="D14" s="1"/>
      <c r="E14" s="1"/>
      <c r="F14" s="1"/>
      <c r="G14" s="1"/>
      <c r="H14" s="1"/>
      <c r="I14" s="1009"/>
      <c r="J14" s="1009"/>
      <c r="K14" s="1009"/>
      <c r="L14" s="1009"/>
      <c r="M14" s="1009"/>
      <c r="N14" s="1"/>
      <c r="O14" s="1"/>
    </row>
    <row r="15" spans="1:15" ht="19.899999999999999" customHeight="1" x14ac:dyDescent="0.35">
      <c r="A15" s="1" t="s">
        <v>166</v>
      </c>
      <c r="B15" s="1"/>
      <c r="C15" s="1"/>
      <c r="D15" s="1"/>
      <c r="E15" s="1"/>
      <c r="F15" s="1"/>
      <c r="G15" s="1"/>
      <c r="H15" s="1"/>
      <c r="I15" s="1009"/>
      <c r="J15" s="1009"/>
      <c r="K15" s="1009"/>
      <c r="L15" s="1009"/>
      <c r="M15" s="1009"/>
      <c r="N15" s="1"/>
      <c r="O15" s="1"/>
    </row>
    <row r="16" spans="1:15" ht="19.899999999999999" customHeight="1" x14ac:dyDescent="0.35">
      <c r="A16" s="1" t="s">
        <v>285</v>
      </c>
      <c r="B16" s="1"/>
      <c r="C16" s="1"/>
      <c r="D16" s="1"/>
      <c r="E16" s="1"/>
      <c r="F16" s="1"/>
      <c r="G16" s="1"/>
      <c r="H16" s="1"/>
      <c r="I16" s="1009"/>
      <c r="J16" s="1009"/>
      <c r="K16" s="1009"/>
      <c r="L16" s="1009"/>
      <c r="M16" s="1009"/>
      <c r="N16" s="1"/>
      <c r="O16" s="1"/>
    </row>
    <row r="17" spans="1:15" ht="19.899999999999999" customHeight="1" x14ac:dyDescent="0.35">
      <c r="A17" s="1" t="s">
        <v>286</v>
      </c>
      <c r="B17" s="1"/>
      <c r="C17" s="1"/>
      <c r="D17" s="1"/>
      <c r="E17" s="1"/>
      <c r="F17" s="1"/>
      <c r="G17" s="1"/>
      <c r="H17" s="1"/>
      <c r="I17" s="1009"/>
      <c r="J17" s="1009"/>
      <c r="K17" s="1009"/>
      <c r="L17" s="1009"/>
      <c r="M17" s="1009"/>
      <c r="N17" s="1"/>
      <c r="O17" s="1"/>
    </row>
    <row r="18" spans="1:15" ht="19.899999999999999" customHeight="1" x14ac:dyDescent="0.35">
      <c r="A18" s="1" t="s">
        <v>1687</v>
      </c>
      <c r="B18" s="1"/>
      <c r="C18" s="1"/>
      <c r="D18" s="1"/>
      <c r="E18" s="1"/>
      <c r="F18" s="1"/>
      <c r="G18" s="1"/>
      <c r="H18" s="1"/>
      <c r="I18" s="1009"/>
      <c r="J18" s="1009"/>
      <c r="K18" s="1009"/>
      <c r="L18" s="1009"/>
      <c r="M18" s="1009"/>
      <c r="N18" s="1"/>
      <c r="O18" s="1"/>
    </row>
    <row r="19" spans="1:15" ht="19.899999999999999" customHeight="1" x14ac:dyDescent="0.35">
      <c r="A19" s="1" t="s">
        <v>1688</v>
      </c>
      <c r="B19" s="1"/>
      <c r="C19" s="1"/>
      <c r="D19" s="1"/>
      <c r="E19" s="1"/>
      <c r="F19" s="1"/>
      <c r="G19" s="1"/>
      <c r="H19" s="1"/>
      <c r="I19" s="1009"/>
      <c r="J19" s="1009"/>
      <c r="K19" s="1009"/>
      <c r="L19" s="1009"/>
      <c r="M19" s="1009"/>
      <c r="N19" s="1"/>
      <c r="O19" s="1"/>
    </row>
    <row r="20" spans="1:15" ht="19.899999999999999" customHeight="1" x14ac:dyDescent="0.35">
      <c r="A20" s="1" t="s">
        <v>289</v>
      </c>
      <c r="B20" s="1"/>
      <c r="C20" s="1"/>
      <c r="D20" s="1"/>
      <c r="E20" s="1"/>
      <c r="F20" s="1"/>
      <c r="G20" s="1"/>
      <c r="H20" s="1"/>
      <c r="I20" s="1009"/>
      <c r="J20" s="1009"/>
      <c r="K20" s="1009"/>
      <c r="L20" s="1009"/>
      <c r="M20" s="1009"/>
      <c r="N20" s="1"/>
      <c r="O20" s="1"/>
    </row>
    <row r="21" spans="1:15" ht="19.899999999999999" customHeight="1" x14ac:dyDescent="0.35">
      <c r="A21" s="1" t="s">
        <v>290</v>
      </c>
      <c r="B21" s="1"/>
      <c r="C21" s="1"/>
      <c r="D21" s="1"/>
      <c r="E21" s="1"/>
      <c r="F21" s="1"/>
      <c r="G21" s="1"/>
      <c r="H21" s="1"/>
      <c r="I21" s="753"/>
      <c r="J21" s="9" t="s">
        <v>291</v>
      </c>
      <c r="K21" s="9"/>
      <c r="L21" s="9"/>
      <c r="M21" s="9"/>
      <c r="N21" s="1"/>
      <c r="O21" s="1"/>
    </row>
    <row r="22" spans="1:15" ht="19.899999999999999" customHeight="1" x14ac:dyDescent="0.35">
      <c r="A22" s="1" t="s">
        <v>1689</v>
      </c>
      <c r="B22" s="1"/>
      <c r="C22" s="1"/>
      <c r="D22" s="1"/>
      <c r="E22" s="1"/>
      <c r="F22" s="1"/>
      <c r="G22" s="1"/>
      <c r="H22" s="1"/>
      <c r="I22" s="1010"/>
      <c r="J22" s="1010"/>
      <c r="K22" s="1010"/>
      <c r="L22" s="1010"/>
      <c r="M22" s="1010"/>
      <c r="N22" s="1"/>
      <c r="O22" s="1"/>
    </row>
    <row r="23" spans="1:15" ht="19.899999999999999" customHeight="1" x14ac:dyDescent="0.35">
      <c r="A23" s="1" t="s">
        <v>292</v>
      </c>
      <c r="B23" s="1"/>
      <c r="C23" s="1"/>
      <c r="D23" s="1"/>
      <c r="E23" s="1"/>
      <c r="F23" s="1"/>
      <c r="G23" s="1"/>
      <c r="H23" s="1"/>
      <c r="I23" s="1009"/>
      <c r="J23" s="1009"/>
      <c r="K23" s="1009"/>
      <c r="L23" s="1009"/>
      <c r="M23" s="1009"/>
      <c r="N23" s="1"/>
      <c r="O23" s="1"/>
    </row>
    <row r="24" spans="1:15" ht="19.899999999999999" customHeight="1" x14ac:dyDescent="0.35">
      <c r="A24" s="41" t="s">
        <v>293</v>
      </c>
      <c r="B24" s="1"/>
      <c r="C24" s="1"/>
      <c r="D24" s="1"/>
      <c r="E24" s="1"/>
      <c r="F24" s="1"/>
      <c r="G24" s="1"/>
      <c r="H24" s="1"/>
      <c r="I24" s="1"/>
      <c r="J24" s="1"/>
      <c r="K24" s="1"/>
      <c r="L24" s="1"/>
      <c r="M24" s="1"/>
      <c r="N24" s="1"/>
      <c r="O24" s="1"/>
    </row>
    <row r="25" spans="1:15" ht="19.899999999999999" customHeight="1" x14ac:dyDescent="0.35">
      <c r="A25" s="1" t="s">
        <v>294</v>
      </c>
      <c r="B25" s="1"/>
      <c r="C25" s="1"/>
      <c r="D25" s="1"/>
      <c r="E25" s="1"/>
      <c r="F25" s="1"/>
      <c r="G25" s="1"/>
      <c r="H25" s="1"/>
      <c r="I25" s="1009"/>
      <c r="J25" s="1009"/>
      <c r="K25" s="1009"/>
      <c r="L25" s="1009"/>
      <c r="M25" s="1009"/>
      <c r="N25" s="1"/>
      <c r="O25" s="1"/>
    </row>
    <row r="26" spans="1:15" ht="19.899999999999999" customHeight="1" x14ac:dyDescent="0.35">
      <c r="A26" s="1" t="s">
        <v>295</v>
      </c>
      <c r="B26" s="1"/>
      <c r="C26" s="1"/>
      <c r="D26" s="1"/>
      <c r="E26" s="1"/>
      <c r="F26" s="1"/>
      <c r="G26" s="1"/>
      <c r="H26" s="1"/>
      <c r="I26" s="1009"/>
      <c r="J26" s="1009"/>
      <c r="K26" s="1009"/>
      <c r="L26" s="1009"/>
      <c r="M26" s="1009"/>
      <c r="N26" s="1"/>
      <c r="O26" s="1"/>
    </row>
    <row r="27" spans="1:15" ht="19.899999999999999" customHeight="1" x14ac:dyDescent="0.35">
      <c r="A27" s="1" t="s">
        <v>296</v>
      </c>
      <c r="B27" s="1"/>
      <c r="C27" s="1"/>
      <c r="D27" s="1"/>
      <c r="E27" s="1"/>
      <c r="F27" s="1"/>
      <c r="G27" s="1"/>
      <c r="H27" s="1"/>
      <c r="I27" s="1008"/>
      <c r="J27" s="1008"/>
      <c r="K27" s="1008"/>
      <c r="L27" s="1008"/>
      <c r="M27" s="1008"/>
      <c r="N27" s="1"/>
      <c r="O27" s="1"/>
    </row>
    <row r="28" spans="1:15" ht="19.899999999999999" customHeight="1" x14ac:dyDescent="0.35">
      <c r="A28" s="1" t="s">
        <v>297</v>
      </c>
      <c r="B28" s="1"/>
      <c r="C28" s="1"/>
      <c r="D28" s="1"/>
      <c r="E28" s="1"/>
      <c r="F28" s="1"/>
      <c r="G28" s="1"/>
      <c r="H28" s="1"/>
      <c r="I28" s="1032"/>
      <c r="J28" s="1009"/>
      <c r="K28" s="1009"/>
      <c r="L28" s="1009"/>
      <c r="M28" s="1009"/>
      <c r="N28" s="1"/>
      <c r="O28" s="1"/>
    </row>
    <row r="29" spans="1:15" ht="19.899999999999999" customHeight="1" x14ac:dyDescent="0.35">
      <c r="A29" s="1" t="s">
        <v>298</v>
      </c>
      <c r="B29" s="1"/>
      <c r="C29" s="1"/>
      <c r="D29" s="1"/>
      <c r="E29" s="1"/>
      <c r="F29" s="1"/>
      <c r="G29" s="1"/>
      <c r="H29" s="1"/>
      <c r="I29" s="1009"/>
      <c r="J29" s="1009"/>
      <c r="K29" s="1009"/>
      <c r="L29" s="1009"/>
      <c r="M29" s="1009"/>
      <c r="N29" s="1"/>
      <c r="O29" s="1"/>
    </row>
    <row r="30" spans="1:15" ht="19.899999999999999" customHeight="1" x14ac:dyDescent="0.35">
      <c r="A30" s="1" t="s">
        <v>299</v>
      </c>
      <c r="B30" s="1"/>
      <c r="C30" s="1"/>
      <c r="D30" s="1"/>
      <c r="E30" s="1"/>
      <c r="F30" s="1"/>
      <c r="G30" s="1"/>
      <c r="H30" s="1"/>
      <c r="I30" s="1009"/>
      <c r="J30" s="1009"/>
      <c r="K30" s="1009"/>
      <c r="L30" s="1009"/>
      <c r="M30" s="1009"/>
      <c r="N30" s="1"/>
      <c r="O30" s="1"/>
    </row>
    <row r="31" spans="1:15" ht="19.899999999999999" customHeight="1" x14ac:dyDescent="0.35">
      <c r="A31" s="1"/>
      <c r="B31" s="1"/>
      <c r="C31" s="1"/>
      <c r="D31" s="1"/>
      <c r="E31" s="1"/>
      <c r="F31" s="1"/>
      <c r="G31" s="1"/>
      <c r="H31" s="1"/>
      <c r="I31" s="1"/>
      <c r="J31" s="1"/>
      <c r="K31" s="1"/>
      <c r="L31" s="1"/>
      <c r="M31" s="1"/>
      <c r="N31" s="1"/>
      <c r="O31" s="1"/>
    </row>
    <row r="32" spans="1:15" ht="19.899999999999999" customHeight="1" x14ac:dyDescent="0.35">
      <c r="A32" s="254" t="s">
        <v>300</v>
      </c>
      <c r="B32" s="1"/>
      <c r="C32" s="1"/>
      <c r="D32" s="1"/>
      <c r="E32" s="1"/>
      <c r="F32" s="1"/>
      <c r="G32" s="1"/>
      <c r="H32" s="1"/>
      <c r="I32" s="1"/>
      <c r="J32" s="1"/>
      <c r="K32" s="1"/>
      <c r="L32" s="1"/>
      <c r="M32" s="1"/>
      <c r="N32" s="1"/>
      <c r="O32" s="1"/>
    </row>
    <row r="33" spans="1:32" ht="19.899999999999999" customHeight="1" x14ac:dyDescent="0.35">
      <c r="A33" s="41" t="s">
        <v>301</v>
      </c>
      <c r="B33" s="1"/>
      <c r="C33" s="1"/>
      <c r="D33" s="1"/>
      <c r="E33" s="1"/>
      <c r="F33" s="1"/>
      <c r="G33" s="1"/>
      <c r="H33" s="1"/>
      <c r="I33" s="1"/>
      <c r="J33" s="1"/>
      <c r="K33" s="1"/>
      <c r="L33" s="1"/>
      <c r="M33" s="1"/>
      <c r="N33" s="1"/>
      <c r="O33" s="1"/>
    </row>
    <row r="34" spans="1:32" ht="19.899999999999999" customHeight="1" x14ac:dyDescent="0.35">
      <c r="A34" s="41" t="s">
        <v>302</v>
      </c>
      <c r="B34" s="1"/>
      <c r="C34" s="1"/>
      <c r="D34" s="1"/>
      <c r="E34" s="1"/>
      <c r="F34" s="1"/>
      <c r="G34" s="1"/>
      <c r="H34" s="1"/>
      <c r="I34" s="1"/>
      <c r="J34" s="1"/>
      <c r="K34" s="1"/>
      <c r="L34" s="1"/>
      <c r="M34" s="1"/>
      <c r="N34" s="1"/>
      <c r="O34" s="1"/>
    </row>
    <row r="35" spans="1:32" ht="19.899999999999999" customHeight="1" x14ac:dyDescent="0.35">
      <c r="A35" s="41" t="s">
        <v>303</v>
      </c>
      <c r="B35" s="1"/>
      <c r="C35" s="1"/>
      <c r="D35" s="1"/>
      <c r="E35" s="1"/>
      <c r="F35" s="1"/>
      <c r="G35" s="1"/>
      <c r="H35" s="1"/>
      <c r="I35" s="1023"/>
      <c r="J35" s="1024"/>
      <c r="K35" s="1024"/>
      <c r="L35" s="1024"/>
      <c r="M35" s="1025"/>
      <c r="N35" s="960" t="s">
        <v>304</v>
      </c>
      <c r="O35" s="960"/>
      <c r="P35" s="960"/>
      <c r="R35" s="960" t="s">
        <v>305</v>
      </c>
      <c r="S35" s="960"/>
      <c r="T35" s="960"/>
      <c r="U35" s="960"/>
      <c r="V35" s="960"/>
      <c r="W35" s="960"/>
      <c r="X35" s="960"/>
    </row>
    <row r="36" spans="1:32" ht="19.899999999999999" customHeight="1" x14ac:dyDescent="0.35">
      <c r="A36" s="8" t="s">
        <v>306</v>
      </c>
      <c r="B36" s="9"/>
      <c r="C36" s="9"/>
      <c r="D36" s="9"/>
      <c r="E36" s="9"/>
      <c r="F36" s="9"/>
      <c r="G36" s="9"/>
      <c r="H36" s="253"/>
      <c r="I36" s="771" t="s">
        <v>307</v>
      </c>
      <c r="J36" s="1018" t="s">
        <v>308</v>
      </c>
      <c r="K36" s="1019"/>
      <c r="L36" s="1020"/>
      <c r="M36" s="75" t="s">
        <v>309</v>
      </c>
      <c r="N36" s="1"/>
      <c r="O36" s="966" t="s">
        <v>310</v>
      </c>
      <c r="P36" s="925" t="s">
        <v>311</v>
      </c>
      <c r="Q36" s="720"/>
      <c r="R36" s="925" t="s">
        <v>312</v>
      </c>
      <c r="S36" s="925" t="s">
        <v>313</v>
      </c>
      <c r="T36" s="925" t="s">
        <v>314</v>
      </c>
      <c r="U36" s="925" t="s">
        <v>315</v>
      </c>
      <c r="V36" s="925" t="s">
        <v>316</v>
      </c>
      <c r="W36" s="925" t="s">
        <v>317</v>
      </c>
      <c r="X36" s="925" t="s">
        <v>318</v>
      </c>
      <c r="Y36" s="720"/>
      <c r="Z36" s="720"/>
      <c r="AA36" s="720"/>
      <c r="AB36" s="720"/>
      <c r="AC36" s="720"/>
      <c r="AD36" s="720"/>
      <c r="AE36" s="720"/>
      <c r="AF36" s="720"/>
    </row>
    <row r="37" spans="1:32" ht="19.899999999999999" customHeight="1" x14ac:dyDescent="0.35">
      <c r="A37" s="12" t="s">
        <v>319</v>
      </c>
      <c r="B37" s="768"/>
      <c r="C37" s="768"/>
      <c r="D37" s="768"/>
      <c r="E37" s="768"/>
      <c r="F37" s="768"/>
      <c r="G37" s="768"/>
      <c r="H37" s="768"/>
      <c r="I37" s="774" t="s">
        <v>263</v>
      </c>
      <c r="J37" s="774" t="s">
        <v>1697</v>
      </c>
      <c r="K37" s="774" t="s">
        <v>180</v>
      </c>
      <c r="L37" s="774" t="s">
        <v>181</v>
      </c>
      <c r="M37" s="68" t="s">
        <v>320</v>
      </c>
      <c r="N37" s="1"/>
      <c r="O37" s="966"/>
      <c r="P37" s="925"/>
      <c r="Q37" s="720"/>
      <c r="R37" s="925"/>
      <c r="S37" s="925"/>
      <c r="T37" s="925"/>
      <c r="U37" s="925"/>
      <c r="V37" s="925"/>
      <c r="W37" s="925"/>
      <c r="X37" s="925"/>
      <c r="Y37" s="720"/>
      <c r="Z37" s="720"/>
      <c r="AA37" s="720"/>
      <c r="AB37" s="720"/>
      <c r="AC37" s="720"/>
      <c r="AD37" s="720"/>
      <c r="AE37" s="720"/>
      <c r="AF37" s="720"/>
    </row>
    <row r="38" spans="1:32" ht="19.899999999999999" customHeight="1" x14ac:dyDescent="0.35">
      <c r="A38" s="10"/>
      <c r="B38" s="1" t="s">
        <v>321</v>
      </c>
      <c r="C38" s="1"/>
      <c r="D38" s="1"/>
      <c r="E38" s="1" t="s">
        <v>322</v>
      </c>
      <c r="F38" s="1"/>
      <c r="G38" s="1"/>
      <c r="H38" s="1"/>
      <c r="I38" s="159">
        <v>0</v>
      </c>
      <c r="J38" s="159">
        <v>0</v>
      </c>
      <c r="K38" s="159">
        <v>0</v>
      </c>
      <c r="L38" s="159">
        <v>0</v>
      </c>
      <c r="M38" s="45">
        <f>SUM(I38:L38)</f>
        <v>0</v>
      </c>
      <c r="N38" s="703">
        <v>0.3</v>
      </c>
      <c r="O38" s="778">
        <f>SUMIF('D-Operating Budget'!$F$8:$F$32,"=.3",'D-Operating Budget'!$J$8:$J$32)</f>
        <v>0</v>
      </c>
      <c r="P38" s="710" t="str">
        <f>IF(M38-O38=0,"Yes","Must Check")</f>
        <v>Yes</v>
      </c>
      <c r="Q38" s="778"/>
      <c r="R38" s="717">
        <f>'Names(DNU)'!R134</f>
        <v>0</v>
      </c>
      <c r="S38" s="721">
        <f>'Names(DNU)'!$R135</f>
        <v>0</v>
      </c>
      <c r="T38" s="721">
        <f>'Names(DNU)'!$R136</f>
        <v>0</v>
      </c>
      <c r="U38" s="721">
        <f>'Names(DNU)'!$R137</f>
        <v>0</v>
      </c>
      <c r="V38" s="721">
        <f>'Names(DNU)'!$R138</f>
        <v>0</v>
      </c>
      <c r="W38" s="721">
        <f>'Names(DNU)'!$R139</f>
        <v>0</v>
      </c>
      <c r="X38" s="721">
        <f>'Names(DNU)'!$R140</f>
        <v>0</v>
      </c>
      <c r="Y38" s="778"/>
      <c r="Z38" s="778"/>
      <c r="AA38" s="778"/>
    </row>
    <row r="39" spans="1:32" ht="19.899999999999999" customHeight="1" x14ac:dyDescent="0.35">
      <c r="A39" s="10"/>
      <c r="B39" s="1" t="s">
        <v>323</v>
      </c>
      <c r="C39" s="1"/>
      <c r="D39" s="1"/>
      <c r="E39" s="1" t="s">
        <v>322</v>
      </c>
      <c r="F39" s="1"/>
      <c r="G39" s="1"/>
      <c r="H39" s="1"/>
      <c r="I39" s="159">
        <v>0</v>
      </c>
      <c r="J39" s="159">
        <v>0</v>
      </c>
      <c r="K39" s="159">
        <v>0</v>
      </c>
      <c r="L39" s="159">
        <v>0</v>
      </c>
      <c r="M39" s="45">
        <f t="shared" ref="M39:M41" si="0">SUM(I39:L39)</f>
        <v>0</v>
      </c>
      <c r="N39" s="703">
        <v>0.4</v>
      </c>
      <c r="O39" s="778">
        <f>SUMIF('D-Operating Budget'!$F$8:$F$32,"=.4",'D-Operating Budget'!$J$8:$J$32)</f>
        <v>0</v>
      </c>
      <c r="P39" s="710" t="str">
        <f t="shared" ref="P39:P47" si="1">IF(M39-O39=0,"Yes","Must Check")</f>
        <v>Yes</v>
      </c>
      <c r="Q39" s="778"/>
      <c r="R39" s="778" t="str">
        <f t="shared" ref="R39:X39" si="2">IF($I$35="Average Income Minimum Set-Aside",IF(R38&lt;=0.6,"Pass","Fail"),"N/A")</f>
        <v>N/A</v>
      </c>
      <c r="S39" s="778" t="str">
        <f t="shared" si="2"/>
        <v>N/A</v>
      </c>
      <c r="T39" s="778" t="str">
        <f t="shared" si="2"/>
        <v>N/A</v>
      </c>
      <c r="U39" s="778" t="str">
        <f t="shared" si="2"/>
        <v>N/A</v>
      </c>
      <c r="V39" s="778" t="str">
        <f t="shared" si="2"/>
        <v>N/A</v>
      </c>
      <c r="W39" s="778" t="str">
        <f t="shared" si="2"/>
        <v>N/A</v>
      </c>
      <c r="X39" s="778" t="str">
        <f t="shared" si="2"/>
        <v>N/A</v>
      </c>
      <c r="Y39" s="778"/>
      <c r="Z39" s="778"/>
      <c r="AA39" s="778"/>
    </row>
    <row r="40" spans="1:32" ht="19.899999999999999" customHeight="1" x14ac:dyDescent="0.35">
      <c r="A40" s="10"/>
      <c r="B40" s="1" t="s">
        <v>324</v>
      </c>
      <c r="C40" s="1"/>
      <c r="D40" s="1"/>
      <c r="E40" s="1" t="s">
        <v>322</v>
      </c>
      <c r="F40" s="1"/>
      <c r="G40" s="1"/>
      <c r="H40" s="1"/>
      <c r="I40" s="159">
        <v>0</v>
      </c>
      <c r="J40" s="159">
        <v>0</v>
      </c>
      <c r="K40" s="159">
        <v>0</v>
      </c>
      <c r="L40" s="159">
        <v>0</v>
      </c>
      <c r="M40" s="45">
        <f t="shared" si="0"/>
        <v>0</v>
      </c>
      <c r="N40" s="703">
        <v>0.5</v>
      </c>
      <c r="O40" s="778">
        <f>SUMIF('D-Operating Budget'!$F$8:$F$32,"=.5",'D-Operating Budget'!$J$8:$J$32)</f>
        <v>0</v>
      </c>
      <c r="P40" s="710" t="str">
        <f t="shared" si="1"/>
        <v>Yes</v>
      </c>
      <c r="Q40" s="778"/>
      <c r="R40" s="778"/>
      <c r="S40" s="778"/>
      <c r="T40" s="716"/>
      <c r="U40" s="778"/>
      <c r="V40" s="778"/>
      <c r="W40" s="778"/>
      <c r="X40" s="778"/>
      <c r="Y40" s="778"/>
      <c r="Z40" s="778"/>
      <c r="AA40" s="778"/>
    </row>
    <row r="41" spans="1:32" ht="19.899999999999999" customHeight="1" x14ac:dyDescent="0.35">
      <c r="A41" s="12"/>
      <c r="B41" s="768" t="s">
        <v>325</v>
      </c>
      <c r="C41" s="768"/>
      <c r="D41" s="768"/>
      <c r="E41" s="768" t="s">
        <v>322</v>
      </c>
      <c r="F41" s="768"/>
      <c r="G41" s="768"/>
      <c r="H41" s="768"/>
      <c r="I41" s="160">
        <v>0</v>
      </c>
      <c r="J41" s="160">
        <v>0</v>
      </c>
      <c r="K41" s="160">
        <v>0</v>
      </c>
      <c r="L41" s="160">
        <v>0</v>
      </c>
      <c r="M41" s="32">
        <f t="shared" si="0"/>
        <v>0</v>
      </c>
      <c r="N41" s="703">
        <v>0.6</v>
      </c>
      <c r="O41" s="778">
        <f>SUMIF('D-Operating Budget'!$F$8:$F$32,"=.6",'D-Operating Budget'!$J$8:$J$32)</f>
        <v>0</v>
      </c>
      <c r="P41" s="710" t="str">
        <f t="shared" si="1"/>
        <v>Yes</v>
      </c>
      <c r="Q41" s="778"/>
      <c r="R41" s="778"/>
      <c r="S41" s="778"/>
      <c r="T41" s="716"/>
      <c r="U41" s="778"/>
      <c r="V41" s="778"/>
      <c r="W41" s="778"/>
      <c r="X41" s="778"/>
      <c r="Y41" s="778"/>
      <c r="Z41" s="778"/>
      <c r="AA41" s="778"/>
    </row>
    <row r="42" spans="1:32" ht="19.899999999999999" customHeight="1" x14ac:dyDescent="0.35">
      <c r="A42" s="756"/>
      <c r="B42" s="757" t="s">
        <v>1695</v>
      </c>
      <c r="C42" s="762"/>
      <c r="D42" s="757"/>
      <c r="E42" s="757"/>
      <c r="F42" s="757"/>
      <c r="G42" s="757"/>
      <c r="H42" s="757"/>
      <c r="I42" s="56">
        <f>IF($I$35="Average Income Minimum Set-Aside","N/A",SUM(I38:I41))</f>
        <v>0</v>
      </c>
      <c r="J42" s="56">
        <f>IF($I$35="Average Income Minimum Set-Aside","N/A",SUM(J38:J41))</f>
        <v>0</v>
      </c>
      <c r="K42" s="56">
        <f>IF($I$35="Average Income Minimum Set-Aside","N/A",SUM(K38:K41))</f>
        <v>0</v>
      </c>
      <c r="L42" s="56">
        <f>IF($I$35="Average Income Minimum Set-Aside","N/A",SUM(L38:L41))</f>
        <v>0</v>
      </c>
      <c r="M42" s="58">
        <f>IF(I35="Average Income Minimum Set-Aside","N/A",IF(N42=N74,N42,"Error"))</f>
        <v>0</v>
      </c>
      <c r="N42" s="712">
        <f>IF($I$35="Average Income Minimum Set-Aside","N/A",SUM(M38:M41))</f>
        <v>0</v>
      </c>
      <c r="O42" s="778"/>
      <c r="P42" s="710"/>
      <c r="Q42" s="778"/>
      <c r="R42" s="778"/>
      <c r="S42" s="778"/>
      <c r="T42" s="716"/>
      <c r="U42" s="778"/>
      <c r="V42" s="778"/>
      <c r="W42" s="778"/>
      <c r="X42" s="778"/>
      <c r="Y42" s="778"/>
      <c r="Z42" s="778"/>
      <c r="AA42" s="778"/>
    </row>
    <row r="43" spans="1:32" ht="19.899999999999999" customHeight="1" x14ac:dyDescent="0.35">
      <c r="A43" s="10"/>
      <c r="B43" s="4" t="s">
        <v>326</v>
      </c>
      <c r="C43" s="1"/>
      <c r="D43" s="1"/>
      <c r="E43" s="1" t="s">
        <v>322</v>
      </c>
      <c r="F43" s="1"/>
      <c r="G43" s="1"/>
      <c r="H43" s="1"/>
      <c r="I43" s="159">
        <v>0</v>
      </c>
      <c r="J43" s="159">
        <v>0</v>
      </c>
      <c r="K43" s="159">
        <v>0</v>
      </c>
      <c r="L43" s="159">
        <v>0</v>
      </c>
      <c r="M43" s="45">
        <f t="shared" ref="M43:M47" si="3">SUM(I43:L43)</f>
        <v>0</v>
      </c>
      <c r="N43" s="703">
        <v>0.7</v>
      </c>
      <c r="O43" s="778">
        <f>SUMIF('D-Operating Budget'!$F$8:$F$32,"=.7",'D-Operating Budget'!$J$8:$J$32)</f>
        <v>0</v>
      </c>
      <c r="P43" s="710" t="str">
        <f t="shared" si="1"/>
        <v>Yes</v>
      </c>
      <c r="Q43" s="778"/>
      <c r="R43" s="778"/>
      <c r="S43" s="778"/>
      <c r="T43" s="716"/>
      <c r="U43" s="778"/>
      <c r="V43" s="778"/>
      <c r="W43" s="778"/>
      <c r="X43" s="778"/>
      <c r="Y43" s="778"/>
      <c r="Z43" s="778"/>
      <c r="AA43" s="778"/>
    </row>
    <row r="44" spans="1:32" ht="19.899999999999999" customHeight="1" x14ac:dyDescent="0.35">
      <c r="A44" s="10"/>
      <c r="B44" s="4" t="s">
        <v>327</v>
      </c>
      <c r="C44" s="1"/>
      <c r="D44" s="1"/>
      <c r="E44" s="1" t="s">
        <v>322</v>
      </c>
      <c r="F44" s="1"/>
      <c r="G44" s="1"/>
      <c r="H44" s="1"/>
      <c r="I44" s="159">
        <v>0</v>
      </c>
      <c r="J44" s="159"/>
      <c r="K44" s="159">
        <v>0</v>
      </c>
      <c r="L44" s="159">
        <v>0</v>
      </c>
      <c r="M44" s="45">
        <f t="shared" si="3"/>
        <v>0</v>
      </c>
      <c r="N44" s="703">
        <v>0.8</v>
      </c>
      <c r="O44" s="778">
        <f>SUMIF('D-Operating Budget'!$F$8:$F$32,"=.8",'D-Operating Budget'!$J$8:$J$32)</f>
        <v>0</v>
      </c>
      <c r="P44" s="710" t="str">
        <f t="shared" si="1"/>
        <v>Yes</v>
      </c>
      <c r="Q44" s="778"/>
      <c r="R44" s="778"/>
      <c r="S44" s="778"/>
      <c r="T44" s="716"/>
      <c r="U44" s="778"/>
      <c r="V44" s="778"/>
      <c r="W44" s="778"/>
      <c r="X44" s="778"/>
      <c r="Y44" s="778"/>
      <c r="Z44" s="778"/>
      <c r="AA44" s="778"/>
    </row>
    <row r="45" spans="1:32" ht="19.899999999999999" customHeight="1" x14ac:dyDescent="0.35">
      <c r="A45" s="756"/>
      <c r="B45" s="757" t="s">
        <v>1696</v>
      </c>
      <c r="C45" s="762"/>
      <c r="D45" s="757"/>
      <c r="E45" s="757"/>
      <c r="F45" s="757"/>
      <c r="G45" s="757"/>
      <c r="H45" s="757"/>
      <c r="I45" s="56" t="str">
        <f>IF($I$35="Average Income Minimum Set-Aside",SUM(I43:I44)+SUM(I38:I41),"N/A")</f>
        <v>N/A</v>
      </c>
      <c r="J45" s="56" t="str">
        <f>IF($I$35="Average Income Minimum Set-Aside",SUM(J43:J44)+SUM(J38:J41),"N/A")</f>
        <v>N/A</v>
      </c>
      <c r="K45" s="56" t="str">
        <f>IF($I$35="Average Income Minimum Set-Aside",SUM(K43:K44)+SUM(K38:K41),"N/A")</f>
        <v>N/A</v>
      </c>
      <c r="L45" s="56" t="str">
        <f>IF($I$35="Average Income Minimum Set-Aside",SUM(L43:L44)+SUM(L38:L41),"N/A")</f>
        <v>N/A</v>
      </c>
      <c r="M45" s="58" t="str">
        <f>IF(I35="Average Income Minimum Set-Aside",IF(N45=N74,N45,"Error"),"N/A")</f>
        <v>N/A</v>
      </c>
      <c r="N45" s="712" t="str">
        <f>IF($I$35="Average Income Minimum Set-Aside",SUM(M43:M44)+SUM(M38:M41),"N/A")</f>
        <v>N/A</v>
      </c>
      <c r="O45" s="778"/>
      <c r="P45" s="710"/>
      <c r="Q45" s="1"/>
      <c r="R45" s="1"/>
      <c r="S45" s="778"/>
      <c r="T45" s="716"/>
      <c r="U45" s="1"/>
      <c r="V45" s="1"/>
      <c r="W45" s="1"/>
      <c r="X45" s="1"/>
      <c r="Y45" s="1"/>
      <c r="Z45" s="1"/>
      <c r="AA45" s="1"/>
    </row>
    <row r="46" spans="1:32" ht="19.899999999999999" customHeight="1" x14ac:dyDescent="0.35">
      <c r="A46" s="10"/>
      <c r="B46" s="4" t="s">
        <v>328</v>
      </c>
      <c r="C46" s="1"/>
      <c r="D46" s="1"/>
      <c r="E46" s="1" t="s">
        <v>322</v>
      </c>
      <c r="F46" s="1"/>
      <c r="G46" s="1"/>
      <c r="H46" s="1"/>
      <c r="I46" s="159">
        <v>0</v>
      </c>
      <c r="J46" s="159">
        <v>0</v>
      </c>
      <c r="K46" s="159">
        <v>0</v>
      </c>
      <c r="L46" s="54" t="s">
        <v>11</v>
      </c>
      <c r="M46" s="45">
        <f t="shared" si="3"/>
        <v>0</v>
      </c>
      <c r="N46" s="703">
        <v>0.9</v>
      </c>
      <c r="O46" s="778">
        <f>SUMIF('D-Operating Budget'!$F$8:$F$32,"=.9",'D-Operating Budget'!$J$8:$J$32)</f>
        <v>0</v>
      </c>
      <c r="P46" s="710" t="str">
        <f t="shared" si="1"/>
        <v>Yes</v>
      </c>
    </row>
    <row r="47" spans="1:32" ht="19.899999999999999" customHeight="1" x14ac:dyDescent="0.35">
      <c r="A47" s="12"/>
      <c r="B47" s="39" t="s">
        <v>329</v>
      </c>
      <c r="C47" s="768"/>
      <c r="D47" s="768"/>
      <c r="E47" s="768"/>
      <c r="F47" s="768" t="s">
        <v>322</v>
      </c>
      <c r="G47" s="768"/>
      <c r="H47" s="768"/>
      <c r="I47" s="160">
        <v>0</v>
      </c>
      <c r="J47" s="160">
        <v>0</v>
      </c>
      <c r="K47" s="160">
        <v>0</v>
      </c>
      <c r="L47" s="55" t="s">
        <v>11</v>
      </c>
      <c r="M47" s="32">
        <f t="shared" si="3"/>
        <v>0</v>
      </c>
      <c r="N47" s="703">
        <v>1</v>
      </c>
      <c r="O47" s="778">
        <f>SUMIF('D-Operating Budget'!$F$8:$F$32,"=1",'D-Operating Budget'!$J$8:$J$32)</f>
        <v>0</v>
      </c>
      <c r="P47" s="710" t="str">
        <f t="shared" si="1"/>
        <v>Yes</v>
      </c>
    </row>
    <row r="48" spans="1:32" ht="19.899999999999999" customHeight="1" x14ac:dyDescent="0.35">
      <c r="A48" s="756"/>
      <c r="B48" s="757"/>
      <c r="C48" s="757" t="s">
        <v>1709</v>
      </c>
      <c r="D48" s="757"/>
      <c r="E48" s="757"/>
      <c r="F48" s="757"/>
      <c r="G48" s="757"/>
      <c r="H48" s="757"/>
      <c r="I48" s="47">
        <f>IF($I$35="Average Income Minimum Set-Aside",SUM(I46:I47),SUM(I43:I44)+SUM(I46:I47))</f>
        <v>0</v>
      </c>
      <c r="J48" s="47">
        <f>IF($I$35="Average Income Minimum Set-Aside",SUM(J46:J47),SUM(J43:J44)+SUM(J46:J47))</f>
        <v>0</v>
      </c>
      <c r="K48" s="47">
        <f>IF($I$35="Average Income Minimum Set-Aside",SUM(K46:K47),SUM(K43:K44)+SUM(K46:K47))</f>
        <v>0</v>
      </c>
      <c r="L48" s="56" t="s">
        <v>11</v>
      </c>
      <c r="M48" s="58">
        <f>IF((N48+N49)=N78,N48,"Error")</f>
        <v>0</v>
      </c>
      <c r="N48" s="53">
        <f>IF($I$35="Average Income Minimum Set-Aside",SUM(M46:M47),SUM(M43:M44)+SUM(M46:M47))</f>
        <v>0</v>
      </c>
      <c r="O48" s="1"/>
    </row>
    <row r="49" spans="1:15" ht="19.899999999999999" customHeight="1" x14ac:dyDescent="0.35">
      <c r="A49" s="756"/>
      <c r="B49" s="757" t="s">
        <v>330</v>
      </c>
      <c r="C49" s="757"/>
      <c r="D49" s="757"/>
      <c r="E49" s="757"/>
      <c r="F49" s="757"/>
      <c r="G49" s="757"/>
      <c r="H49" s="757"/>
      <c r="I49" s="161">
        <v>0</v>
      </c>
      <c r="J49" s="161">
        <v>0</v>
      </c>
      <c r="K49" s="56" t="s">
        <v>11</v>
      </c>
      <c r="L49" s="56" t="s">
        <v>11</v>
      </c>
      <c r="M49" s="58">
        <f>IF((N49+N48)=N78,N49,"Error")</f>
        <v>0</v>
      </c>
      <c r="N49" s="53">
        <f>SUM(I49:L49)</f>
        <v>0</v>
      </c>
      <c r="O49" s="1"/>
    </row>
    <row r="50" spans="1:15" ht="19.899999999999999" customHeight="1" x14ac:dyDescent="0.35">
      <c r="A50" s="12"/>
      <c r="B50" s="768" t="s">
        <v>331</v>
      </c>
      <c r="C50" s="768"/>
      <c r="D50" s="768"/>
      <c r="E50" s="768"/>
      <c r="F50" s="768"/>
      <c r="G50" s="768"/>
      <c r="H50" s="768"/>
      <c r="I50" s="57" t="s">
        <v>11</v>
      </c>
      <c r="J50" s="55" t="s">
        <v>11</v>
      </c>
      <c r="K50" s="55" t="s">
        <v>11</v>
      </c>
      <c r="L50" s="55" t="s">
        <v>11</v>
      </c>
      <c r="M50" s="162">
        <v>0</v>
      </c>
      <c r="N50" s="1"/>
      <c r="O50" s="1"/>
    </row>
    <row r="51" spans="1:15" ht="19.899999999999999" customHeight="1" x14ac:dyDescent="0.35">
      <c r="A51" s="12"/>
      <c r="B51" s="768"/>
      <c r="C51" s="768"/>
      <c r="D51" s="768" t="s">
        <v>1710</v>
      </c>
      <c r="E51" s="768"/>
      <c r="F51" s="768"/>
      <c r="G51" s="768"/>
      <c r="H51" s="768"/>
      <c r="I51" s="44">
        <f>IF($I$35="Average Income Minimum Set-Aside",SUM(I45+I48+I49),SUM(I42+I48+I49))</f>
        <v>0</v>
      </c>
      <c r="J51" s="44">
        <f>IF($I$35="Average Income Minimum Set-Aside",SUM(J45+J48+J49),SUM(J42+J48+J49))</f>
        <v>0</v>
      </c>
      <c r="K51" s="44">
        <f>IF($I$35="Average Income Minimum Set-Aside",SUM(K45+K48),SUM(K42+K48))</f>
        <v>0</v>
      </c>
      <c r="L51" s="44">
        <f>IF($I$35="Average Income Minimum Set-Aside",SUM(L45),SUM(L42))</f>
        <v>0</v>
      </c>
      <c r="M51" s="37" t="str">
        <f>IF(N51=N85,N51,"Error")</f>
        <v>Error</v>
      </c>
      <c r="N51" s="53" t="str">
        <f>IF(I35=0,"Error",IF($I$35="Average Income Minimum Set-Aside",M45+M48+M49+M50,M42+M48+M49+M50))</f>
        <v>Error</v>
      </c>
      <c r="O51" s="1"/>
    </row>
    <row r="52" spans="1:15" ht="19.899999999999999" customHeight="1" x14ac:dyDescent="0.35">
      <c r="A52" s="306" t="s">
        <v>332</v>
      </c>
      <c r="B52" s="4" t="s">
        <v>333</v>
      </c>
      <c r="C52" s="1"/>
      <c r="D52" s="1"/>
      <c r="E52" s="1"/>
      <c r="F52" s="1"/>
      <c r="G52" s="1"/>
      <c r="H52" s="1"/>
      <c r="I52" s="1"/>
      <c r="J52" s="1"/>
      <c r="K52" s="1"/>
      <c r="L52" s="1"/>
      <c r="M52" s="1"/>
      <c r="N52" s="1"/>
      <c r="O52" s="1"/>
    </row>
    <row r="53" spans="1:15" ht="16.5" customHeight="1" x14ac:dyDescent="0.35">
      <c r="A53" s="1" t="s">
        <v>764</v>
      </c>
      <c r="B53" s="1" t="s">
        <v>1698</v>
      </c>
      <c r="C53" s="1"/>
      <c r="D53" s="1"/>
      <c r="E53" s="1"/>
      <c r="F53" s="1"/>
      <c r="G53" s="1"/>
      <c r="H53" s="1"/>
      <c r="I53" s="11"/>
      <c r="J53" s="11"/>
      <c r="K53" s="11"/>
      <c r="L53" s="11"/>
      <c r="M53" s="201"/>
      <c r="N53" s="1"/>
      <c r="O53" s="1"/>
    </row>
    <row r="54" spans="1:15" ht="16.5" customHeight="1" x14ac:dyDescent="0.35">
      <c r="A54" s="1"/>
      <c r="B54" s="1"/>
      <c r="C54" s="1"/>
      <c r="D54" s="1"/>
      <c r="E54" s="1"/>
      <c r="F54" s="1"/>
      <c r="G54" s="1"/>
      <c r="H54" s="1"/>
      <c r="I54" s="11"/>
      <c r="J54" s="11"/>
      <c r="K54" s="11"/>
      <c r="L54" s="11"/>
      <c r="M54" s="201"/>
      <c r="N54" s="1"/>
      <c r="O54" s="1"/>
    </row>
    <row r="55" spans="1:15" s="371" customFormat="1" ht="48.75" customHeight="1" x14ac:dyDescent="0.35">
      <c r="A55" s="1011" t="s">
        <v>334</v>
      </c>
      <c r="B55" s="1012"/>
      <c r="C55" s="1012"/>
      <c r="D55" s="1012"/>
      <c r="E55" s="1012"/>
      <c r="F55" s="1012"/>
      <c r="G55" s="1012"/>
      <c r="H55" s="1012"/>
      <c r="I55" s="1012"/>
      <c r="J55" s="1012"/>
      <c r="K55" s="1012"/>
      <c r="L55" s="1012"/>
      <c r="M55" s="1012"/>
      <c r="N55" s="469"/>
      <c r="O55" s="469"/>
    </row>
    <row r="56" spans="1:15" ht="80" customHeight="1" x14ac:dyDescent="0.35">
      <c r="A56" s="928"/>
      <c r="B56" s="928"/>
      <c r="C56" s="928"/>
      <c r="D56" s="928"/>
      <c r="E56" s="928"/>
      <c r="F56" s="928"/>
      <c r="G56" s="928"/>
      <c r="H56" s="928"/>
      <c r="I56" s="928"/>
      <c r="J56" s="928"/>
      <c r="K56" s="928"/>
      <c r="L56" s="928"/>
      <c r="M56" s="928"/>
      <c r="N56" s="1"/>
      <c r="O56" s="1"/>
    </row>
    <row r="57" spans="1:15" ht="19.899999999999999" customHeight="1" x14ac:dyDescent="0.35">
      <c r="A57" s="1"/>
      <c r="B57" s="1"/>
      <c r="C57" s="1"/>
      <c r="D57" s="1"/>
      <c r="E57" s="1"/>
      <c r="F57" s="1"/>
      <c r="G57" s="1"/>
      <c r="H57" s="1"/>
      <c r="I57" s="1"/>
      <c r="J57" s="1"/>
      <c r="K57" s="1"/>
      <c r="L57" s="1"/>
      <c r="M57" s="1"/>
      <c r="N57" s="1"/>
      <c r="O57" s="1"/>
    </row>
    <row r="58" spans="1:15" ht="19.899999999999999" customHeight="1" x14ac:dyDescent="0.35">
      <c r="A58" s="41" t="s">
        <v>335</v>
      </c>
      <c r="B58" s="1"/>
      <c r="C58" s="1"/>
      <c r="D58" s="1"/>
      <c r="E58" s="1"/>
      <c r="F58" s="1"/>
      <c r="G58" s="1"/>
      <c r="H58" s="1"/>
      <c r="I58" s="1"/>
      <c r="J58" s="1"/>
      <c r="K58" s="1"/>
      <c r="L58" s="1"/>
      <c r="M58" s="1"/>
      <c r="N58" s="1"/>
      <c r="O58" s="1"/>
    </row>
    <row r="59" spans="1:15" ht="19.899999999999999" customHeight="1" x14ac:dyDescent="0.35">
      <c r="A59" s="1" t="s">
        <v>336</v>
      </c>
      <c r="B59" s="1"/>
      <c r="C59" s="1"/>
      <c r="D59" s="1"/>
      <c r="E59" s="1"/>
      <c r="F59" s="1"/>
      <c r="G59" s="1"/>
      <c r="H59" s="759"/>
      <c r="I59" s="1"/>
      <c r="J59" s="1"/>
      <c r="K59" s="1"/>
      <c r="L59" s="1"/>
      <c r="M59" s="1"/>
      <c r="N59" s="1"/>
      <c r="O59" s="1"/>
    </row>
    <row r="60" spans="1:15" ht="6" customHeight="1" x14ac:dyDescent="0.35">
      <c r="A60" s="1"/>
      <c r="B60" s="1"/>
      <c r="C60" s="1"/>
      <c r="D60" s="1"/>
      <c r="E60" s="1"/>
      <c r="F60" s="1"/>
      <c r="G60" s="1"/>
      <c r="H60" s="1"/>
      <c r="I60" s="1"/>
      <c r="J60" s="1"/>
      <c r="K60" s="1"/>
      <c r="L60" s="1"/>
      <c r="M60" s="1"/>
      <c r="N60" s="1"/>
      <c r="O60" s="1"/>
    </row>
    <row r="61" spans="1:15" ht="19.899999999999999" customHeight="1" x14ac:dyDescent="0.35">
      <c r="A61" s="1" t="s">
        <v>337</v>
      </c>
      <c r="B61" s="1"/>
      <c r="C61" s="1"/>
      <c r="D61" s="1"/>
      <c r="E61" s="1"/>
      <c r="F61" s="1"/>
      <c r="G61" s="1"/>
      <c r="H61" s="759"/>
      <c r="I61" s="1"/>
      <c r="J61" s="1"/>
      <c r="K61" s="1"/>
      <c r="L61" s="1"/>
      <c r="M61" s="1"/>
      <c r="N61" s="1"/>
      <c r="O61" s="1"/>
    </row>
    <row r="62" spans="1:15" ht="19.899999999999999" customHeight="1" x14ac:dyDescent="0.35">
      <c r="A62" s="1"/>
      <c r="B62" s="1"/>
      <c r="C62" s="1"/>
      <c r="D62" s="1"/>
      <c r="E62" s="1"/>
      <c r="F62" s="1"/>
      <c r="G62" s="1"/>
      <c r="H62" s="1"/>
      <c r="I62" s="1"/>
      <c r="J62" s="1"/>
      <c r="K62" s="1"/>
      <c r="L62" s="1"/>
      <c r="M62" s="1"/>
      <c r="N62" s="1"/>
      <c r="O62" s="1"/>
    </row>
    <row r="63" spans="1:15" ht="19.899999999999999" customHeight="1" x14ac:dyDescent="0.35">
      <c r="A63" s="41" t="s">
        <v>338</v>
      </c>
      <c r="B63" s="1"/>
      <c r="C63" s="1"/>
      <c r="D63" s="1"/>
      <c r="E63" s="1"/>
      <c r="F63" s="1"/>
      <c r="G63" s="1"/>
      <c r="H63" s="1"/>
      <c r="I63" s="1"/>
      <c r="J63" s="1"/>
      <c r="K63" s="1"/>
      <c r="L63" s="1"/>
      <c r="M63" s="1"/>
      <c r="N63" s="1"/>
      <c r="O63" s="1"/>
    </row>
    <row r="64" spans="1:15" ht="19.899999999999999" customHeight="1" x14ac:dyDescent="0.35">
      <c r="A64" s="1" t="s">
        <v>339</v>
      </c>
      <c r="B64" s="1"/>
      <c r="C64" s="1"/>
      <c r="D64" s="1"/>
      <c r="E64" s="1"/>
      <c r="F64" s="1"/>
      <c r="G64" s="1"/>
      <c r="H64" s="1"/>
      <c r="I64" s="1"/>
      <c r="J64" s="1"/>
      <c r="K64" s="1"/>
      <c r="L64" s="1"/>
      <c r="M64" s="1"/>
      <c r="N64" s="1"/>
      <c r="O64" s="1"/>
    </row>
    <row r="65" spans="1:15" ht="19.899999999999999" customHeight="1" x14ac:dyDescent="0.35">
      <c r="A65" s="345"/>
      <c r="B65" s="1" t="s">
        <v>340</v>
      </c>
      <c r="C65" s="1"/>
      <c r="D65" s="1"/>
      <c r="E65" s="1"/>
      <c r="F65" s="1"/>
      <c r="G65" s="1"/>
      <c r="H65" s="1"/>
      <c r="I65" s="1"/>
      <c r="J65" s="1"/>
      <c r="K65" s="1"/>
      <c r="L65" s="1"/>
      <c r="M65" s="1"/>
      <c r="N65" s="1"/>
      <c r="O65" s="1"/>
    </row>
    <row r="66" spans="1:15" ht="6" customHeight="1" x14ac:dyDescent="0.35">
      <c r="A66" s="1"/>
      <c r="B66" s="1"/>
      <c r="C66" s="1"/>
      <c r="D66" s="1"/>
      <c r="E66" s="1"/>
      <c r="F66" s="1"/>
      <c r="G66" s="1"/>
      <c r="H66" s="1"/>
      <c r="I66" s="1"/>
      <c r="J66" s="1"/>
      <c r="K66" s="1"/>
      <c r="L66" s="1"/>
      <c r="M66" s="1"/>
      <c r="N66" s="1"/>
      <c r="O66" s="1"/>
    </row>
    <row r="67" spans="1:15" ht="19.899999999999999" customHeight="1" x14ac:dyDescent="0.35">
      <c r="A67" s="345"/>
      <c r="B67" s="1" t="s">
        <v>341</v>
      </c>
      <c r="C67" s="1"/>
      <c r="D67" s="1"/>
      <c r="E67" s="1"/>
      <c r="F67" s="1"/>
      <c r="G67" s="1"/>
      <c r="H67" s="1"/>
      <c r="I67" s="1"/>
      <c r="J67" s="1"/>
      <c r="K67" s="1"/>
      <c r="L67" s="1"/>
      <c r="M67" s="1"/>
      <c r="N67" s="1"/>
      <c r="O67" s="1"/>
    </row>
    <row r="68" spans="1:15" ht="19.899999999999999" customHeight="1" x14ac:dyDescent="0.35">
      <c r="A68" s="1"/>
      <c r="B68" s="1"/>
      <c r="C68" s="1"/>
      <c r="D68" s="1"/>
      <c r="E68" s="1"/>
      <c r="F68" s="1"/>
      <c r="G68" s="1"/>
      <c r="H68" s="1"/>
      <c r="I68" s="1"/>
      <c r="J68" s="1"/>
      <c r="K68" s="1"/>
      <c r="L68" s="1"/>
      <c r="M68" s="1"/>
      <c r="N68" s="1"/>
      <c r="O68" s="1"/>
    </row>
    <row r="69" spans="1:15" ht="19.899999999999999" customHeight="1" x14ac:dyDescent="0.35">
      <c r="A69" s="1" t="s">
        <v>342</v>
      </c>
      <c r="B69" s="1"/>
      <c r="C69" s="1"/>
      <c r="D69" s="1"/>
      <c r="E69" s="1"/>
      <c r="F69" s="1"/>
      <c r="G69" s="1"/>
      <c r="H69" s="1"/>
      <c r="I69" s="1"/>
      <c r="J69" s="1"/>
      <c r="K69" s="1"/>
      <c r="L69" s="1"/>
      <c r="M69" s="1"/>
      <c r="N69" s="1"/>
      <c r="O69" s="1"/>
    </row>
    <row r="70" spans="1:15" ht="62.5" customHeight="1" x14ac:dyDescent="0.35">
      <c r="A70" s="928"/>
      <c r="B70" s="928"/>
      <c r="C70" s="928"/>
      <c r="D70" s="928"/>
      <c r="E70" s="928"/>
      <c r="F70" s="928"/>
      <c r="G70" s="928"/>
      <c r="H70" s="928"/>
      <c r="I70" s="928"/>
      <c r="J70" s="928"/>
      <c r="K70" s="928"/>
      <c r="L70" s="928"/>
      <c r="M70" s="928"/>
      <c r="N70" s="1"/>
      <c r="O70" s="1"/>
    </row>
    <row r="71" spans="1:15" ht="19.899999999999999" customHeight="1" x14ac:dyDescent="0.35">
      <c r="A71" s="1"/>
      <c r="B71" s="1"/>
      <c r="C71" s="1"/>
      <c r="D71" s="1"/>
      <c r="E71" s="1"/>
      <c r="F71" s="1"/>
      <c r="G71" s="1"/>
      <c r="H71" s="1"/>
      <c r="I71" s="1"/>
      <c r="J71" s="1"/>
      <c r="K71" s="1"/>
      <c r="L71" s="1"/>
      <c r="M71" s="1"/>
      <c r="N71" s="1"/>
      <c r="O71" s="1"/>
    </row>
    <row r="72" spans="1:15" ht="19.899999999999999" customHeight="1" x14ac:dyDescent="0.35">
      <c r="A72" s="41" t="s">
        <v>1690</v>
      </c>
      <c r="B72" s="1"/>
      <c r="C72" s="1"/>
      <c r="D72" s="1"/>
      <c r="E72" s="1"/>
      <c r="F72" s="1"/>
      <c r="G72" s="1"/>
      <c r="H72" s="1"/>
      <c r="I72" s="1"/>
      <c r="J72" s="1"/>
      <c r="K72" s="1"/>
      <c r="L72" s="1"/>
      <c r="M72" s="1"/>
      <c r="N72" s="1"/>
      <c r="O72" s="1"/>
    </row>
    <row r="73" spans="1:15" ht="19.899999999999999" customHeight="1" x14ac:dyDescent="0.35">
      <c r="A73" s="756"/>
      <c r="B73" s="757"/>
      <c r="C73" s="757"/>
      <c r="D73" s="757"/>
      <c r="E73" s="757"/>
      <c r="F73" s="247"/>
      <c r="G73" s="713" t="s">
        <v>1707</v>
      </c>
      <c r="H73" s="763" t="s">
        <v>343</v>
      </c>
      <c r="I73" s="763" t="s">
        <v>344</v>
      </c>
      <c r="J73" s="763" t="s">
        <v>345</v>
      </c>
      <c r="K73" s="763" t="s">
        <v>346</v>
      </c>
      <c r="L73" s="763" t="s">
        <v>347</v>
      </c>
      <c r="M73" s="357" t="s">
        <v>1691</v>
      </c>
      <c r="N73" s="1"/>
      <c r="O73" s="1"/>
    </row>
    <row r="74" spans="1:15" ht="19.899999999999999" customHeight="1" x14ac:dyDescent="0.35">
      <c r="A74" s="10"/>
      <c r="B74" s="1"/>
      <c r="C74" s="1"/>
      <c r="D74" s="1"/>
      <c r="E74" s="1"/>
      <c r="F74" s="138"/>
      <c r="G74" s="139" t="s">
        <v>175</v>
      </c>
      <c r="H74" s="255"/>
      <c r="I74" s="255"/>
      <c r="J74" s="255"/>
      <c r="K74" s="255"/>
      <c r="L74" s="255"/>
      <c r="M74" s="126">
        <f>IF($I$35="Average Income Minimum Set-Aside",IF(N74=N45,N74,"Error"),IF(N74=N42,N74,"Error"))</f>
        <v>0</v>
      </c>
      <c r="N74" s="53">
        <f>SUM(H74:L74)</f>
        <v>0</v>
      </c>
      <c r="O74" s="1"/>
    </row>
    <row r="75" spans="1:15" ht="19.899999999999999" customHeight="1" x14ac:dyDescent="0.35">
      <c r="A75" s="12"/>
      <c r="B75" s="768"/>
      <c r="C75" s="768"/>
      <c r="D75" s="768"/>
      <c r="E75" s="768"/>
      <c r="F75" s="16"/>
      <c r="G75" s="140" t="s">
        <v>1692</v>
      </c>
      <c r="H75" s="256"/>
      <c r="I75" s="256"/>
      <c r="J75" s="256"/>
      <c r="K75" s="256"/>
      <c r="L75" s="256"/>
      <c r="M75" s="30"/>
      <c r="N75" s="1"/>
      <c r="O75" s="1"/>
    </row>
    <row r="76" spans="1:15" ht="19.899999999999999" customHeight="1" x14ac:dyDescent="0.35">
      <c r="A76" s="10"/>
      <c r="B76" s="1"/>
      <c r="C76" s="1"/>
      <c r="D76" s="1"/>
      <c r="E76" s="1"/>
      <c r="F76" s="138"/>
      <c r="G76" s="139" t="s">
        <v>348</v>
      </c>
      <c r="H76" s="250">
        <f>H74*H75</f>
        <v>0</v>
      </c>
      <c r="I76" s="250">
        <f t="shared" ref="I76:L76" si="4">I74*I75</f>
        <v>0</v>
      </c>
      <c r="J76" s="250">
        <f t="shared" si="4"/>
        <v>0</v>
      </c>
      <c r="K76" s="250">
        <f t="shared" si="4"/>
        <v>0</v>
      </c>
      <c r="L76" s="250">
        <f t="shared" si="4"/>
        <v>0</v>
      </c>
      <c r="M76" s="83">
        <f>SUM(H76:L76)</f>
        <v>0</v>
      </c>
      <c r="N76" s="1"/>
      <c r="O76" s="1"/>
    </row>
    <row r="77" spans="1:15" ht="19.899999999999999" customHeight="1" x14ac:dyDescent="0.35">
      <c r="A77" s="12"/>
      <c r="B77" s="768"/>
      <c r="C77" s="768"/>
      <c r="D77" s="768"/>
      <c r="E77" s="768"/>
      <c r="F77" s="16"/>
      <c r="G77" s="140"/>
      <c r="H77" s="252"/>
      <c r="I77" s="252"/>
      <c r="J77" s="252"/>
      <c r="K77" s="252"/>
      <c r="L77" s="252"/>
      <c r="M77" s="30"/>
      <c r="N77" s="1"/>
      <c r="O77" s="1"/>
    </row>
    <row r="78" spans="1:15" ht="19.899999999999999" customHeight="1" x14ac:dyDescent="0.35">
      <c r="A78" s="10"/>
      <c r="B78" s="1"/>
      <c r="C78" s="1"/>
      <c r="D78" s="1"/>
      <c r="E78" s="1"/>
      <c r="F78" s="42"/>
      <c r="G78" s="141" t="s">
        <v>349</v>
      </c>
      <c r="H78" s="159"/>
      <c r="I78" s="159"/>
      <c r="J78" s="159"/>
      <c r="K78" s="159"/>
      <c r="L78" s="159"/>
      <c r="M78" s="123">
        <f>IF(N78=(N48+N49),N78,"Error")</f>
        <v>0</v>
      </c>
      <c r="N78" s="53">
        <f>SUM(H78:L78)</f>
        <v>0</v>
      </c>
      <c r="O78" s="1"/>
    </row>
    <row r="79" spans="1:15" ht="19.899999999999999" customHeight="1" x14ac:dyDescent="0.35">
      <c r="A79" s="12"/>
      <c r="B79" s="768"/>
      <c r="C79" s="768"/>
      <c r="D79" s="768"/>
      <c r="E79" s="768"/>
      <c r="F79" s="16"/>
      <c r="G79" s="140" t="s">
        <v>1692</v>
      </c>
      <c r="H79" s="160"/>
      <c r="I79" s="160"/>
      <c r="J79" s="160"/>
      <c r="K79" s="160"/>
      <c r="L79" s="160"/>
      <c r="M79" s="32"/>
      <c r="N79" s="1"/>
      <c r="O79" s="1"/>
    </row>
    <row r="80" spans="1:15" ht="19.899999999999999" customHeight="1" x14ac:dyDescent="0.35">
      <c r="A80" s="10"/>
      <c r="B80" s="1"/>
      <c r="C80" s="1"/>
      <c r="D80" s="1"/>
      <c r="E80" s="1"/>
      <c r="F80" s="248"/>
      <c r="G80" s="139" t="s">
        <v>350</v>
      </c>
      <c r="H80" s="251">
        <f>H78*H79</f>
        <v>0</v>
      </c>
      <c r="I80" s="251">
        <f t="shared" ref="I80:L80" si="5">I78*I79</f>
        <v>0</v>
      </c>
      <c r="J80" s="251">
        <f t="shared" si="5"/>
        <v>0</v>
      </c>
      <c r="K80" s="251">
        <f t="shared" si="5"/>
        <v>0</v>
      </c>
      <c r="L80" s="251">
        <f t="shared" si="5"/>
        <v>0</v>
      </c>
      <c r="M80" s="83">
        <f>SUM(H80:L80)</f>
        <v>0</v>
      </c>
      <c r="N80" s="1"/>
      <c r="O80" s="1"/>
    </row>
    <row r="81" spans="1:15" ht="19.899999999999999" customHeight="1" x14ac:dyDescent="0.35">
      <c r="A81" s="12"/>
      <c r="B81" s="768"/>
      <c r="C81" s="768"/>
      <c r="D81" s="768"/>
      <c r="E81" s="768"/>
      <c r="F81" s="43"/>
      <c r="G81" s="140"/>
      <c r="H81" s="191"/>
      <c r="I81" s="191"/>
      <c r="J81" s="191"/>
      <c r="K81" s="191"/>
      <c r="L81" s="191"/>
      <c r="M81" s="32"/>
      <c r="N81" s="1"/>
      <c r="O81" s="1"/>
    </row>
    <row r="82" spans="1:15" ht="19.899999999999999" customHeight="1" x14ac:dyDescent="0.35">
      <c r="A82" s="10"/>
      <c r="B82" s="1"/>
      <c r="C82" s="1"/>
      <c r="D82" s="1"/>
      <c r="E82" s="1"/>
      <c r="F82" s="248"/>
      <c r="G82" s="139" t="s">
        <v>351</v>
      </c>
      <c r="H82" s="249"/>
      <c r="I82" s="249"/>
      <c r="J82" s="249"/>
      <c r="K82" s="249"/>
      <c r="L82" s="249"/>
      <c r="M82" s="126">
        <f>IF(N82=M50,N82,"Error")</f>
        <v>0</v>
      </c>
      <c r="N82" s="53">
        <f>SUM(H82:L82)</f>
        <v>0</v>
      </c>
      <c r="O82" s="1"/>
    </row>
    <row r="83" spans="1:15" ht="19.899999999999999" customHeight="1" x14ac:dyDescent="0.35">
      <c r="A83" s="10"/>
      <c r="B83" s="1"/>
      <c r="C83" s="1"/>
      <c r="D83" s="1"/>
      <c r="E83" s="1"/>
      <c r="F83" s="42"/>
      <c r="G83" s="140" t="s">
        <v>1692</v>
      </c>
      <c r="H83" s="159"/>
      <c r="I83" s="159"/>
      <c r="J83" s="159"/>
      <c r="K83" s="159"/>
      <c r="L83" s="159"/>
      <c r="M83" s="45"/>
      <c r="N83" s="1"/>
      <c r="O83" s="1"/>
    </row>
    <row r="84" spans="1:15" ht="19.899999999999999" customHeight="1" x14ac:dyDescent="0.35">
      <c r="A84" s="756"/>
      <c r="B84" s="757"/>
      <c r="C84" s="757"/>
      <c r="D84" s="757"/>
      <c r="E84" s="757"/>
      <c r="F84" s="46"/>
      <c r="G84" s="713" t="s">
        <v>352</v>
      </c>
      <c r="H84" s="300">
        <f>H82*H83</f>
        <v>0</v>
      </c>
      <c r="I84" s="300">
        <f t="shared" ref="I84:L84" si="6">I82*I83</f>
        <v>0</v>
      </c>
      <c r="J84" s="300">
        <f t="shared" si="6"/>
        <v>0</v>
      </c>
      <c r="K84" s="300">
        <f t="shared" si="6"/>
        <v>0</v>
      </c>
      <c r="L84" s="300">
        <f t="shared" si="6"/>
        <v>0</v>
      </c>
      <c r="M84" s="48">
        <f>SUM(H84:L84)</f>
        <v>0</v>
      </c>
      <c r="N84" s="1"/>
      <c r="O84" s="1"/>
    </row>
    <row r="85" spans="1:15" ht="19.899999999999999" customHeight="1" x14ac:dyDescent="0.35">
      <c r="A85" s="12"/>
      <c r="B85" s="768"/>
      <c r="C85" s="768"/>
      <c r="D85" s="768"/>
      <c r="E85" s="768"/>
      <c r="F85" s="43"/>
      <c r="G85" s="140" t="s">
        <v>174</v>
      </c>
      <c r="H85" s="191">
        <f>SUM(H74+H78+H82)</f>
        <v>0</v>
      </c>
      <c r="I85" s="191">
        <f>SUM(I74+I78+I82)</f>
        <v>0</v>
      </c>
      <c r="J85" s="191">
        <f>SUM(J74+J78+J82)</f>
        <v>0</v>
      </c>
      <c r="K85" s="191">
        <f>SUM(K74+K78+K82)</f>
        <v>0</v>
      </c>
      <c r="L85" s="191">
        <f>SUM(L74+L78+L82)</f>
        <v>0</v>
      </c>
      <c r="M85" s="32" t="str">
        <f>IF(N85=N51,N85,"Error")</f>
        <v>Error</v>
      </c>
      <c r="N85" s="53">
        <f>N74+N78+N82</f>
        <v>0</v>
      </c>
      <c r="O85" s="1"/>
    </row>
    <row r="86" spans="1:15" ht="19.899999999999999" customHeight="1" x14ac:dyDescent="0.35">
      <c r="A86" s="756" t="s">
        <v>1693</v>
      </c>
      <c r="B86" s="757"/>
      <c r="C86" s="757"/>
      <c r="D86" s="757"/>
      <c r="E86" s="757"/>
      <c r="F86" s="46"/>
      <c r="G86" s="758"/>
      <c r="H86" s="192">
        <f>H76+H80+H84</f>
        <v>0</v>
      </c>
      <c r="I86" s="192">
        <f t="shared" ref="I86:L86" si="7">I76+I80+I84</f>
        <v>0</v>
      </c>
      <c r="J86" s="192">
        <f t="shared" si="7"/>
        <v>0</v>
      </c>
      <c r="K86" s="192">
        <f t="shared" si="7"/>
        <v>0</v>
      </c>
      <c r="L86" s="192">
        <f t="shared" si="7"/>
        <v>0</v>
      </c>
      <c r="M86" s="48">
        <f>IF(M76+M80+M84=N86,N86,"Error")</f>
        <v>0</v>
      </c>
      <c r="N86" s="53">
        <f>SUM(H86:L86)</f>
        <v>0</v>
      </c>
      <c r="O86" s="1"/>
    </row>
    <row r="87" spans="1:15" ht="19.899999999999999" customHeight="1" x14ac:dyDescent="0.35">
      <c r="A87" s="756" t="s">
        <v>183</v>
      </c>
      <c r="B87" s="757"/>
      <c r="C87" s="757"/>
      <c r="D87" s="757"/>
      <c r="E87" s="757"/>
      <c r="F87" s="757"/>
      <c r="G87" s="758"/>
      <c r="H87" s="192"/>
      <c r="I87" s="192"/>
      <c r="J87" s="192"/>
      <c r="K87" s="192"/>
      <c r="L87" s="192"/>
      <c r="M87" s="163">
        <v>0</v>
      </c>
      <c r="N87" s="1"/>
      <c r="O87" s="1"/>
    </row>
    <row r="88" spans="1:15" ht="19.899999999999999" customHeight="1" x14ac:dyDescent="0.35">
      <c r="A88" s="756" t="s">
        <v>353</v>
      </c>
      <c r="B88" s="757"/>
      <c r="C88" s="757"/>
      <c r="D88" s="757"/>
      <c r="E88" s="757"/>
      <c r="F88" s="757"/>
      <c r="G88" s="758"/>
      <c r="H88" s="192"/>
      <c r="I88" s="192"/>
      <c r="J88" s="192"/>
      <c r="K88" s="192"/>
      <c r="L88" s="192"/>
      <c r="M88" s="163">
        <v>0</v>
      </c>
      <c r="N88" s="1"/>
      <c r="O88" s="1"/>
    </row>
    <row r="89" spans="1:15" ht="19.899999999999999" customHeight="1" x14ac:dyDescent="0.35">
      <c r="A89" s="756" t="s">
        <v>354</v>
      </c>
      <c r="B89" s="757"/>
      <c r="C89" s="757"/>
      <c r="D89" s="757"/>
      <c r="E89" s="757"/>
      <c r="F89" s="757"/>
      <c r="G89" s="758"/>
      <c r="H89" s="47"/>
      <c r="I89" s="47"/>
      <c r="J89" s="47"/>
      <c r="K89" s="47"/>
      <c r="L89" s="47"/>
      <c r="M89" s="163">
        <v>0</v>
      </c>
      <c r="N89" s="1"/>
      <c r="O89" s="1"/>
    </row>
    <row r="90" spans="1:15" ht="19.899999999999999" customHeight="1" x14ac:dyDescent="0.35">
      <c r="A90" s="756"/>
      <c r="B90" s="489" t="s">
        <v>186</v>
      </c>
      <c r="C90" s="489"/>
      <c r="D90" s="489"/>
      <c r="E90" s="489"/>
      <c r="F90" s="489"/>
      <c r="G90" s="189"/>
      <c r="H90" s="490"/>
      <c r="I90" s="490"/>
      <c r="J90" s="490"/>
      <c r="K90" s="490"/>
      <c r="L90" s="490"/>
      <c r="M90" s="49">
        <f>SUM(M86:M89)</f>
        <v>0</v>
      </c>
      <c r="N90" s="1"/>
      <c r="O90" s="1"/>
    </row>
    <row r="91" spans="1:15" ht="19.899999999999999" customHeight="1" x14ac:dyDescent="0.35">
      <c r="A91" s="756" t="s">
        <v>1694</v>
      </c>
      <c r="B91" s="489"/>
      <c r="C91" s="489"/>
      <c r="D91" s="489"/>
      <c r="E91" s="489"/>
      <c r="F91" s="489"/>
      <c r="G91" s="189"/>
      <c r="H91" s="490"/>
      <c r="I91" s="490"/>
      <c r="J91" s="490"/>
      <c r="K91" s="490"/>
      <c r="L91" s="490"/>
      <c r="M91" s="163">
        <v>0</v>
      </c>
      <c r="N91" s="1"/>
      <c r="O91" s="1"/>
    </row>
    <row r="92" spans="1:15" ht="19.899999999999999" customHeight="1" x14ac:dyDescent="0.35">
      <c r="A92" s="756" t="s">
        <v>355</v>
      </c>
      <c r="B92" s="489"/>
      <c r="C92" s="489"/>
      <c r="D92" s="489"/>
      <c r="E92" s="489"/>
      <c r="F92" s="489"/>
      <c r="G92" s="189"/>
      <c r="H92" s="490"/>
      <c r="I92" s="490"/>
      <c r="J92" s="490"/>
      <c r="K92" s="490"/>
      <c r="L92" s="490"/>
      <c r="M92" s="163">
        <v>0</v>
      </c>
      <c r="N92" s="1"/>
      <c r="O92" s="1"/>
    </row>
    <row r="93" spans="1:15" ht="19.899999999999999" customHeight="1" x14ac:dyDescent="0.35">
      <c r="A93" s="12"/>
      <c r="B93" s="50" t="s">
        <v>356</v>
      </c>
      <c r="C93" s="50"/>
      <c r="D93" s="50"/>
      <c r="E93" s="50"/>
      <c r="F93" s="50"/>
      <c r="G93" s="190"/>
      <c r="H93" s="51"/>
      <c r="I93" s="51"/>
      <c r="J93" s="51"/>
      <c r="K93" s="51"/>
      <c r="L93" s="51"/>
      <c r="M93" s="52">
        <f>M90+M91+M92</f>
        <v>0</v>
      </c>
      <c r="N93" s="1"/>
      <c r="O93" s="1"/>
    </row>
    <row r="94" spans="1:15" ht="19.899999999999999" customHeight="1" x14ac:dyDescent="0.35">
      <c r="A94" s="1" t="s">
        <v>1699</v>
      </c>
      <c r="B94" s="1" t="s">
        <v>1700</v>
      </c>
      <c r="C94" s="320"/>
      <c r="D94" s="320"/>
      <c r="E94" s="320"/>
      <c r="F94" s="320"/>
      <c r="G94" s="320"/>
      <c r="H94" s="320"/>
      <c r="I94" s="320"/>
      <c r="J94" s="320"/>
      <c r="K94" s="320"/>
      <c r="L94" s="1"/>
      <c r="M94" s="1"/>
      <c r="N94" s="1"/>
      <c r="O94" s="1"/>
    </row>
    <row r="95" spans="1:15" ht="19.899999999999999" customHeight="1" x14ac:dyDescent="0.35">
      <c r="A95" s="1" t="s">
        <v>1701</v>
      </c>
      <c r="B95" s="1" t="s">
        <v>333</v>
      </c>
      <c r="C95" s="1"/>
      <c r="D95" s="1"/>
      <c r="E95" s="1"/>
      <c r="F95" s="1"/>
      <c r="G95" s="1"/>
      <c r="H95" s="1"/>
      <c r="I95" s="1"/>
      <c r="J95" s="1"/>
      <c r="K95" s="1"/>
      <c r="L95" s="1"/>
      <c r="M95" s="1"/>
      <c r="N95" s="1"/>
      <c r="O95" s="1"/>
    </row>
    <row r="96" spans="1:15" ht="19.899999999999999" customHeight="1" x14ac:dyDescent="0.35">
      <c r="A96" s="1" t="s">
        <v>1702</v>
      </c>
      <c r="B96" s="1" t="s">
        <v>1708</v>
      </c>
      <c r="C96" s="1"/>
      <c r="D96" s="1"/>
      <c r="E96" s="1"/>
      <c r="F96" s="1"/>
      <c r="G96" s="1"/>
      <c r="H96" s="1"/>
      <c r="I96" s="1"/>
      <c r="J96" s="1"/>
      <c r="K96" s="1"/>
      <c r="L96" s="1"/>
      <c r="M96" s="1"/>
      <c r="N96" s="1"/>
      <c r="O96" s="1"/>
    </row>
    <row r="97" spans="1:15" ht="19.899999999999999" customHeight="1" x14ac:dyDescent="0.35">
      <c r="A97" s="1" t="s">
        <v>1703</v>
      </c>
      <c r="B97" s="306" t="s">
        <v>1705</v>
      </c>
      <c r="C97" s="1"/>
      <c r="D97" s="1"/>
      <c r="E97" s="1"/>
      <c r="F97" s="1"/>
      <c r="G97" s="1"/>
      <c r="H97" s="1"/>
      <c r="I97" s="1"/>
      <c r="J97" s="1"/>
      <c r="K97" s="1"/>
      <c r="L97" s="1"/>
      <c r="M97" s="1"/>
      <c r="N97" s="1"/>
      <c r="O97" s="1"/>
    </row>
    <row r="98" spans="1:15" ht="19.899999999999999" customHeight="1" x14ac:dyDescent="0.35">
      <c r="A98" s="1" t="s">
        <v>1704</v>
      </c>
      <c r="B98" s="1" t="s">
        <v>1706</v>
      </c>
      <c r="C98" s="1"/>
      <c r="D98" s="1"/>
      <c r="E98" s="1"/>
      <c r="F98" s="1"/>
      <c r="G98" s="1"/>
      <c r="H98" s="1"/>
      <c r="I98" s="1"/>
      <c r="J98" s="1"/>
      <c r="K98" s="1"/>
      <c r="L98" s="1"/>
      <c r="M98" s="1"/>
      <c r="N98" s="1"/>
      <c r="O98" s="1"/>
    </row>
    <row r="99" spans="1:15" ht="19.899999999999999" customHeight="1" x14ac:dyDescent="0.35">
      <c r="A99" s="254" t="s">
        <v>357</v>
      </c>
      <c r="B99" s="1"/>
      <c r="C99" s="1"/>
      <c r="D99" s="1"/>
      <c r="E99" s="1"/>
      <c r="F99" s="1"/>
      <c r="G99" s="1"/>
      <c r="H99" s="1"/>
      <c r="I99" s="1"/>
      <c r="J99" s="1"/>
      <c r="K99" s="1"/>
      <c r="L99" s="1"/>
      <c r="M99" s="1"/>
      <c r="N99" s="1"/>
      <c r="O99" s="1"/>
    </row>
    <row r="100" spans="1:15" ht="19.899999999999999" customHeight="1" x14ac:dyDescent="0.35">
      <c r="A100" s="1"/>
      <c r="B100" s="1"/>
      <c r="C100" s="1"/>
      <c r="D100" s="1"/>
      <c r="E100" s="1"/>
      <c r="F100" s="1"/>
      <c r="G100" s="1"/>
      <c r="H100" s="1"/>
      <c r="I100" s="1"/>
      <c r="J100" s="1"/>
      <c r="K100" s="1"/>
      <c r="L100" s="1"/>
      <c r="M100" s="1"/>
      <c r="N100" s="1"/>
      <c r="O100" s="1"/>
    </row>
    <row r="101" spans="1:15" ht="19.899999999999999" customHeight="1" x14ac:dyDescent="0.35">
      <c r="A101" s="254" t="s">
        <v>358</v>
      </c>
      <c r="B101" s="1"/>
      <c r="C101" s="1"/>
      <c r="D101" s="1"/>
      <c r="E101" s="1"/>
      <c r="F101" s="1"/>
      <c r="G101" s="1"/>
      <c r="H101" s="1"/>
      <c r="I101" s="1"/>
      <c r="J101" s="1"/>
      <c r="K101" s="63"/>
      <c r="L101" s="63"/>
      <c r="M101" s="63"/>
      <c r="N101" s="1"/>
      <c r="O101" s="1"/>
    </row>
    <row r="102" spans="1:15" ht="19.899999999999999" customHeight="1" thickBot="1" x14ac:dyDescent="0.4">
      <c r="A102" s="257"/>
      <c r="B102" s="258"/>
      <c r="C102" s="258"/>
      <c r="D102" s="258"/>
      <c r="E102" s="258"/>
      <c r="F102" s="258"/>
      <c r="G102" s="258"/>
      <c r="H102" s="258"/>
      <c r="I102" s="258"/>
      <c r="J102" s="258"/>
      <c r="K102" s="259"/>
      <c r="L102" s="259"/>
      <c r="M102" s="259"/>
      <c r="N102" s="1"/>
      <c r="O102" s="1"/>
    </row>
    <row r="103" spans="1:15" ht="19.899999999999999" customHeight="1" thickTop="1" x14ac:dyDescent="0.35">
      <c r="A103" s="1"/>
      <c r="B103" s="1"/>
      <c r="C103" s="1"/>
      <c r="D103" s="1"/>
      <c r="E103" s="1"/>
      <c r="F103" s="1"/>
      <c r="G103" s="1"/>
      <c r="H103" s="1"/>
      <c r="I103" s="1"/>
      <c r="J103" s="503" t="s">
        <v>359</v>
      </c>
      <c r="K103" s="504" t="s">
        <v>1716</v>
      </c>
      <c r="L103" s="504" t="s">
        <v>35</v>
      </c>
      <c r="M103" s="504" t="s">
        <v>360</v>
      </c>
      <c r="N103" s="1"/>
      <c r="O103" s="1"/>
    </row>
    <row r="104" spans="1:15" ht="19.899999999999999" customHeight="1" x14ac:dyDescent="0.35">
      <c r="A104" s="768" t="s">
        <v>361</v>
      </c>
      <c r="B104" s="768"/>
      <c r="C104" s="768"/>
      <c r="D104" s="768"/>
      <c r="E104" s="768"/>
      <c r="F104" s="768"/>
      <c r="G104" s="768"/>
      <c r="H104" s="768"/>
      <c r="I104" s="768"/>
      <c r="J104" s="505" t="s">
        <v>362</v>
      </c>
      <c r="K104" s="506" t="s">
        <v>1715</v>
      </c>
      <c r="L104" s="506" t="s">
        <v>363</v>
      </c>
      <c r="M104" s="506" t="s">
        <v>364</v>
      </c>
      <c r="N104" s="1"/>
      <c r="O104" s="1"/>
    </row>
    <row r="105" spans="1:15" ht="19.899999999999999" customHeight="1" x14ac:dyDescent="0.35">
      <c r="A105" s="1"/>
      <c r="B105" s="1" t="s">
        <v>1711</v>
      </c>
      <c r="C105" s="1"/>
      <c r="D105" s="1"/>
      <c r="E105" s="1"/>
      <c r="F105" s="1"/>
      <c r="G105" s="1"/>
      <c r="H105" s="1"/>
      <c r="I105" s="1"/>
      <c r="J105" s="114">
        <v>5000</v>
      </c>
      <c r="K105" s="164" t="s">
        <v>115</v>
      </c>
      <c r="L105" s="154" t="str">
        <f>IF(N105=TRUE,"Yes","No")</f>
        <v>No</v>
      </c>
      <c r="M105" s="154">
        <f t="shared" ref="M105:M106" si="8">IF(L105="Yes",J105,0)</f>
        <v>0</v>
      </c>
      <c r="N105" s="1" t="b">
        <f>AND(K105="Yes",K106="No",K107="No")</f>
        <v>0</v>
      </c>
      <c r="O105" s="1"/>
    </row>
    <row r="106" spans="1:15" ht="19.899999999999999" customHeight="1" x14ac:dyDescent="0.35">
      <c r="A106" s="1"/>
      <c r="B106" s="1" t="s">
        <v>1712</v>
      </c>
      <c r="C106" s="1"/>
      <c r="D106" s="1"/>
      <c r="E106" s="1"/>
      <c r="F106" s="1"/>
      <c r="G106" s="1"/>
      <c r="H106" s="1"/>
      <c r="I106" s="1"/>
      <c r="J106" s="114">
        <v>5000</v>
      </c>
      <c r="K106" s="164" t="s">
        <v>115</v>
      </c>
      <c r="L106" s="154" t="str">
        <f>IF(N106=TRUE,"Yes","No")</f>
        <v>No</v>
      </c>
      <c r="M106" s="154">
        <f t="shared" si="8"/>
        <v>0</v>
      </c>
      <c r="N106" s="1" t="b">
        <f>AND(K106="Yes",K105="No",K107="Yes")</f>
        <v>0</v>
      </c>
      <c r="O106" s="1"/>
    </row>
    <row r="107" spans="1:15" ht="19.899999999999999" customHeight="1" x14ac:dyDescent="0.35">
      <c r="A107" s="1"/>
      <c r="B107" s="1" t="s">
        <v>1713</v>
      </c>
      <c r="C107" s="1"/>
      <c r="D107" s="1"/>
      <c r="E107" s="1"/>
      <c r="F107" s="1"/>
      <c r="G107" s="1"/>
      <c r="H107" s="1"/>
      <c r="I107" s="1"/>
      <c r="J107" s="114">
        <v>5000</v>
      </c>
      <c r="K107" s="164" t="s">
        <v>115</v>
      </c>
      <c r="L107" s="154" t="str">
        <f>IF(N107=TRUE,"Yes","No")</f>
        <v>No</v>
      </c>
      <c r="M107" s="154">
        <f>IF(L107="Yes",J107,0)</f>
        <v>0</v>
      </c>
      <c r="N107" s="1" t="b">
        <f>AND(K107="Yes",K105="No")</f>
        <v>0</v>
      </c>
      <c r="O107" s="1"/>
    </row>
    <row r="108" spans="1:15" ht="19.899999999999999" customHeight="1" x14ac:dyDescent="0.35">
      <c r="A108" s="1"/>
      <c r="B108" s="1" t="s">
        <v>1714</v>
      </c>
      <c r="C108" s="1"/>
      <c r="D108" s="1"/>
      <c r="E108" s="1"/>
      <c r="F108" s="1"/>
      <c r="G108" s="1"/>
      <c r="H108" s="1"/>
      <c r="I108" s="1"/>
      <c r="J108" s="114">
        <v>2000</v>
      </c>
      <c r="K108" s="164" t="s">
        <v>115</v>
      </c>
      <c r="L108" s="154"/>
      <c r="M108" s="154">
        <f>IF(K108="Yes",J108,0)</f>
        <v>0</v>
      </c>
      <c r="N108" s="1"/>
      <c r="O108" s="1"/>
    </row>
    <row r="109" spans="1:15" ht="19.899999999999999" customHeight="1" x14ac:dyDescent="0.35">
      <c r="A109" s="768"/>
      <c r="B109" s="768" t="s">
        <v>1717</v>
      </c>
      <c r="C109" s="768"/>
      <c r="D109" s="768"/>
      <c r="E109" s="768"/>
      <c r="F109" s="768"/>
      <c r="G109" s="768"/>
      <c r="H109" s="768"/>
      <c r="I109" s="768"/>
      <c r="J109" s="120">
        <v>2000</v>
      </c>
      <c r="K109" s="165" t="s">
        <v>115</v>
      </c>
      <c r="L109" s="155"/>
      <c r="M109" s="155">
        <f>IF(K109="Yes",J109,0)</f>
        <v>0</v>
      </c>
      <c r="N109" s="1"/>
      <c r="O109" s="1"/>
    </row>
    <row r="110" spans="1:15" ht="19.899999999999999" customHeight="1" thickBot="1" x14ac:dyDescent="0.4">
      <c r="A110" s="104" t="s">
        <v>365</v>
      </c>
      <c r="B110" s="90"/>
      <c r="C110" s="104"/>
      <c r="D110" s="104"/>
      <c r="E110" s="104"/>
      <c r="F110" s="104"/>
      <c r="G110" s="104"/>
      <c r="H110" s="104"/>
      <c r="I110" s="104"/>
      <c r="J110" s="104"/>
      <c r="K110" s="157"/>
      <c r="L110" s="157"/>
      <c r="M110" s="156">
        <f>SUM(M105:M109)</f>
        <v>0</v>
      </c>
      <c r="N110" s="1"/>
      <c r="O110" s="1"/>
    </row>
    <row r="111" spans="1:15" ht="19.899999999999999" customHeight="1" thickTop="1" x14ac:dyDescent="0.35">
      <c r="A111" s="41" t="s">
        <v>366</v>
      </c>
      <c r="B111" s="1"/>
      <c r="C111" s="41"/>
      <c r="D111" s="41"/>
      <c r="E111" s="41"/>
      <c r="F111" s="41"/>
      <c r="G111" s="41"/>
      <c r="H111" s="41"/>
      <c r="I111" s="41"/>
      <c r="J111" s="41"/>
      <c r="K111" s="308"/>
      <c r="L111" s="308"/>
      <c r="M111" s="309"/>
      <c r="N111" s="1"/>
      <c r="O111" s="1"/>
    </row>
    <row r="112" spans="1:15" ht="19.899999999999999" customHeight="1" x14ac:dyDescent="0.35">
      <c r="A112" s="1" t="s">
        <v>367</v>
      </c>
      <c r="B112" s="1"/>
      <c r="C112" s="41"/>
      <c r="D112" s="41"/>
      <c r="E112" s="41"/>
      <c r="F112" s="41"/>
      <c r="G112" s="41"/>
      <c r="H112" s="41"/>
      <c r="I112" s="41"/>
      <c r="J112" s="41"/>
      <c r="K112" s="308"/>
      <c r="L112" s="308"/>
      <c r="M112" s="309"/>
      <c r="N112" s="1"/>
      <c r="O112" s="1"/>
    </row>
    <row r="113" spans="1:15" ht="19.899999999999999" customHeight="1" x14ac:dyDescent="0.35">
      <c r="A113" s="1" t="s">
        <v>1699</v>
      </c>
      <c r="B113" s="1" t="s">
        <v>1718</v>
      </c>
      <c r="C113" s="41"/>
      <c r="D113" s="41"/>
      <c r="E113" s="41"/>
      <c r="F113" s="41"/>
      <c r="G113" s="41"/>
      <c r="H113" s="41"/>
      <c r="I113" s="41"/>
      <c r="J113" s="41"/>
      <c r="K113" s="308"/>
      <c r="L113" s="308"/>
      <c r="M113" s="309"/>
      <c r="N113" s="1"/>
      <c r="O113" s="1"/>
    </row>
    <row r="114" spans="1:15" ht="19.899999999999999" customHeight="1" x14ac:dyDescent="0.35">
      <c r="A114" s="1" t="s">
        <v>1701</v>
      </c>
      <c r="B114" s="1" t="s">
        <v>1719</v>
      </c>
      <c r="C114" s="1"/>
      <c r="D114" s="1"/>
      <c r="E114" s="1"/>
      <c r="F114" s="1"/>
      <c r="G114" s="1"/>
      <c r="H114" s="1"/>
      <c r="I114" s="1"/>
      <c r="J114" s="1"/>
      <c r="K114" s="63"/>
      <c r="L114" s="63"/>
      <c r="M114" s="63"/>
      <c r="N114" s="1"/>
      <c r="O114" s="1"/>
    </row>
    <row r="115" spans="1:15" ht="19.899999999999999" customHeight="1" x14ac:dyDescent="0.35">
      <c r="A115" s="1" t="s">
        <v>1702</v>
      </c>
      <c r="B115" s="1" t="s">
        <v>1720</v>
      </c>
      <c r="C115" s="1"/>
      <c r="D115" s="1"/>
      <c r="E115" s="1"/>
      <c r="F115" s="1"/>
      <c r="G115" s="1"/>
      <c r="H115" s="1"/>
      <c r="I115" s="1"/>
      <c r="J115" s="1"/>
      <c r="K115" s="63"/>
      <c r="L115" s="63"/>
      <c r="M115" s="63"/>
      <c r="N115" s="1"/>
      <c r="O115" s="1"/>
    </row>
    <row r="116" spans="1:15" ht="19.899999999999999" customHeight="1" x14ac:dyDescent="0.35">
      <c r="A116" s="1"/>
      <c r="B116" s="1"/>
      <c r="C116" s="1"/>
      <c r="D116" s="1"/>
      <c r="E116" s="1"/>
      <c r="F116" s="1"/>
      <c r="G116" s="1"/>
      <c r="H116" s="1"/>
      <c r="I116" s="1"/>
      <c r="J116" s="1"/>
      <c r="K116" s="63"/>
      <c r="L116" s="63"/>
      <c r="M116" s="63"/>
      <c r="N116" s="1"/>
      <c r="O116" s="1"/>
    </row>
    <row r="117" spans="1:15" ht="19.899999999999999" customHeight="1" x14ac:dyDescent="0.35">
      <c r="A117" s="768" t="s">
        <v>368</v>
      </c>
      <c r="B117" s="768"/>
      <c r="C117" s="768"/>
      <c r="D117" s="768"/>
      <c r="E117" s="768"/>
      <c r="F117" s="768"/>
      <c r="G117" s="768"/>
      <c r="H117" s="768"/>
      <c r="I117" s="768"/>
      <c r="J117" s="768"/>
      <c r="K117" s="507" t="s">
        <v>369</v>
      </c>
      <c r="L117" s="507" t="s">
        <v>370</v>
      </c>
      <c r="M117" s="507" t="s">
        <v>371</v>
      </c>
      <c r="N117" s="1"/>
      <c r="O117" s="1"/>
    </row>
    <row r="118" spans="1:15" ht="19.899999999999999" customHeight="1" x14ac:dyDescent="0.35">
      <c r="A118" s="1"/>
      <c r="B118" s="2" t="s">
        <v>372</v>
      </c>
      <c r="C118" s="1"/>
      <c r="D118" s="1"/>
      <c r="E118" s="1"/>
      <c r="F118" s="1"/>
      <c r="G118" s="1"/>
      <c r="H118" s="1"/>
      <c r="I118" s="1"/>
      <c r="J118" s="1"/>
      <c r="K118" s="242">
        <f>IF(L105="Yes",0.09,0.04)</f>
        <v>0.04</v>
      </c>
      <c r="L118" s="59" t="s">
        <v>11</v>
      </c>
      <c r="M118" s="59" t="s">
        <v>11</v>
      </c>
      <c r="N118" s="1"/>
      <c r="O118" s="1"/>
    </row>
    <row r="119" spans="1:15" ht="19.899999999999999" customHeight="1" x14ac:dyDescent="0.35">
      <c r="A119" s="1"/>
      <c r="B119" s="2" t="s">
        <v>373</v>
      </c>
      <c r="C119" s="1"/>
      <c r="D119" s="1"/>
      <c r="E119" s="1"/>
      <c r="F119" s="1"/>
      <c r="G119" s="1"/>
      <c r="H119" s="1"/>
      <c r="I119" s="1"/>
      <c r="J119" s="1"/>
      <c r="K119" s="166">
        <v>0</v>
      </c>
      <c r="L119" s="60" t="s">
        <v>11</v>
      </c>
      <c r="M119" s="60" t="s">
        <v>11</v>
      </c>
      <c r="N119" s="1"/>
      <c r="O119" s="1"/>
    </row>
    <row r="120" spans="1:15" ht="19.899999999999999" customHeight="1" x14ac:dyDescent="0.35">
      <c r="A120" s="1"/>
      <c r="B120" s="2" t="s">
        <v>374</v>
      </c>
      <c r="C120" s="1"/>
      <c r="D120" s="1"/>
      <c r="E120" s="1"/>
      <c r="F120" s="1"/>
      <c r="G120" s="1"/>
      <c r="H120" s="1"/>
      <c r="I120" s="1"/>
      <c r="J120" s="1"/>
      <c r="K120" s="46">
        <f>ROUNDDOWN(K119*1,0)</f>
        <v>0</v>
      </c>
      <c r="L120" s="60" t="s">
        <v>11</v>
      </c>
      <c r="M120" s="60" t="s">
        <v>11</v>
      </c>
      <c r="N120" s="1"/>
      <c r="O120" s="1"/>
    </row>
    <row r="121" spans="1:15" ht="19.899999999999999" customHeight="1" x14ac:dyDescent="0.35">
      <c r="A121" s="1"/>
      <c r="B121" s="1"/>
      <c r="C121" s="1"/>
      <c r="D121" s="1"/>
      <c r="E121" s="1"/>
      <c r="F121" s="1"/>
      <c r="G121" s="1"/>
      <c r="H121" s="1"/>
      <c r="I121" s="1"/>
      <c r="J121" s="1"/>
      <c r="K121" s="7"/>
      <c r="L121" s="7"/>
      <c r="M121" s="7"/>
      <c r="N121" s="1"/>
      <c r="O121" s="1"/>
    </row>
    <row r="122" spans="1:15" ht="19.899999999999999" customHeight="1" x14ac:dyDescent="0.35">
      <c r="A122" s="768" t="s">
        <v>375</v>
      </c>
      <c r="B122" s="768"/>
      <c r="C122" s="768"/>
      <c r="D122" s="768"/>
      <c r="E122" s="768"/>
      <c r="F122" s="768"/>
      <c r="G122" s="768"/>
      <c r="H122" s="768"/>
      <c r="I122" s="768"/>
      <c r="J122" s="768"/>
      <c r="K122" s="59" t="s">
        <v>11</v>
      </c>
      <c r="L122" s="459">
        <v>0</v>
      </c>
      <c r="M122" s="459">
        <v>0</v>
      </c>
      <c r="N122" s="1"/>
      <c r="O122" s="1"/>
    </row>
    <row r="123" spans="1:15" ht="19.899999999999999" customHeight="1" x14ac:dyDescent="0.35">
      <c r="A123" s="351"/>
      <c r="B123" s="1"/>
      <c r="C123" s="1"/>
      <c r="D123" s="1"/>
      <c r="E123" s="1"/>
      <c r="F123" s="1"/>
      <c r="G123" s="1"/>
      <c r="H123" s="1"/>
      <c r="I123" s="1"/>
      <c r="J123" s="1"/>
      <c r="K123" s="7"/>
      <c r="L123" s="7"/>
      <c r="M123" s="7"/>
      <c r="N123" s="1"/>
      <c r="O123" s="1"/>
    </row>
    <row r="124" spans="1:15" ht="19.899999999999999" customHeight="1" x14ac:dyDescent="0.35">
      <c r="A124" s="768" t="s">
        <v>376</v>
      </c>
      <c r="B124" s="768"/>
      <c r="C124" s="768"/>
      <c r="D124" s="768"/>
      <c r="E124" s="768"/>
      <c r="F124" s="768"/>
      <c r="G124" s="768"/>
      <c r="H124" s="768"/>
      <c r="I124" s="768"/>
      <c r="J124" s="768"/>
      <c r="K124" s="59" t="s">
        <v>11</v>
      </c>
      <c r="L124" s="167">
        <v>0</v>
      </c>
      <c r="M124" s="167">
        <v>0</v>
      </c>
      <c r="N124" s="1"/>
      <c r="O124" s="1"/>
    </row>
    <row r="125" spans="1:15" ht="19.899999999999999" customHeight="1" x14ac:dyDescent="0.35">
      <c r="A125" s="317" t="s">
        <v>377</v>
      </c>
      <c r="B125" s="1"/>
      <c r="C125" s="1"/>
      <c r="D125" s="1"/>
      <c r="E125" s="1"/>
      <c r="F125" s="1"/>
      <c r="G125" s="1"/>
      <c r="H125" s="1"/>
      <c r="I125" s="1"/>
      <c r="J125" s="1"/>
      <c r="K125" s="7"/>
      <c r="L125" s="7"/>
      <c r="M125" s="7"/>
      <c r="N125" s="1"/>
      <c r="O125" s="1"/>
    </row>
    <row r="126" spans="1:15" ht="19.899999999999999" customHeight="1" x14ac:dyDescent="0.35">
      <c r="A126" s="768" t="s">
        <v>20</v>
      </c>
      <c r="B126" s="768"/>
      <c r="C126" s="768"/>
      <c r="D126" s="768"/>
      <c r="E126" s="768"/>
      <c r="F126" s="768"/>
      <c r="G126" s="768"/>
      <c r="H126" s="768"/>
      <c r="I126" s="768"/>
      <c r="J126" s="768"/>
      <c r="K126" s="59" t="s">
        <v>11</v>
      </c>
      <c r="L126" s="167">
        <v>0</v>
      </c>
      <c r="M126" s="167">
        <v>0</v>
      </c>
      <c r="N126" s="1"/>
      <c r="O126" s="1"/>
    </row>
    <row r="127" spans="1:15" ht="19.899999999999999" customHeight="1" x14ac:dyDescent="0.35">
      <c r="A127" s="1"/>
      <c r="B127" s="1"/>
      <c r="C127" s="1"/>
      <c r="D127" s="1"/>
      <c r="E127" s="1"/>
      <c r="F127" s="1"/>
      <c r="G127" s="1"/>
      <c r="H127" s="1"/>
      <c r="I127" s="1"/>
      <c r="J127" s="1"/>
      <c r="K127" s="7"/>
      <c r="L127" s="7"/>
      <c r="M127" s="7"/>
      <c r="N127" s="1"/>
      <c r="O127" s="1"/>
    </row>
    <row r="128" spans="1:15" ht="19.899999999999999" customHeight="1" x14ac:dyDescent="0.35">
      <c r="A128" s="768" t="s">
        <v>378</v>
      </c>
      <c r="B128" s="768"/>
      <c r="C128" s="768"/>
      <c r="D128" s="768"/>
      <c r="E128" s="768"/>
      <c r="F128" s="768"/>
      <c r="G128" s="768"/>
      <c r="H128" s="768"/>
      <c r="I128" s="768"/>
      <c r="J128" s="768"/>
      <c r="K128" s="507" t="s">
        <v>369</v>
      </c>
      <c r="L128" s="507" t="s">
        <v>370</v>
      </c>
      <c r="M128" s="507" t="s">
        <v>371</v>
      </c>
      <c r="N128" s="1"/>
      <c r="O128" s="1"/>
    </row>
    <row r="129" spans="1:15" ht="19.899999999999999" customHeight="1" x14ac:dyDescent="0.35">
      <c r="A129" s="1"/>
      <c r="B129" s="1" t="s">
        <v>379</v>
      </c>
      <c r="C129" s="1"/>
      <c r="D129" s="1"/>
      <c r="E129" s="1"/>
      <c r="F129" s="1"/>
      <c r="G129" s="1"/>
      <c r="H129" s="1"/>
      <c r="I129" s="1"/>
      <c r="J129" s="1"/>
      <c r="K129" s="59">
        <f>K119</f>
        <v>0</v>
      </c>
      <c r="L129" s="59" t="s">
        <v>11</v>
      </c>
      <c r="M129" s="59" t="s">
        <v>11</v>
      </c>
      <c r="N129" s="1"/>
      <c r="O129" s="1"/>
    </row>
    <row r="130" spans="1:15" ht="19.899999999999999" customHeight="1" x14ac:dyDescent="0.35">
      <c r="A130" s="1"/>
      <c r="B130" s="1" t="s">
        <v>380</v>
      </c>
      <c r="C130" s="1"/>
      <c r="D130" s="1"/>
      <c r="E130" s="1"/>
      <c r="F130" s="1"/>
      <c r="G130" s="1"/>
      <c r="H130" s="1"/>
      <c r="I130" s="1"/>
      <c r="J130" s="1"/>
      <c r="K130" s="61">
        <f>K120</f>
        <v>0</v>
      </c>
      <c r="L130" s="61" t="s">
        <v>11</v>
      </c>
      <c r="M130" s="61" t="s">
        <v>11</v>
      </c>
      <c r="N130" s="1"/>
      <c r="O130" s="1"/>
    </row>
    <row r="131" spans="1:15" ht="19.899999999999999" customHeight="1" x14ac:dyDescent="0.35">
      <c r="A131" s="1"/>
      <c r="B131" s="238" t="s">
        <v>381</v>
      </c>
      <c r="C131" s="1"/>
      <c r="D131" s="1"/>
      <c r="E131" s="1"/>
      <c r="F131" s="1"/>
      <c r="G131" s="1"/>
      <c r="H131" s="1"/>
      <c r="I131" s="1"/>
      <c r="J131" s="1"/>
      <c r="K131" s="61"/>
      <c r="L131" s="166">
        <v>0</v>
      </c>
      <c r="M131" s="166">
        <v>0</v>
      </c>
      <c r="N131" s="1"/>
      <c r="O131" s="1"/>
    </row>
    <row r="132" spans="1:15" ht="19.899999999999999" customHeight="1" x14ac:dyDescent="0.6">
      <c r="A132" s="1"/>
      <c r="B132" s="238" t="s">
        <v>382</v>
      </c>
      <c r="C132" s="1"/>
      <c r="D132" s="1"/>
      <c r="E132" s="1"/>
      <c r="F132" s="1"/>
      <c r="G132" s="1"/>
      <c r="H132" s="1"/>
      <c r="I132" s="1"/>
      <c r="J132" s="1"/>
      <c r="K132" s="62"/>
      <c r="L132" s="166">
        <v>0</v>
      </c>
      <c r="M132" s="166">
        <v>0</v>
      </c>
      <c r="N132" s="1"/>
      <c r="O132" s="1"/>
    </row>
    <row r="133" spans="1:15" ht="19.899999999999999" customHeight="1" x14ac:dyDescent="0.35">
      <c r="A133" s="1"/>
      <c r="B133" s="1"/>
      <c r="C133" s="1" t="s">
        <v>383</v>
      </c>
      <c r="D133" s="1"/>
      <c r="E133" s="1"/>
      <c r="F133" s="1"/>
      <c r="G133" s="1"/>
      <c r="H133" s="1"/>
      <c r="I133" s="1"/>
      <c r="J133" s="1"/>
      <c r="K133" s="59"/>
      <c r="L133" s="43">
        <f>L131+L132</f>
        <v>0</v>
      </c>
      <c r="M133" s="43">
        <f>M131+M132</f>
        <v>0</v>
      </c>
      <c r="N133" s="1"/>
      <c r="O133" s="1"/>
    </row>
    <row r="134" spans="1:15" ht="19.899999999999999" customHeight="1" x14ac:dyDescent="0.35">
      <c r="A134" s="1"/>
      <c r="B134" s="1" t="s">
        <v>384</v>
      </c>
      <c r="C134" s="1"/>
      <c r="D134" s="1"/>
      <c r="E134" s="1"/>
      <c r="F134" s="1"/>
      <c r="G134" s="1"/>
      <c r="H134" s="1"/>
      <c r="I134" s="1"/>
      <c r="J134" s="1"/>
      <c r="K134" s="305"/>
      <c r="L134" s="195"/>
      <c r="M134" s="195"/>
      <c r="N134" s="1"/>
      <c r="O134" s="1"/>
    </row>
    <row r="135" spans="1:15" ht="19.899999999999999" customHeight="1" x14ac:dyDescent="0.35">
      <c r="A135" s="1"/>
      <c r="B135" s="740" t="s">
        <v>385</v>
      </c>
      <c r="C135" s="1"/>
      <c r="D135" s="1"/>
      <c r="E135" s="1"/>
      <c r="F135" s="1"/>
      <c r="G135" s="1"/>
      <c r="H135" s="1"/>
      <c r="I135" s="1"/>
      <c r="J135" s="1"/>
      <c r="K135" s="194"/>
      <c r="L135" s="195"/>
      <c r="M135" s="195"/>
      <c r="N135" s="1"/>
      <c r="O135" s="1"/>
    </row>
    <row r="136" spans="1:15" ht="19.899999999999999" customHeight="1" x14ac:dyDescent="0.35">
      <c r="A136" s="1"/>
      <c r="B136" s="1" t="s">
        <v>386</v>
      </c>
      <c r="C136" s="1"/>
      <c r="D136" s="1"/>
      <c r="E136" s="1"/>
      <c r="F136" s="1"/>
      <c r="G136" s="1"/>
      <c r="H136" s="1"/>
      <c r="I136" s="1"/>
      <c r="J136" s="1"/>
      <c r="K136" s="236" t="s">
        <v>114</v>
      </c>
      <c r="L136" s="195"/>
      <c r="M136" s="195"/>
      <c r="N136" s="1"/>
      <c r="O136" s="1"/>
    </row>
    <row r="137" spans="1:15" ht="19.899999999999999" customHeight="1" x14ac:dyDescent="0.35">
      <c r="A137" s="1"/>
      <c r="B137" s="1"/>
      <c r="C137" s="1"/>
      <c r="D137" s="1"/>
      <c r="E137" s="1"/>
      <c r="F137" s="1"/>
      <c r="G137" s="1"/>
      <c r="H137" s="1"/>
      <c r="I137" s="1"/>
      <c r="J137" s="1"/>
      <c r="K137" s="194"/>
      <c r="L137" s="195"/>
      <c r="M137" s="195"/>
      <c r="N137" s="1"/>
      <c r="O137" s="1"/>
    </row>
    <row r="138" spans="1:15" ht="19.899999999999999" customHeight="1" x14ac:dyDescent="0.35">
      <c r="A138" s="1"/>
      <c r="B138" s="1" t="s">
        <v>387</v>
      </c>
      <c r="C138" s="1"/>
      <c r="D138" s="1"/>
      <c r="E138" s="1"/>
      <c r="F138" s="1"/>
      <c r="G138" s="1"/>
      <c r="H138" s="1"/>
      <c r="I138" s="1"/>
      <c r="J138" s="1"/>
      <c r="K138" s="236">
        <v>0.09</v>
      </c>
      <c r="L138" s="195"/>
      <c r="M138" s="195"/>
      <c r="N138" s="1"/>
      <c r="O138" s="1"/>
    </row>
    <row r="139" spans="1:15" ht="19.899999999999999" customHeight="1" x14ac:dyDescent="0.35">
      <c r="A139" s="1"/>
      <c r="B139" s="1" t="s">
        <v>388</v>
      </c>
      <c r="C139" s="1"/>
      <c r="D139" s="1"/>
      <c r="E139" s="1"/>
      <c r="F139" s="1"/>
      <c r="G139" s="1"/>
      <c r="H139" s="1"/>
      <c r="I139" s="1"/>
      <c r="J139" s="1"/>
      <c r="K139" s="236">
        <v>0.04</v>
      </c>
      <c r="L139" s="195"/>
      <c r="M139" s="195"/>
      <c r="N139" s="1"/>
      <c r="O139" s="1"/>
    </row>
    <row r="140" spans="1:15" ht="19.899999999999999" customHeight="1" x14ac:dyDescent="0.35">
      <c r="A140" s="1"/>
      <c r="B140" s="1"/>
      <c r="C140" s="1"/>
      <c r="D140" s="1"/>
      <c r="E140" s="1"/>
      <c r="F140" s="1"/>
      <c r="G140" s="1"/>
      <c r="H140" s="1"/>
      <c r="I140" s="1"/>
      <c r="J140" s="1"/>
      <c r="K140" s="194"/>
      <c r="L140" s="195"/>
      <c r="M140" s="195"/>
      <c r="N140" s="1"/>
      <c r="O140" s="1"/>
    </row>
    <row r="141" spans="1:15" ht="19.899999999999999" customHeight="1" x14ac:dyDescent="0.35">
      <c r="A141" s="1"/>
      <c r="B141" s="1" t="s">
        <v>389</v>
      </c>
      <c r="C141" s="1"/>
      <c r="D141" s="1"/>
      <c r="E141" s="1"/>
      <c r="F141" s="1"/>
      <c r="G141" s="1"/>
      <c r="H141" s="1"/>
      <c r="I141" s="1"/>
      <c r="J141" s="1"/>
      <c r="K141" s="196" t="e">
        <f>IF($I$35="Average Income Minimum Set-Aside",IF((M45/(M45+M48+M49))=100%,100%,"Error"),M42/(M42+M48+M49))</f>
        <v>#DIV/0!</v>
      </c>
      <c r="L141" s="195"/>
      <c r="M141" s="195"/>
      <c r="N141" s="1"/>
      <c r="O141" s="1"/>
    </row>
    <row r="142" spans="1:15" ht="19.899999999999999" customHeight="1" x14ac:dyDescent="0.35">
      <c r="A142" s="1"/>
      <c r="B142" s="1" t="s">
        <v>390</v>
      </c>
      <c r="C142" s="1"/>
      <c r="D142" s="1"/>
      <c r="E142" s="1"/>
      <c r="F142" s="1"/>
      <c r="G142" s="1"/>
      <c r="H142" s="1"/>
      <c r="I142" s="1"/>
      <c r="J142" s="1"/>
      <c r="K142" s="197" t="e">
        <f>IF($I$35="Average Income Minimum Set-Aside",IF((M76/(M76+M80))=100%,100%,"Error"),M76/(M76+M80))</f>
        <v>#DIV/0!</v>
      </c>
      <c r="L142" s="195"/>
      <c r="M142" s="195"/>
      <c r="N142" s="1"/>
      <c r="O142" s="1"/>
    </row>
    <row r="143" spans="1:15" ht="19.899999999999999" customHeight="1" x14ac:dyDescent="0.35">
      <c r="A143" s="1"/>
      <c r="B143" s="325" t="s">
        <v>391</v>
      </c>
      <c r="C143" s="325"/>
      <c r="D143" s="325"/>
      <c r="E143" s="325"/>
      <c r="F143" s="325"/>
      <c r="G143" s="325"/>
      <c r="H143" s="325"/>
      <c r="I143" s="325"/>
      <c r="J143" s="1"/>
      <c r="K143" s="198"/>
      <c r="L143" s="195"/>
      <c r="M143" s="195"/>
      <c r="N143" s="1"/>
      <c r="O143" s="1"/>
    </row>
    <row r="144" spans="1:15" ht="19.899999999999999" customHeight="1" x14ac:dyDescent="0.35">
      <c r="A144" s="1"/>
      <c r="B144" s="1" t="s">
        <v>392</v>
      </c>
      <c r="C144" s="1"/>
      <c r="D144" s="1"/>
      <c r="E144" s="1"/>
      <c r="F144" s="1"/>
      <c r="G144" s="1"/>
      <c r="H144" s="1"/>
      <c r="I144" s="1"/>
      <c r="J144" s="1"/>
      <c r="K144" s="200">
        <v>0</v>
      </c>
      <c r="L144" s="195"/>
      <c r="M144" s="195"/>
      <c r="N144" s="1"/>
      <c r="O144" s="1"/>
    </row>
    <row r="145" spans="1:15" ht="19.899999999999999" customHeight="1" x14ac:dyDescent="0.35">
      <c r="A145" s="1"/>
      <c r="B145" s="1"/>
      <c r="C145" s="1"/>
      <c r="D145" s="1"/>
      <c r="E145" s="1"/>
      <c r="F145" s="1"/>
      <c r="G145" s="1"/>
      <c r="H145" s="1"/>
      <c r="I145" s="1"/>
      <c r="J145" s="1"/>
      <c r="K145" s="199"/>
      <c r="L145" s="195"/>
      <c r="M145" s="195"/>
      <c r="N145" s="1"/>
      <c r="O145" s="1"/>
    </row>
    <row r="146" spans="1:15" ht="19.899999999999999" customHeight="1" x14ac:dyDescent="0.35">
      <c r="A146" s="1"/>
      <c r="B146" s="1" t="s">
        <v>393</v>
      </c>
      <c r="C146" s="1"/>
      <c r="D146" s="1"/>
      <c r="E146" s="1"/>
      <c r="F146" s="1"/>
      <c r="G146" s="1"/>
      <c r="H146" s="1"/>
      <c r="I146" s="1"/>
      <c r="J146" s="1"/>
      <c r="K146" s="381">
        <v>0</v>
      </c>
      <c r="L146" s="195"/>
      <c r="M146" s="195"/>
      <c r="N146" s="1"/>
      <c r="O146" s="1"/>
    </row>
    <row r="147" spans="1:15" ht="19.899999999999999" customHeight="1" x14ac:dyDescent="0.35">
      <c r="A147" s="1"/>
      <c r="B147" s="1"/>
      <c r="C147" s="1"/>
      <c r="D147" s="1"/>
      <c r="E147" s="1"/>
      <c r="F147" s="1"/>
      <c r="G147" s="1"/>
      <c r="H147" s="1"/>
      <c r="I147" s="1"/>
      <c r="J147" s="1"/>
      <c r="K147" s="199"/>
      <c r="L147" s="195"/>
      <c r="M147" s="195"/>
      <c r="N147" s="1"/>
      <c r="O147" s="1"/>
    </row>
    <row r="148" spans="1:15" ht="19.899999999999999" customHeight="1" x14ac:dyDescent="0.35">
      <c r="A148" s="1"/>
      <c r="B148" s="1" t="s">
        <v>394</v>
      </c>
      <c r="K148" s="302" t="s">
        <v>115</v>
      </c>
      <c r="N148" s="1"/>
      <c r="O148" s="1"/>
    </row>
    <row r="149" spans="1:15" ht="19.899999999999999" customHeight="1" x14ac:dyDescent="0.35">
      <c r="A149" s="1"/>
      <c r="B149" s="238" t="s">
        <v>395</v>
      </c>
      <c r="C149" s="1"/>
      <c r="D149" s="1"/>
      <c r="E149" s="1"/>
      <c r="F149" s="1"/>
      <c r="G149" s="1"/>
      <c r="H149" s="1"/>
      <c r="I149" s="1"/>
      <c r="J149" s="1"/>
      <c r="K149" s="354"/>
      <c r="L149" s="355"/>
      <c r="M149" s="355"/>
      <c r="N149" s="1"/>
      <c r="O149" s="1"/>
    </row>
    <row r="150" spans="1:15" ht="19.899999999999999" customHeight="1" x14ac:dyDescent="0.35">
      <c r="A150" s="1"/>
      <c r="B150" s="246"/>
      <c r="C150" s="1"/>
      <c r="D150" s="1"/>
      <c r="E150" s="1"/>
      <c r="F150" s="1"/>
      <c r="G150" s="1"/>
      <c r="H150" s="1"/>
      <c r="I150" s="1"/>
      <c r="J150" s="1"/>
      <c r="K150" s="354"/>
      <c r="L150" s="355"/>
      <c r="M150" s="355"/>
      <c r="N150" s="1"/>
      <c r="O150" s="1"/>
    </row>
    <row r="151" spans="1:15" ht="19.899999999999999" customHeight="1" x14ac:dyDescent="0.35">
      <c r="A151" s="1"/>
      <c r="B151" s="1"/>
      <c r="C151" s="351"/>
      <c r="D151" s="1"/>
      <c r="E151" s="1"/>
      <c r="F151" s="1"/>
      <c r="G151" s="1"/>
      <c r="H151" s="1"/>
      <c r="I151" s="1"/>
      <c r="J151" s="1"/>
      <c r="K151" s="199"/>
      <c r="L151" s="195"/>
      <c r="M151" s="195"/>
      <c r="N151" s="1"/>
      <c r="O151" s="1"/>
    </row>
    <row r="152" spans="1:15" ht="19.899999999999999" customHeight="1" x14ac:dyDescent="0.35">
      <c r="A152" s="1"/>
      <c r="B152" s="1" t="s">
        <v>396</v>
      </c>
      <c r="C152" s="1"/>
      <c r="D152" s="1"/>
      <c r="E152" s="1"/>
      <c r="F152" s="1"/>
      <c r="G152" s="1"/>
      <c r="H152" s="1"/>
      <c r="I152" s="1"/>
      <c r="J152" s="1"/>
      <c r="K152" s="199"/>
      <c r="L152" s="195"/>
      <c r="M152" s="195"/>
      <c r="N152" s="1"/>
      <c r="O152" s="1"/>
    </row>
    <row r="153" spans="1:15" ht="19.899999999999999" customHeight="1" x14ac:dyDescent="0.35">
      <c r="A153" s="1"/>
      <c r="B153" s="1" t="s">
        <v>397</v>
      </c>
      <c r="C153" s="1"/>
      <c r="D153" s="1"/>
      <c r="E153" s="1"/>
      <c r="F153" s="1"/>
      <c r="G153" s="1"/>
      <c r="H153" s="1"/>
      <c r="I153" s="1"/>
      <c r="J153" s="1"/>
      <c r="K153" s="199"/>
      <c r="L153" s="329">
        <f>I21-15</f>
        <v>-15</v>
      </c>
      <c r="M153" s="195" t="s">
        <v>398</v>
      </c>
      <c r="N153" s="1"/>
      <c r="O153" s="1"/>
    </row>
    <row r="154" spans="1:15" ht="19.899999999999999" customHeight="1" x14ac:dyDescent="0.35">
      <c r="A154" s="1"/>
      <c r="B154" s="1" t="s">
        <v>399</v>
      </c>
      <c r="C154" s="1"/>
      <c r="D154" s="1"/>
      <c r="E154" s="1"/>
      <c r="F154" s="1"/>
      <c r="G154" s="1"/>
      <c r="H154" s="1"/>
      <c r="I154" s="1"/>
      <c r="J154" s="1"/>
      <c r="K154" s="330">
        <f>I21</f>
        <v>0</v>
      </c>
      <c r="L154" s="195" t="s">
        <v>400</v>
      </c>
      <c r="M154" s="195"/>
      <c r="N154" s="1"/>
      <c r="O154" s="1"/>
    </row>
    <row r="155" spans="1:15" ht="19.899999999999999" customHeight="1" x14ac:dyDescent="0.35">
      <c r="A155" s="1"/>
      <c r="B155" s="1"/>
      <c r="C155" s="1"/>
      <c r="D155" s="1"/>
      <c r="E155" s="1"/>
      <c r="F155" s="1"/>
      <c r="G155" s="1"/>
      <c r="H155" s="1"/>
      <c r="I155" s="1"/>
      <c r="J155" s="1"/>
      <c r="K155" s="199"/>
      <c r="L155" s="195"/>
      <c r="M155" s="195"/>
      <c r="N155" s="1"/>
      <c r="O155" s="1"/>
    </row>
    <row r="156" spans="1:15" ht="19.899999999999999" customHeight="1" x14ac:dyDescent="0.35">
      <c r="A156" s="1"/>
      <c r="B156" s="1" t="s">
        <v>401</v>
      </c>
      <c r="C156" s="1"/>
      <c r="D156" s="1"/>
      <c r="E156" s="1"/>
      <c r="F156" s="1"/>
      <c r="G156" s="1"/>
      <c r="H156" s="1"/>
      <c r="I156" s="1"/>
      <c r="J156" s="1"/>
      <c r="K156" s="199"/>
      <c r="L156" s="195"/>
      <c r="M156" s="195"/>
      <c r="N156" s="1"/>
      <c r="O156" s="1"/>
    </row>
    <row r="157" spans="1:15" ht="19.899999999999999" customHeight="1" x14ac:dyDescent="0.35">
      <c r="A157" s="1"/>
      <c r="B157" s="1" t="s">
        <v>402</v>
      </c>
      <c r="C157" s="1"/>
      <c r="D157" s="1"/>
      <c r="E157" s="1"/>
      <c r="F157" s="1"/>
      <c r="G157" s="1"/>
      <c r="H157" s="1"/>
      <c r="I157" s="1"/>
      <c r="J157" s="1"/>
      <c r="K157" s="199"/>
      <c r="L157" s="195"/>
      <c r="M157" s="195"/>
      <c r="N157" s="1"/>
      <c r="O157" s="1"/>
    </row>
    <row r="158" spans="1:15" ht="6" customHeight="1" x14ac:dyDescent="0.35">
      <c r="A158" s="1"/>
      <c r="B158" s="1"/>
      <c r="C158" s="1"/>
      <c r="D158" s="1"/>
      <c r="E158" s="1"/>
      <c r="F158" s="1"/>
      <c r="G158" s="1"/>
      <c r="H158" s="1"/>
      <c r="I158" s="1"/>
      <c r="J158" s="1"/>
      <c r="K158" s="199"/>
      <c r="L158" s="195"/>
      <c r="M158" s="195"/>
      <c r="N158" s="1"/>
      <c r="O158" s="1"/>
    </row>
    <row r="159" spans="1:15" ht="19.899999999999999" customHeight="1" x14ac:dyDescent="0.35">
      <c r="A159" s="1"/>
      <c r="B159" s="345"/>
      <c r="C159" s="1" t="s">
        <v>340</v>
      </c>
      <c r="D159" s="1"/>
      <c r="E159" s="1"/>
      <c r="F159" s="1"/>
      <c r="G159" s="1"/>
      <c r="H159" s="1"/>
      <c r="I159" s="1"/>
      <c r="J159" s="1"/>
      <c r="K159" s="199"/>
      <c r="L159" s="195"/>
      <c r="M159" s="195"/>
      <c r="N159" s="1"/>
      <c r="O159" s="1"/>
    </row>
    <row r="160" spans="1:15" ht="6" customHeight="1" x14ac:dyDescent="0.35">
      <c r="A160" s="1"/>
      <c r="B160" s="1"/>
      <c r="C160" s="1"/>
      <c r="D160" s="1"/>
      <c r="E160" s="1"/>
      <c r="F160" s="1"/>
      <c r="G160" s="1"/>
      <c r="H160" s="1"/>
      <c r="I160" s="1"/>
      <c r="J160" s="1"/>
      <c r="K160" s="199"/>
      <c r="L160" s="195"/>
      <c r="M160" s="195"/>
      <c r="N160" s="1"/>
      <c r="O160" s="1"/>
    </row>
    <row r="161" spans="1:15" ht="19.899999999999999" customHeight="1" x14ac:dyDescent="0.35">
      <c r="A161" s="1"/>
      <c r="B161" s="345"/>
      <c r="C161" s="1" t="s">
        <v>403</v>
      </c>
      <c r="D161" s="1"/>
      <c r="E161" s="1"/>
      <c r="F161" s="1"/>
      <c r="G161" s="1"/>
      <c r="H161" s="1"/>
      <c r="I161" s="1"/>
      <c r="J161" s="1"/>
      <c r="K161" s="199"/>
      <c r="L161" s="195"/>
      <c r="M161" s="195"/>
      <c r="N161" s="1"/>
      <c r="O161" s="1"/>
    </row>
    <row r="162" spans="1:15" ht="19.899999999999999" customHeight="1" x14ac:dyDescent="0.35">
      <c r="A162" s="1"/>
      <c r="B162" s="1"/>
      <c r="C162" s="1"/>
      <c r="D162" s="1"/>
      <c r="E162" s="1"/>
      <c r="F162" s="1"/>
      <c r="G162" s="1"/>
      <c r="H162" s="1"/>
      <c r="I162" s="1"/>
      <c r="J162" s="1"/>
      <c r="K162" s="199"/>
      <c r="L162" s="195"/>
      <c r="M162" s="195"/>
      <c r="N162" s="1"/>
      <c r="O162" s="1"/>
    </row>
    <row r="163" spans="1:15" ht="19.899999999999999" customHeight="1" x14ac:dyDescent="0.35">
      <c r="A163" s="1"/>
      <c r="B163" s="1" t="s">
        <v>404</v>
      </c>
      <c r="C163" s="1"/>
      <c r="D163" s="1"/>
      <c r="E163" s="1"/>
      <c r="F163" s="1"/>
      <c r="G163" s="1"/>
      <c r="H163" s="1"/>
      <c r="I163" s="358"/>
      <c r="J163" s="1"/>
      <c r="K163" s="199"/>
      <c r="L163" s="195"/>
      <c r="M163" s="195"/>
      <c r="N163" s="1"/>
      <c r="O163" s="1"/>
    </row>
    <row r="164" spans="1:15" ht="19.899999999999999" customHeight="1" x14ac:dyDescent="0.35">
      <c r="A164" s="1"/>
      <c r="B164" s="1"/>
      <c r="C164" s="1"/>
      <c r="D164" s="1"/>
      <c r="E164" s="1"/>
      <c r="F164" s="1"/>
      <c r="G164" s="1"/>
      <c r="H164" s="1"/>
      <c r="I164" s="1"/>
      <c r="J164" s="1"/>
      <c r="K164" s="199"/>
      <c r="L164" s="195"/>
      <c r="M164" s="195"/>
      <c r="N164" s="1"/>
      <c r="O164" s="1"/>
    </row>
    <row r="165" spans="1:15" ht="19.899999999999999" customHeight="1" x14ac:dyDescent="0.35">
      <c r="A165" s="1"/>
      <c r="B165" s="1" t="s">
        <v>405</v>
      </c>
      <c r="C165" s="1"/>
      <c r="D165" s="1"/>
      <c r="E165" s="1"/>
      <c r="F165" s="1"/>
      <c r="G165" s="1"/>
      <c r="H165" s="1"/>
      <c r="I165" s="1"/>
      <c r="J165" s="1"/>
      <c r="K165" s="199"/>
      <c r="L165" s="195"/>
      <c r="M165" s="195"/>
      <c r="N165" s="1"/>
      <c r="O165" s="1"/>
    </row>
    <row r="166" spans="1:15" ht="10.15" customHeight="1" x14ac:dyDescent="0.35">
      <c r="A166" s="1"/>
      <c r="B166" s="1"/>
      <c r="C166" s="1"/>
      <c r="D166" s="1"/>
      <c r="E166" s="1"/>
      <c r="F166" s="1"/>
      <c r="G166" s="1"/>
      <c r="H166" s="1"/>
      <c r="I166" s="1"/>
      <c r="J166" s="1"/>
      <c r="K166" s="199"/>
      <c r="L166" s="195"/>
      <c r="M166" s="195"/>
      <c r="N166" s="1"/>
      <c r="O166" s="1"/>
    </row>
    <row r="167" spans="1:15" ht="19.899999999999999" customHeight="1" x14ac:dyDescent="0.35">
      <c r="A167" s="1"/>
      <c r="B167" s="332" t="s">
        <v>46</v>
      </c>
      <c r="C167" s="1" t="s">
        <v>406</v>
      </c>
      <c r="D167" s="1"/>
      <c r="E167" s="1"/>
      <c r="F167" s="1"/>
      <c r="G167" s="1"/>
      <c r="H167" s="1"/>
      <c r="I167" s="1"/>
      <c r="J167" s="1"/>
      <c r="K167" s="199"/>
      <c r="L167" s="195"/>
      <c r="M167" s="195"/>
      <c r="N167" s="1"/>
      <c r="O167" s="1"/>
    </row>
    <row r="168" spans="1:15" ht="6" customHeight="1" x14ac:dyDescent="0.35">
      <c r="A168" s="1"/>
      <c r="B168" s="1"/>
      <c r="C168" s="1"/>
      <c r="D168" s="1"/>
      <c r="E168" s="1"/>
      <c r="F168" s="1"/>
      <c r="G168" s="1"/>
      <c r="H168" s="1"/>
      <c r="I168" s="1"/>
      <c r="J168" s="1"/>
      <c r="K168" s="199"/>
      <c r="L168" s="195"/>
      <c r="M168" s="195"/>
      <c r="N168" s="1"/>
      <c r="O168" s="1"/>
    </row>
    <row r="169" spans="1:15" ht="19.899999999999999" customHeight="1" x14ac:dyDescent="0.35">
      <c r="A169" s="1"/>
      <c r="B169" s="1"/>
      <c r="C169" s="345"/>
      <c r="D169" s="1" t="s">
        <v>340</v>
      </c>
      <c r="E169" s="1"/>
      <c r="F169" s="1"/>
      <c r="G169" s="1"/>
      <c r="H169" s="1"/>
      <c r="I169" s="1"/>
      <c r="J169" s="1"/>
      <c r="K169" s="199"/>
      <c r="L169" s="195"/>
      <c r="M169" s="195"/>
      <c r="N169" s="1"/>
      <c r="O169" s="1"/>
    </row>
    <row r="170" spans="1:15" ht="6" customHeight="1" x14ac:dyDescent="0.35">
      <c r="A170" s="1"/>
      <c r="B170" s="1"/>
      <c r="C170" s="1"/>
      <c r="D170" s="1"/>
      <c r="E170" s="1"/>
      <c r="F170" s="1"/>
      <c r="G170" s="1"/>
      <c r="H170" s="1"/>
      <c r="I170" s="1"/>
      <c r="J170" s="1"/>
      <c r="K170" s="199"/>
      <c r="L170" s="195"/>
      <c r="M170" s="195"/>
      <c r="N170" s="1"/>
      <c r="O170" s="1"/>
    </row>
    <row r="171" spans="1:15" ht="19.899999999999999" customHeight="1" x14ac:dyDescent="0.35">
      <c r="A171" s="1"/>
      <c r="B171" s="1"/>
      <c r="C171" s="345"/>
      <c r="D171" s="1" t="s">
        <v>403</v>
      </c>
      <c r="E171" s="1"/>
      <c r="F171" s="1"/>
      <c r="G171" s="1"/>
      <c r="H171" s="1"/>
      <c r="I171" s="1"/>
      <c r="J171" s="1"/>
      <c r="K171" s="199"/>
      <c r="L171" s="195"/>
      <c r="M171" s="195"/>
      <c r="N171" s="1"/>
      <c r="O171" s="1"/>
    </row>
    <row r="172" spans="1:15" ht="10.15" customHeight="1" x14ac:dyDescent="0.35">
      <c r="A172" s="1"/>
      <c r="B172" s="1"/>
      <c r="C172" s="1"/>
      <c r="D172" s="1"/>
      <c r="E172" s="1"/>
      <c r="F172" s="1"/>
      <c r="G172" s="1"/>
      <c r="H172" s="1"/>
      <c r="I172" s="1"/>
      <c r="J172" s="1"/>
      <c r="K172" s="199"/>
      <c r="L172" s="195"/>
      <c r="M172" s="195"/>
      <c r="N172" s="1"/>
      <c r="O172" s="1"/>
    </row>
    <row r="173" spans="1:15" ht="19.899999999999999" customHeight="1" x14ac:dyDescent="0.35">
      <c r="A173" s="1"/>
      <c r="B173" s="332" t="s">
        <v>54</v>
      </c>
      <c r="C173" s="1" t="s">
        <v>407</v>
      </c>
      <c r="D173" s="1"/>
      <c r="E173" s="1"/>
      <c r="F173" s="1"/>
      <c r="G173" s="1"/>
      <c r="H173" s="1"/>
      <c r="I173" s="1"/>
      <c r="J173" s="1"/>
      <c r="K173" s="199"/>
      <c r="L173" s="195"/>
      <c r="M173" s="195"/>
      <c r="N173" s="1"/>
      <c r="O173" s="1"/>
    </row>
    <row r="174" spans="1:15" ht="6" customHeight="1" x14ac:dyDescent="0.35">
      <c r="A174" s="1"/>
      <c r="B174" s="1"/>
      <c r="C174" s="1"/>
      <c r="D174" s="1"/>
      <c r="E174" s="1"/>
      <c r="F174" s="1"/>
      <c r="G174" s="1"/>
      <c r="H174" s="1"/>
      <c r="I174" s="1"/>
      <c r="J174" s="1"/>
      <c r="K174" s="199"/>
      <c r="L174" s="195"/>
      <c r="M174" s="195"/>
      <c r="N174" s="1"/>
      <c r="O174" s="1"/>
    </row>
    <row r="175" spans="1:15" ht="19.899999999999999" customHeight="1" x14ac:dyDescent="0.35">
      <c r="A175" s="1"/>
      <c r="B175" s="1"/>
      <c r="C175" s="345"/>
      <c r="D175" s="1" t="s">
        <v>340</v>
      </c>
      <c r="E175" s="1"/>
      <c r="F175" s="1"/>
      <c r="G175" s="1"/>
      <c r="H175" s="1"/>
      <c r="I175" s="1"/>
      <c r="J175" s="1"/>
      <c r="K175" s="199"/>
      <c r="L175" s="195"/>
      <c r="M175" s="195"/>
      <c r="N175" s="1"/>
      <c r="O175" s="1"/>
    </row>
    <row r="176" spans="1:15" ht="6" customHeight="1" x14ac:dyDescent="0.35">
      <c r="A176" s="1"/>
      <c r="B176" s="1"/>
      <c r="C176" s="1"/>
      <c r="D176" s="1"/>
      <c r="E176" s="1"/>
      <c r="F176" s="1"/>
      <c r="G176" s="1"/>
      <c r="H176" s="1"/>
      <c r="I176" s="1"/>
      <c r="J176" s="1"/>
      <c r="K176" s="199"/>
      <c r="L176" s="195"/>
      <c r="M176" s="195"/>
      <c r="N176" s="1"/>
      <c r="O176" s="1"/>
    </row>
    <row r="177" spans="1:15" ht="19.899999999999999" customHeight="1" x14ac:dyDescent="0.35">
      <c r="A177" s="1"/>
      <c r="B177" s="1"/>
      <c r="C177" s="345"/>
      <c r="D177" s="1" t="s">
        <v>403</v>
      </c>
      <c r="E177" s="1"/>
      <c r="F177" s="1"/>
      <c r="G177" s="1"/>
      <c r="H177" s="1"/>
      <c r="I177" s="1"/>
      <c r="J177" s="1"/>
      <c r="K177" s="199"/>
      <c r="L177" s="195"/>
      <c r="M177" s="195"/>
      <c r="N177" s="1"/>
      <c r="O177" s="1"/>
    </row>
    <row r="178" spans="1:15" ht="10.15" customHeight="1" x14ac:dyDescent="0.35">
      <c r="A178" s="1"/>
      <c r="B178" s="1"/>
      <c r="C178" s="1"/>
      <c r="D178" s="1"/>
      <c r="E178" s="1"/>
      <c r="F178" s="1"/>
      <c r="G178" s="1"/>
      <c r="H178" s="1"/>
      <c r="I178" s="1"/>
      <c r="J178" s="1"/>
      <c r="K178" s="199"/>
      <c r="L178" s="195"/>
      <c r="M178" s="195"/>
      <c r="N178" s="1"/>
      <c r="O178" s="1"/>
    </row>
    <row r="179" spans="1:15" ht="19.899999999999999" customHeight="1" x14ac:dyDescent="0.35">
      <c r="A179" s="1"/>
      <c r="B179" s="332" t="s">
        <v>62</v>
      </c>
      <c r="C179" s="1" t="s">
        <v>408</v>
      </c>
      <c r="D179" s="1"/>
      <c r="E179" s="1"/>
      <c r="F179" s="1"/>
      <c r="G179" s="1"/>
      <c r="H179" s="1"/>
      <c r="I179" s="1"/>
      <c r="J179" s="1"/>
      <c r="K179" s="199"/>
      <c r="L179" s="195"/>
      <c r="M179" s="195"/>
      <c r="N179" s="1"/>
      <c r="O179" s="1"/>
    </row>
    <row r="180" spans="1:15" ht="6" customHeight="1" x14ac:dyDescent="0.35">
      <c r="A180" s="1"/>
      <c r="B180" s="1"/>
      <c r="C180" s="1"/>
      <c r="D180" s="1"/>
      <c r="E180" s="1"/>
      <c r="F180" s="1"/>
      <c r="G180" s="1"/>
      <c r="H180" s="1"/>
      <c r="I180" s="1"/>
      <c r="J180" s="1"/>
      <c r="K180" s="199"/>
      <c r="L180" s="195"/>
      <c r="M180" s="195"/>
      <c r="N180" s="1"/>
      <c r="O180" s="1"/>
    </row>
    <row r="181" spans="1:15" ht="19.899999999999999" customHeight="1" x14ac:dyDescent="0.35">
      <c r="A181" s="1"/>
      <c r="B181" s="1"/>
      <c r="C181" s="345"/>
      <c r="D181" s="1" t="s">
        <v>340</v>
      </c>
      <c r="E181" s="1"/>
      <c r="F181" s="1"/>
      <c r="G181" s="1"/>
      <c r="H181" s="1"/>
      <c r="I181" s="1"/>
      <c r="J181" s="1"/>
      <c r="K181" s="199"/>
      <c r="L181" s="195"/>
      <c r="M181" s="195"/>
      <c r="N181" s="1"/>
      <c r="O181" s="1"/>
    </row>
    <row r="182" spans="1:15" ht="6" customHeight="1" x14ac:dyDescent="0.35">
      <c r="A182" s="1"/>
      <c r="B182" s="1"/>
      <c r="C182" s="1"/>
      <c r="D182" s="1"/>
      <c r="E182" s="1"/>
      <c r="F182" s="1"/>
      <c r="G182" s="1"/>
      <c r="H182" s="1"/>
      <c r="I182" s="1"/>
      <c r="J182" s="1"/>
      <c r="K182" s="199"/>
      <c r="L182" s="195"/>
      <c r="M182" s="195"/>
      <c r="N182" s="1"/>
      <c r="O182" s="1"/>
    </row>
    <row r="183" spans="1:15" ht="19.899999999999999" customHeight="1" x14ac:dyDescent="0.35">
      <c r="A183" s="1"/>
      <c r="B183" s="1"/>
      <c r="C183" s="345"/>
      <c r="D183" s="1" t="s">
        <v>403</v>
      </c>
      <c r="E183" s="1"/>
      <c r="F183" s="1"/>
      <c r="G183" s="1"/>
      <c r="H183" s="1"/>
      <c r="I183" s="1"/>
      <c r="J183" s="1"/>
      <c r="K183" s="199"/>
      <c r="L183" s="195"/>
      <c r="M183" s="195"/>
      <c r="N183" s="1"/>
      <c r="O183" s="1"/>
    </row>
    <row r="184" spans="1:15" ht="19.899999999999999" customHeight="1" x14ac:dyDescent="0.35">
      <c r="A184" s="1"/>
      <c r="B184" s="1"/>
      <c r="C184" s="1"/>
      <c r="D184" s="1"/>
      <c r="E184" s="1"/>
      <c r="F184" s="1"/>
      <c r="G184" s="1"/>
      <c r="H184" s="1"/>
      <c r="I184" s="1"/>
      <c r="J184" s="1"/>
      <c r="K184" s="199"/>
      <c r="L184" s="195"/>
      <c r="M184" s="195"/>
      <c r="N184" s="1"/>
      <c r="O184" s="1"/>
    </row>
    <row r="185" spans="1:15" ht="19.899999999999999" customHeight="1" x14ac:dyDescent="0.35">
      <c r="A185" s="1" t="s">
        <v>409</v>
      </c>
      <c r="B185" s="1"/>
      <c r="C185" s="1"/>
      <c r="D185" s="1"/>
      <c r="E185" s="1"/>
      <c r="F185" s="1"/>
      <c r="G185" s="1"/>
      <c r="H185" s="1"/>
      <c r="I185" s="1"/>
      <c r="J185" s="1"/>
      <c r="K185" s="199"/>
      <c r="L185" s="195"/>
      <c r="M185" s="195"/>
      <c r="N185" s="1"/>
      <c r="O185" s="1"/>
    </row>
    <row r="186" spans="1:15" ht="19.899999999999999" customHeight="1" x14ac:dyDescent="0.35">
      <c r="A186" s="1" t="s">
        <v>410</v>
      </c>
      <c r="B186" s="1"/>
      <c r="C186" s="1"/>
      <c r="D186" s="1"/>
      <c r="E186" s="1"/>
      <c r="F186" s="1"/>
      <c r="G186" s="1"/>
      <c r="H186" s="1"/>
      <c r="I186" s="1"/>
      <c r="J186" s="1"/>
      <c r="K186" s="199"/>
      <c r="L186" s="195"/>
      <c r="M186" s="195"/>
      <c r="N186" s="1"/>
      <c r="O186" s="1"/>
    </row>
    <row r="187" spans="1:15" ht="19.899999999999999" customHeight="1" x14ac:dyDescent="0.35">
      <c r="A187" s="525" t="s">
        <v>411</v>
      </c>
      <c r="B187" s="1"/>
      <c r="C187" s="1"/>
      <c r="D187" s="1"/>
      <c r="E187" s="1"/>
      <c r="F187" s="1"/>
      <c r="G187" s="1"/>
      <c r="H187" s="1"/>
      <c r="I187" s="1"/>
      <c r="J187" s="1"/>
      <c r="K187" s="199"/>
      <c r="L187" s="195"/>
      <c r="M187" s="195"/>
      <c r="N187" s="1"/>
      <c r="O187" s="1"/>
    </row>
    <row r="188" spans="1:15" ht="19.899999999999999" customHeight="1" x14ac:dyDescent="0.35">
      <c r="A188" s="1"/>
      <c r="B188" s="1"/>
      <c r="C188" s="1"/>
      <c r="D188" s="1"/>
      <c r="E188" s="1"/>
      <c r="F188" s="1"/>
      <c r="G188" s="1"/>
      <c r="H188" s="1"/>
      <c r="I188" s="1"/>
      <c r="J188" s="1"/>
      <c r="K188" s="199"/>
      <c r="L188" s="195"/>
      <c r="M188" s="195"/>
      <c r="N188" s="1"/>
      <c r="O188" s="1"/>
    </row>
    <row r="189" spans="1:15" ht="19.899999999999999" customHeight="1" x14ac:dyDescent="0.35">
      <c r="A189" s="345"/>
      <c r="B189" s="1" t="s">
        <v>340</v>
      </c>
      <c r="C189" s="1"/>
      <c r="D189" s="1"/>
      <c r="E189" s="1" t="s">
        <v>412</v>
      </c>
      <c r="F189" s="1"/>
      <c r="G189" s="1"/>
      <c r="H189" s="787"/>
      <c r="I189" s="331"/>
      <c r="J189" s="331"/>
      <c r="K189" s="199"/>
      <c r="L189" s="195"/>
      <c r="M189" s="195"/>
      <c r="N189" s="1"/>
      <c r="O189" s="1"/>
    </row>
    <row r="190" spans="1:15" ht="6" customHeight="1" x14ac:dyDescent="0.35">
      <c r="A190" s="1"/>
      <c r="B190" s="1"/>
      <c r="C190" s="1"/>
      <c r="D190" s="1"/>
      <c r="E190" s="1"/>
      <c r="F190" s="1"/>
      <c r="G190" s="1"/>
      <c r="H190" s="1"/>
      <c r="I190" s="1"/>
      <c r="J190" s="1"/>
      <c r="K190" s="199"/>
      <c r="L190" s="195"/>
      <c r="M190" s="195"/>
      <c r="N190" s="1"/>
      <c r="O190" s="1"/>
    </row>
    <row r="191" spans="1:15" ht="19.899999999999999" customHeight="1" x14ac:dyDescent="0.35">
      <c r="A191" s="345"/>
      <c r="B191" s="1" t="s">
        <v>403</v>
      </c>
      <c r="C191" s="1"/>
      <c r="D191" s="1"/>
      <c r="E191" s="1"/>
      <c r="F191" s="1"/>
      <c r="G191" s="1"/>
      <c r="H191" s="1"/>
      <c r="I191" s="1"/>
      <c r="J191" s="1"/>
      <c r="K191" s="199"/>
      <c r="L191" s="195"/>
      <c r="M191" s="195"/>
      <c r="N191" s="1"/>
      <c r="O191" s="1"/>
    </row>
    <row r="192" spans="1:15" ht="19.899999999999999" customHeight="1" x14ac:dyDescent="0.35">
      <c r="A192" s="1"/>
      <c r="B192" s="1"/>
      <c r="C192" s="1"/>
      <c r="D192" s="1"/>
      <c r="E192" s="1"/>
      <c r="F192" s="1"/>
      <c r="G192" s="1"/>
      <c r="H192" s="1"/>
      <c r="I192" s="1"/>
      <c r="J192" s="1"/>
      <c r="K192" s="199"/>
      <c r="L192" s="195"/>
      <c r="M192" s="195"/>
      <c r="N192" s="1"/>
      <c r="O192" s="1"/>
    </row>
    <row r="193" spans="1:15" ht="30" customHeight="1" x14ac:dyDescent="0.35">
      <c r="A193" s="926" t="s">
        <v>413</v>
      </c>
      <c r="B193" s="927"/>
      <c r="C193" s="927"/>
      <c r="D193" s="927"/>
      <c r="E193" s="927"/>
      <c r="F193" s="927"/>
      <c r="G193" s="927"/>
      <c r="H193" s="927"/>
      <c r="I193" s="927"/>
      <c r="J193" s="927"/>
      <c r="K193" s="927"/>
      <c r="L193" s="927"/>
      <c r="M193" s="927"/>
      <c r="N193" s="1"/>
      <c r="O193" s="1"/>
    </row>
    <row r="194" spans="1:15" ht="6" customHeight="1" x14ac:dyDescent="0.35">
      <c r="A194" s="1"/>
      <c r="B194" s="1"/>
      <c r="C194" s="1"/>
      <c r="D194" s="1"/>
      <c r="E194" s="1"/>
      <c r="F194" s="1"/>
      <c r="G194" s="1"/>
      <c r="H194" s="1"/>
      <c r="I194" s="1"/>
      <c r="J194" s="1"/>
      <c r="K194" s="199"/>
      <c r="L194" s="195"/>
      <c r="M194" s="195"/>
      <c r="N194" s="1"/>
      <c r="O194" s="1"/>
    </row>
    <row r="195" spans="1:15" ht="19.899999999999999" customHeight="1" x14ac:dyDescent="0.35">
      <c r="A195" s="345"/>
      <c r="B195" s="1" t="s">
        <v>340</v>
      </c>
      <c r="C195" s="1"/>
      <c r="D195" s="1" t="s">
        <v>414</v>
      </c>
      <c r="E195" s="1"/>
      <c r="F195" s="1021"/>
      <c r="G195" s="1022"/>
      <c r="H195" s="1022"/>
      <c r="I195" s="1022"/>
      <c r="J195" s="1022"/>
      <c r="K195" s="1022"/>
      <c r="L195" s="1022"/>
      <c r="M195" s="1022"/>
      <c r="N195" s="1"/>
      <c r="O195" s="1"/>
    </row>
    <row r="196" spans="1:15" ht="15.75" customHeight="1" x14ac:dyDescent="0.35">
      <c r="A196" s="1"/>
      <c r="B196" s="1"/>
      <c r="C196" s="1"/>
      <c r="D196" s="740" t="s">
        <v>415</v>
      </c>
      <c r="E196" s="1"/>
      <c r="F196" s="1"/>
      <c r="G196" s="1"/>
      <c r="H196" s="1"/>
      <c r="I196" s="1"/>
      <c r="J196" s="1"/>
      <c r="K196" s="199"/>
      <c r="L196" s="195"/>
      <c r="M196" s="195"/>
      <c r="N196" s="1"/>
      <c r="O196" s="1"/>
    </row>
    <row r="197" spans="1:15" ht="19.899999999999999" customHeight="1" x14ac:dyDescent="0.35">
      <c r="A197" s="345"/>
      <c r="B197" s="1" t="s">
        <v>403</v>
      </c>
      <c r="C197" s="1"/>
      <c r="D197" s="1"/>
      <c r="E197" s="1"/>
      <c r="F197" s="1"/>
      <c r="G197" s="1"/>
      <c r="H197" s="1"/>
      <c r="I197" s="1"/>
      <c r="J197" s="1"/>
      <c r="K197" s="199"/>
      <c r="L197" s="195"/>
      <c r="M197" s="195"/>
      <c r="N197" s="1"/>
      <c r="O197" s="1"/>
    </row>
    <row r="198" spans="1:15" ht="6" customHeight="1" x14ac:dyDescent="0.35">
      <c r="A198" s="1"/>
      <c r="B198" s="1"/>
      <c r="C198" s="1"/>
      <c r="D198" s="1"/>
      <c r="E198" s="1"/>
      <c r="F198" s="1"/>
      <c r="G198" s="1"/>
      <c r="H198" s="1"/>
      <c r="I198" s="1"/>
      <c r="J198" s="1"/>
      <c r="K198" s="199"/>
      <c r="L198" s="195"/>
      <c r="M198" s="195"/>
      <c r="N198" s="1"/>
      <c r="O198" s="1"/>
    </row>
    <row r="199" spans="1:15" s="516" customFormat="1" ht="24.75" customHeight="1" x14ac:dyDescent="0.35">
      <c r="A199" s="515" t="s">
        <v>416</v>
      </c>
      <c r="B199" s="515"/>
      <c r="C199" s="515"/>
      <c r="D199" s="515"/>
      <c r="E199" s="515"/>
      <c r="F199" s="515"/>
      <c r="G199" s="515"/>
      <c r="H199" s="515"/>
      <c r="I199" s="515"/>
      <c r="J199" s="515"/>
      <c r="K199" s="517"/>
      <c r="L199" s="518"/>
      <c r="M199" s="518"/>
      <c r="N199" s="515"/>
      <c r="O199" s="515"/>
    </row>
    <row r="200" spans="1:15" ht="102" customHeight="1" x14ac:dyDescent="0.35">
      <c r="A200" s="928"/>
      <c r="B200" s="965"/>
      <c r="C200" s="965"/>
      <c r="D200" s="965"/>
      <c r="E200" s="965"/>
      <c r="F200" s="965"/>
      <c r="G200" s="965"/>
      <c r="H200" s="965"/>
      <c r="I200" s="965"/>
      <c r="J200" s="965"/>
      <c r="K200" s="965"/>
      <c r="L200" s="965"/>
      <c r="M200" s="965"/>
      <c r="N200" s="1"/>
      <c r="O200" s="1"/>
    </row>
    <row r="201" spans="1:15" ht="19.899999999999999" customHeight="1" x14ac:dyDescent="0.35">
      <c r="A201" s="1"/>
      <c r="B201" s="1"/>
      <c r="C201" s="1"/>
      <c r="D201" s="1"/>
      <c r="E201" s="1"/>
      <c r="F201" s="1"/>
      <c r="G201" s="1"/>
      <c r="H201" s="1"/>
      <c r="I201" s="1"/>
      <c r="J201" s="1"/>
      <c r="K201" s="199"/>
      <c r="L201" s="195"/>
      <c r="M201" s="195"/>
      <c r="N201" s="1"/>
      <c r="O201" s="1"/>
    </row>
    <row r="202" spans="1:15" ht="19.899999999999999" customHeight="1" x14ac:dyDescent="0.35">
      <c r="A202" s="41" t="s">
        <v>417</v>
      </c>
      <c r="B202" s="1"/>
      <c r="C202" s="1"/>
      <c r="D202" s="1"/>
      <c r="E202" s="1"/>
      <c r="F202" s="1"/>
      <c r="G202" s="1"/>
      <c r="H202" s="1"/>
      <c r="I202" s="1"/>
      <c r="J202" s="1"/>
      <c r="K202" s="199"/>
      <c r="L202" s="195"/>
      <c r="M202" s="195"/>
      <c r="N202" s="1"/>
      <c r="O202" s="1"/>
    </row>
    <row r="203" spans="1:15" ht="29.5" customHeight="1" x14ac:dyDescent="0.35">
      <c r="A203" s="926" t="s">
        <v>418</v>
      </c>
      <c r="B203" s="927"/>
      <c r="C203" s="927"/>
      <c r="D203" s="927"/>
      <c r="E203" s="927"/>
      <c r="F203" s="927"/>
      <c r="G203" s="927"/>
      <c r="H203" s="927"/>
      <c r="I203" s="927"/>
      <c r="J203" s="927"/>
      <c r="K203" s="927"/>
      <c r="L203" s="927"/>
      <c r="M203" s="927"/>
      <c r="N203" s="1"/>
      <c r="O203" s="1"/>
    </row>
    <row r="204" spans="1:15" ht="6" customHeight="1" x14ac:dyDescent="0.35">
      <c r="A204" s="1"/>
      <c r="B204" s="1"/>
      <c r="C204" s="1"/>
      <c r="D204" s="1"/>
      <c r="E204" s="1"/>
      <c r="F204" s="1"/>
      <c r="G204" s="1"/>
      <c r="H204" s="1"/>
      <c r="I204" s="1"/>
      <c r="J204" s="1"/>
      <c r="K204" s="199"/>
      <c r="L204" s="195"/>
      <c r="M204" s="195"/>
      <c r="N204" s="1"/>
      <c r="O204" s="1"/>
    </row>
    <row r="205" spans="1:15" ht="19.899999999999999" customHeight="1" x14ac:dyDescent="0.35">
      <c r="A205" s="345"/>
      <c r="B205" s="1" t="s">
        <v>340</v>
      </c>
      <c r="C205" s="1"/>
      <c r="D205" s="1"/>
      <c r="E205" s="1"/>
      <c r="F205" s="1"/>
      <c r="G205" s="1"/>
      <c r="H205" s="1"/>
      <c r="I205" s="1"/>
      <c r="J205" s="1"/>
      <c r="K205" s="199"/>
      <c r="L205" s="195"/>
      <c r="M205" s="195"/>
      <c r="N205" s="1"/>
      <c r="O205" s="1"/>
    </row>
    <row r="206" spans="1:15" s="513" customFormat="1" ht="15" customHeight="1" x14ac:dyDescent="0.3">
      <c r="A206" s="740" t="s">
        <v>419</v>
      </c>
      <c r="B206" s="319"/>
      <c r="C206" s="319"/>
      <c r="D206" s="319"/>
      <c r="E206" s="319"/>
      <c r="F206" s="319"/>
      <c r="G206" s="319"/>
      <c r="H206" s="319"/>
      <c r="I206" s="319"/>
      <c r="J206" s="319"/>
      <c r="K206" s="511"/>
      <c r="L206" s="512"/>
      <c r="M206" s="512"/>
      <c r="N206" s="319"/>
      <c r="O206" s="319"/>
    </row>
    <row r="207" spans="1:15" ht="6" customHeight="1" x14ac:dyDescent="0.35">
      <c r="A207" s="1"/>
      <c r="B207" s="1"/>
      <c r="C207" s="1"/>
      <c r="D207" s="1"/>
      <c r="E207" s="1"/>
      <c r="F207" s="1"/>
      <c r="G207" s="1"/>
      <c r="H207" s="1"/>
      <c r="I207" s="1"/>
      <c r="J207" s="1"/>
      <c r="K207" s="199"/>
      <c r="L207" s="195"/>
      <c r="M207" s="195"/>
      <c r="N207" s="1"/>
      <c r="O207" s="1"/>
    </row>
    <row r="208" spans="1:15" ht="19.899999999999999" customHeight="1" x14ac:dyDescent="0.35">
      <c r="A208" s="345"/>
      <c r="B208" s="1" t="s">
        <v>403</v>
      </c>
      <c r="C208" s="1"/>
      <c r="D208" s="1"/>
      <c r="E208" s="1"/>
      <c r="F208" s="1"/>
      <c r="G208" s="1"/>
      <c r="H208" s="1"/>
      <c r="I208" s="1"/>
      <c r="J208" s="1"/>
      <c r="K208" s="199"/>
      <c r="L208" s="195"/>
      <c r="M208" s="195"/>
      <c r="N208" s="1"/>
      <c r="O208" s="1"/>
    </row>
    <row r="209" spans="1:15" ht="6" customHeight="1" x14ac:dyDescent="0.35">
      <c r="A209" s="1"/>
      <c r="B209" s="1"/>
      <c r="C209" s="1"/>
      <c r="D209" s="1"/>
      <c r="E209" s="1"/>
      <c r="F209" s="1"/>
      <c r="G209" s="1"/>
      <c r="H209" s="1"/>
      <c r="I209" s="1"/>
      <c r="J209" s="1"/>
      <c r="K209" s="199"/>
      <c r="L209" s="195"/>
      <c r="M209" s="195"/>
      <c r="N209" s="1"/>
      <c r="O209" s="1"/>
    </row>
    <row r="210" spans="1:15" ht="19.899999999999999" customHeight="1" x14ac:dyDescent="0.35">
      <c r="A210" s="1" t="s">
        <v>420</v>
      </c>
      <c r="B210" s="1"/>
      <c r="C210" s="1"/>
      <c r="D210" s="1"/>
      <c r="E210" s="1"/>
      <c r="F210" s="1"/>
      <c r="G210" s="1"/>
      <c r="H210" s="1"/>
      <c r="I210" s="1"/>
      <c r="J210" s="1"/>
      <c r="K210" s="199"/>
      <c r="L210" s="195"/>
      <c r="M210" s="195"/>
      <c r="N210" s="1"/>
      <c r="O210" s="1"/>
    </row>
    <row r="211" spans="1:15" ht="19.899999999999999" customHeight="1" x14ac:dyDescent="0.35">
      <c r="A211" s="778" t="s">
        <v>48</v>
      </c>
      <c r="B211" s="1" t="s">
        <v>421</v>
      </c>
      <c r="C211" s="1"/>
      <c r="D211" s="1"/>
      <c r="E211" s="1"/>
      <c r="F211" s="1"/>
      <c r="G211" s="1"/>
      <c r="H211" s="1"/>
      <c r="I211" s="1"/>
      <c r="J211" s="1"/>
      <c r="K211" s="199"/>
      <c r="L211" s="195"/>
      <c r="M211" s="195"/>
      <c r="N211" s="1"/>
      <c r="O211" s="1"/>
    </row>
    <row r="212" spans="1:15" ht="19.899999999999999" customHeight="1" x14ac:dyDescent="0.35">
      <c r="A212" s="778" t="s">
        <v>50</v>
      </c>
      <c r="B212" s="1" t="s">
        <v>422</v>
      </c>
      <c r="C212" s="1"/>
      <c r="D212" s="1"/>
      <c r="E212" s="1"/>
      <c r="F212" s="1"/>
      <c r="G212" s="1"/>
      <c r="H212" s="1"/>
      <c r="I212" s="1"/>
      <c r="J212" s="1"/>
      <c r="K212" s="199"/>
      <c r="L212" s="195"/>
      <c r="M212" s="195"/>
      <c r="N212" s="1"/>
      <c r="O212" s="1"/>
    </row>
    <row r="213" spans="1:15" ht="19.899999999999999" customHeight="1" x14ac:dyDescent="0.35">
      <c r="A213" s="778" t="s">
        <v>52</v>
      </c>
      <c r="B213" s="1" t="s">
        <v>423</v>
      </c>
      <c r="C213" s="1"/>
      <c r="D213" s="1"/>
      <c r="E213" s="1"/>
      <c r="F213" s="1"/>
      <c r="G213" s="1"/>
      <c r="H213" s="1"/>
      <c r="I213" s="1"/>
      <c r="J213" s="1"/>
      <c r="K213" s="199"/>
      <c r="L213" s="195"/>
      <c r="M213" s="195"/>
      <c r="N213" s="1"/>
      <c r="O213" s="1"/>
    </row>
    <row r="214" spans="1:15" ht="19.899999999999999" customHeight="1" x14ac:dyDescent="0.35">
      <c r="A214" s="778" t="s">
        <v>424</v>
      </c>
      <c r="B214" s="1" t="s">
        <v>425</v>
      </c>
      <c r="C214" s="1"/>
      <c r="D214" s="1"/>
      <c r="E214" s="1"/>
      <c r="F214" s="1"/>
      <c r="G214" s="1"/>
      <c r="H214" s="1"/>
      <c r="I214" s="1"/>
      <c r="J214" s="1"/>
      <c r="K214" s="199"/>
      <c r="L214" s="195"/>
      <c r="M214" s="195"/>
      <c r="N214" s="1"/>
      <c r="O214" s="1"/>
    </row>
    <row r="215" spans="1:15" ht="19.899999999999999" customHeight="1" x14ac:dyDescent="0.35">
      <c r="A215" s="1"/>
      <c r="B215" s="1"/>
      <c r="C215" s="1"/>
      <c r="D215" s="1"/>
      <c r="E215" s="1"/>
      <c r="F215" s="1"/>
      <c r="G215" s="1"/>
      <c r="H215" s="1"/>
      <c r="I215" s="1"/>
      <c r="J215" s="1"/>
      <c r="K215" s="199"/>
      <c r="L215" s="195"/>
      <c r="M215" s="195"/>
      <c r="N215" s="1"/>
      <c r="O215" s="1"/>
    </row>
    <row r="216" spans="1:15" ht="19.899999999999999" customHeight="1" x14ac:dyDescent="0.35">
      <c r="A216" s="41" t="s">
        <v>426</v>
      </c>
      <c r="B216" s="1"/>
      <c r="C216" s="1"/>
      <c r="D216" s="1"/>
      <c r="E216" s="1"/>
      <c r="F216" s="1"/>
      <c r="G216" s="1"/>
      <c r="H216" s="1"/>
      <c r="I216" s="1"/>
      <c r="J216" s="1"/>
      <c r="K216" s="199"/>
      <c r="L216" s="195"/>
      <c r="M216" s="195"/>
      <c r="N216" s="1"/>
      <c r="O216" s="1"/>
    </row>
    <row r="217" spans="1:15" ht="19.899999999999999" customHeight="1" x14ac:dyDescent="0.35">
      <c r="A217" s="1" t="s">
        <v>427</v>
      </c>
      <c r="B217" s="1"/>
      <c r="C217" s="1"/>
      <c r="D217" s="1"/>
      <c r="E217" s="1"/>
      <c r="F217" s="1"/>
      <c r="G217" s="1"/>
      <c r="H217" s="1"/>
      <c r="I217" s="1"/>
      <c r="J217" s="1"/>
      <c r="K217" s="199"/>
      <c r="L217" s="195"/>
      <c r="M217" s="195"/>
      <c r="N217" s="1"/>
      <c r="O217" s="1"/>
    </row>
    <row r="218" spans="1:15" ht="19.899999999999999" customHeight="1" x14ac:dyDescent="0.35">
      <c r="A218" s="1"/>
      <c r="B218" s="1"/>
      <c r="C218" s="1"/>
      <c r="D218" s="1"/>
      <c r="E218" s="1"/>
      <c r="F218" s="1"/>
      <c r="G218" s="1"/>
      <c r="H218" s="1"/>
      <c r="I218" s="1"/>
      <c r="J218" s="1"/>
      <c r="K218" s="199"/>
      <c r="L218" s="195"/>
      <c r="M218" s="195"/>
      <c r="N218" s="1"/>
      <c r="O218" s="1"/>
    </row>
    <row r="219" spans="1:15" ht="19.899999999999999" customHeight="1" x14ac:dyDescent="0.35">
      <c r="A219" s="345"/>
      <c r="B219" s="1" t="s">
        <v>428</v>
      </c>
      <c r="C219" s="1"/>
      <c r="D219" s="1"/>
      <c r="E219" s="1"/>
      <c r="F219" s="1"/>
      <c r="G219" s="1"/>
      <c r="H219" s="1"/>
      <c r="I219" s="1"/>
      <c r="J219" s="1"/>
      <c r="K219" s="199"/>
      <c r="L219" s="195"/>
      <c r="M219" s="195"/>
      <c r="N219" s="1"/>
      <c r="O219" s="1"/>
    </row>
    <row r="220" spans="1:15" ht="19.899999999999999" customHeight="1" x14ac:dyDescent="0.35">
      <c r="A220" s="1"/>
      <c r="B220" s="1"/>
      <c r="C220" s="1"/>
      <c r="D220" s="1"/>
      <c r="E220" s="1"/>
      <c r="F220" s="1"/>
      <c r="G220" s="1"/>
      <c r="H220" s="1"/>
      <c r="I220" s="1"/>
      <c r="J220" s="1"/>
      <c r="K220" s="199"/>
      <c r="L220" s="195"/>
      <c r="M220" s="195"/>
      <c r="N220" s="1"/>
      <c r="O220" s="1"/>
    </row>
    <row r="221" spans="1:15" ht="19.899999999999999" customHeight="1" x14ac:dyDescent="0.35">
      <c r="A221" s="345"/>
      <c r="B221" s="1" t="s">
        <v>429</v>
      </c>
      <c r="C221" s="1"/>
      <c r="D221" s="1"/>
      <c r="E221" s="1"/>
      <c r="F221" s="1"/>
      <c r="G221" s="1"/>
      <c r="H221" s="1"/>
      <c r="I221" s="1"/>
      <c r="J221" s="1"/>
      <c r="K221" s="199"/>
      <c r="L221" s="195"/>
      <c r="M221" s="195"/>
      <c r="N221" s="1"/>
      <c r="O221" s="1"/>
    </row>
    <row r="222" spans="1:15" ht="19.899999999999999" customHeight="1" x14ac:dyDescent="0.35">
      <c r="A222" s="1"/>
      <c r="B222" s="1"/>
      <c r="C222" s="1"/>
      <c r="D222" s="1"/>
      <c r="E222" s="1"/>
      <c r="F222" s="1"/>
      <c r="G222" s="1"/>
      <c r="H222" s="1"/>
      <c r="I222" s="1"/>
      <c r="J222" s="1"/>
      <c r="K222" s="199"/>
      <c r="L222" s="195"/>
      <c r="M222" s="195"/>
      <c r="N222" s="1"/>
      <c r="O222" s="1"/>
    </row>
    <row r="223" spans="1:15" ht="19.899999999999999" customHeight="1" x14ac:dyDescent="0.35">
      <c r="A223" s="1" t="s">
        <v>430</v>
      </c>
      <c r="B223" s="1"/>
      <c r="C223" s="1"/>
      <c r="D223" s="1"/>
      <c r="E223" s="1"/>
      <c r="F223" s="1"/>
      <c r="G223" s="1"/>
      <c r="H223" s="939"/>
      <c r="I223" s="940"/>
      <c r="J223" s="940"/>
      <c r="K223" s="940"/>
      <c r="L223" s="940"/>
      <c r="M223" s="940"/>
      <c r="N223" s="1"/>
      <c r="O223" s="1"/>
    </row>
    <row r="224" spans="1:15" ht="19.899999999999999" customHeight="1" x14ac:dyDescent="0.35">
      <c r="A224" s="1"/>
      <c r="B224" s="1"/>
      <c r="C224" s="1"/>
      <c r="D224" s="1"/>
      <c r="E224" s="1"/>
      <c r="F224" s="1"/>
      <c r="G224" s="1"/>
      <c r="H224" s="1"/>
      <c r="I224" s="1"/>
      <c r="J224" s="1"/>
      <c r="K224" s="199"/>
      <c r="L224" s="195"/>
      <c r="M224" s="195"/>
      <c r="N224" s="1"/>
      <c r="O224" s="1"/>
    </row>
    <row r="225" spans="1:15" ht="19.899999999999999" customHeight="1" x14ac:dyDescent="0.35">
      <c r="A225" s="1" t="s">
        <v>431</v>
      </c>
      <c r="B225" s="1"/>
      <c r="C225" s="1"/>
      <c r="D225" s="1"/>
      <c r="E225" s="1"/>
      <c r="F225" s="1"/>
      <c r="G225" s="1"/>
      <c r="H225" s="1"/>
      <c r="I225" s="1"/>
      <c r="J225" s="1"/>
      <c r="K225" s="199"/>
      <c r="L225" s="195"/>
      <c r="M225" s="195"/>
      <c r="N225" s="1"/>
      <c r="O225" s="1"/>
    </row>
    <row r="226" spans="1:15" ht="19.899999999999999" customHeight="1" x14ac:dyDescent="0.35">
      <c r="A226" s="939"/>
      <c r="B226" s="940"/>
      <c r="C226" s="940"/>
      <c r="D226" s="940"/>
      <c r="E226" s="940"/>
      <c r="F226" s="940"/>
      <c r="G226" s="940"/>
      <c r="H226" s="940"/>
      <c r="I226" s="940"/>
      <c r="J226" s="940"/>
      <c r="K226" s="940"/>
      <c r="L226" s="940"/>
      <c r="M226" s="940"/>
      <c r="N226" s="1"/>
      <c r="O226" s="1"/>
    </row>
    <row r="227" spans="1:15" ht="19.899999999999999" customHeight="1" x14ac:dyDescent="0.35">
      <c r="A227" s="1"/>
      <c r="B227" s="1"/>
      <c r="C227" s="1"/>
      <c r="D227" s="1"/>
      <c r="E227" s="1"/>
      <c r="F227" s="1"/>
      <c r="G227" s="1"/>
      <c r="H227" s="1"/>
      <c r="I227" s="1"/>
      <c r="J227" s="1"/>
      <c r="K227" s="199"/>
      <c r="L227" s="195"/>
      <c r="M227" s="195"/>
      <c r="N227" s="1"/>
      <c r="O227" s="1"/>
    </row>
    <row r="228" spans="1:15" ht="19.899999999999999" customHeight="1" x14ac:dyDescent="0.35">
      <c r="A228" s="41" t="s">
        <v>432</v>
      </c>
      <c r="B228" s="1"/>
      <c r="C228" s="1"/>
      <c r="D228" s="1"/>
      <c r="E228" s="1"/>
      <c r="F228" s="1"/>
      <c r="G228" s="1"/>
      <c r="H228" s="1"/>
      <c r="I228" s="1"/>
      <c r="J228" s="1"/>
      <c r="K228" s="199"/>
      <c r="L228" s="195"/>
      <c r="M228" s="195"/>
      <c r="N228" s="1"/>
      <c r="O228" s="1"/>
    </row>
    <row r="229" spans="1:15" ht="19.899999999999999" customHeight="1" x14ac:dyDescent="0.35">
      <c r="A229" s="1" t="s">
        <v>433</v>
      </c>
      <c r="B229" s="1"/>
      <c r="C229" s="1"/>
      <c r="D229" s="1"/>
      <c r="E229" s="1"/>
      <c r="F229" s="932"/>
      <c r="G229" s="1015"/>
      <c r="H229" s="1015"/>
      <c r="I229" s="1015"/>
      <c r="J229" s="1015"/>
      <c r="K229" s="1015"/>
      <c r="L229" s="1015"/>
      <c r="M229" s="1015"/>
      <c r="N229" s="1"/>
      <c r="O229" s="1"/>
    </row>
    <row r="230" spans="1:15" ht="19.899999999999999" customHeight="1" x14ac:dyDescent="0.35">
      <c r="A230" s="1" t="s">
        <v>434</v>
      </c>
      <c r="B230" s="1"/>
      <c r="C230" s="1"/>
      <c r="D230" s="1"/>
      <c r="E230" s="1"/>
      <c r="F230" s="932"/>
      <c r="G230" s="1015"/>
      <c r="H230" s="1015"/>
      <c r="I230" s="1015"/>
      <c r="J230" s="1015"/>
      <c r="K230" s="1015"/>
      <c r="L230" s="1015"/>
      <c r="M230" s="1015"/>
      <c r="N230" s="1"/>
      <c r="O230" s="1"/>
    </row>
    <row r="231" spans="1:15" ht="19.899999999999999" customHeight="1" x14ac:dyDescent="0.35">
      <c r="A231" s="1" t="s">
        <v>435</v>
      </c>
      <c r="B231" s="1"/>
      <c r="C231" s="1"/>
      <c r="D231" s="1"/>
      <c r="E231" s="1"/>
      <c r="F231" s="932"/>
      <c r="G231" s="1015"/>
      <c r="H231" s="1015"/>
      <c r="I231" s="1015"/>
      <c r="J231" s="1015"/>
      <c r="K231" s="1015"/>
      <c r="L231" s="1015"/>
      <c r="M231" s="1015"/>
      <c r="N231" s="1"/>
      <c r="O231" s="1"/>
    </row>
    <row r="232" spans="1:15" ht="19.899999999999999" customHeight="1" x14ac:dyDescent="0.35">
      <c r="A232" s="1" t="s">
        <v>436</v>
      </c>
      <c r="B232" s="1"/>
      <c r="C232" s="1"/>
      <c r="D232" s="1"/>
      <c r="E232" s="1"/>
      <c r="F232" s="932"/>
      <c r="G232" s="1015"/>
      <c r="H232" s="1015"/>
      <c r="I232" s="1015"/>
      <c r="J232" s="1015"/>
      <c r="K232" s="1015"/>
      <c r="L232" s="1015"/>
      <c r="M232" s="1015"/>
      <c r="N232" s="1"/>
      <c r="O232" s="1"/>
    </row>
    <row r="233" spans="1:15" ht="19.899999999999999" customHeight="1" x14ac:dyDescent="0.35">
      <c r="A233" s="1"/>
      <c r="B233" s="1"/>
      <c r="C233" s="1"/>
      <c r="D233" s="1"/>
      <c r="E233" s="1"/>
      <c r="F233" s="1"/>
      <c r="G233" s="1"/>
      <c r="H233" s="1"/>
      <c r="I233" s="1"/>
      <c r="J233" s="1"/>
      <c r="K233" s="199"/>
      <c r="L233" s="195"/>
      <c r="M233" s="195"/>
      <c r="N233" s="1"/>
      <c r="O233" s="1"/>
    </row>
    <row r="234" spans="1:15" ht="19.899999999999999" customHeight="1" x14ac:dyDescent="0.35">
      <c r="A234" s="1" t="s">
        <v>437</v>
      </c>
      <c r="B234" s="1"/>
      <c r="C234" s="1"/>
      <c r="D234" s="1"/>
      <c r="E234" s="1"/>
      <c r="F234" s="1"/>
      <c r="G234" s="1"/>
      <c r="H234" s="1"/>
      <c r="I234" s="1"/>
      <c r="J234" s="1"/>
      <c r="K234" s="199"/>
      <c r="L234" s="195"/>
      <c r="M234" s="195"/>
      <c r="N234" s="1"/>
      <c r="O234" s="1"/>
    </row>
    <row r="235" spans="1:15" ht="58.9" customHeight="1" x14ac:dyDescent="0.35">
      <c r="A235" s="973" t="s">
        <v>438</v>
      </c>
      <c r="B235" s="1016"/>
      <c r="C235" s="1016"/>
      <c r="D235" s="1016"/>
      <c r="E235" s="1016"/>
      <c r="F235" s="1016"/>
      <c r="G235" s="1016"/>
      <c r="H235" s="1016"/>
      <c r="I235" s="1017"/>
      <c r="J235" s="508" t="s">
        <v>439</v>
      </c>
      <c r="K235" s="509" t="s">
        <v>440</v>
      </c>
      <c r="L235" s="509" t="s">
        <v>441</v>
      </c>
      <c r="M235" s="510" t="s">
        <v>442</v>
      </c>
      <c r="N235" s="1"/>
      <c r="O235" s="1"/>
    </row>
    <row r="236" spans="1:15" ht="19.899999999999999" customHeight="1" x14ac:dyDescent="0.35">
      <c r="A236" s="1013"/>
      <c r="B236" s="1014"/>
      <c r="C236" s="1014"/>
      <c r="D236" s="1014"/>
      <c r="E236" s="1014"/>
      <c r="F236" s="1014"/>
      <c r="G236" s="1014"/>
      <c r="H236" s="1014"/>
      <c r="I236" s="1014"/>
      <c r="J236" s="333"/>
      <c r="K236" s="379"/>
      <c r="L236" s="380"/>
      <c r="M236" s="163"/>
      <c r="N236" s="1"/>
      <c r="O236" s="1"/>
    </row>
    <row r="237" spans="1:15" ht="19.899999999999999" customHeight="1" x14ac:dyDescent="0.35">
      <c r="A237" s="1013"/>
      <c r="B237" s="1014"/>
      <c r="C237" s="1014"/>
      <c r="D237" s="1014"/>
      <c r="E237" s="1014"/>
      <c r="F237" s="1014"/>
      <c r="G237" s="1014"/>
      <c r="H237" s="1014"/>
      <c r="I237" s="1014"/>
      <c r="J237" s="333"/>
      <c r="K237" s="379"/>
      <c r="L237" s="380"/>
      <c r="M237" s="163"/>
      <c r="N237" s="1"/>
      <c r="O237" s="1"/>
    </row>
    <row r="238" spans="1:15" ht="19.899999999999999" customHeight="1" x14ac:dyDescent="0.35">
      <c r="A238" s="1013"/>
      <c r="B238" s="1014"/>
      <c r="C238" s="1014"/>
      <c r="D238" s="1014"/>
      <c r="E238" s="1014"/>
      <c r="F238" s="1014"/>
      <c r="G238" s="1014"/>
      <c r="H238" s="1014"/>
      <c r="I238" s="1014"/>
      <c r="J238" s="333"/>
      <c r="K238" s="379"/>
      <c r="L238" s="380"/>
      <c r="M238" s="163"/>
      <c r="N238" s="1"/>
      <c r="O238" s="1"/>
    </row>
    <row r="239" spans="1:15" ht="19.899999999999999" customHeight="1" x14ac:dyDescent="0.35">
      <c r="A239" s="1013"/>
      <c r="B239" s="1014"/>
      <c r="C239" s="1014"/>
      <c r="D239" s="1014"/>
      <c r="E239" s="1014"/>
      <c r="F239" s="1014"/>
      <c r="G239" s="1014"/>
      <c r="H239" s="1014"/>
      <c r="I239" s="1014"/>
      <c r="J239" s="333"/>
      <c r="K239" s="379"/>
      <c r="L239" s="380"/>
      <c r="M239" s="163"/>
      <c r="N239" s="1"/>
      <c r="O239" s="1"/>
    </row>
    <row r="240" spans="1:15" ht="19.899999999999999" customHeight="1" x14ac:dyDescent="0.35">
      <c r="A240" s="1013"/>
      <c r="B240" s="1014"/>
      <c r="C240" s="1014"/>
      <c r="D240" s="1014"/>
      <c r="E240" s="1014"/>
      <c r="F240" s="1014"/>
      <c r="G240" s="1014"/>
      <c r="H240" s="1014"/>
      <c r="I240" s="1014"/>
      <c r="J240" s="333"/>
      <c r="K240" s="379"/>
      <c r="L240" s="380"/>
      <c r="M240" s="163"/>
      <c r="N240" s="1"/>
      <c r="O240" s="1"/>
    </row>
    <row r="241" spans="1:15" ht="19.899999999999999" customHeight="1" x14ac:dyDescent="0.35">
      <c r="A241" s="1013"/>
      <c r="B241" s="1014"/>
      <c r="C241" s="1014"/>
      <c r="D241" s="1014"/>
      <c r="E241" s="1014"/>
      <c r="F241" s="1014"/>
      <c r="G241" s="1014"/>
      <c r="H241" s="1014"/>
      <c r="I241" s="1014"/>
      <c r="J241" s="333"/>
      <c r="K241" s="379"/>
      <c r="L241" s="380"/>
      <c r="M241" s="163"/>
      <c r="N241" s="1"/>
      <c r="O241" s="1"/>
    </row>
    <row r="242" spans="1:15" ht="19.899999999999999" customHeight="1" x14ac:dyDescent="0.35">
      <c r="A242" s="1013"/>
      <c r="B242" s="1014"/>
      <c r="C242" s="1014"/>
      <c r="D242" s="1014"/>
      <c r="E242" s="1014"/>
      <c r="F242" s="1014"/>
      <c r="G242" s="1014"/>
      <c r="H242" s="1014"/>
      <c r="I242" s="1014"/>
      <c r="J242" s="333"/>
      <c r="K242" s="379"/>
      <c r="L242" s="380"/>
      <c r="M242" s="163"/>
      <c r="N242" s="1"/>
      <c r="O242" s="1"/>
    </row>
    <row r="243" spans="1:15" ht="19.899999999999999" customHeight="1" x14ac:dyDescent="0.35">
      <c r="A243" s="1"/>
      <c r="B243" s="1"/>
      <c r="C243" s="1"/>
      <c r="D243" s="1"/>
      <c r="E243" s="1"/>
      <c r="F243" s="1"/>
      <c r="G243" s="1"/>
      <c r="H243" s="1"/>
      <c r="I243" s="1"/>
      <c r="J243" s="1"/>
      <c r="K243" s="199"/>
      <c r="L243" s="195"/>
      <c r="M243" s="195"/>
      <c r="N243" s="1"/>
      <c r="O243" s="1"/>
    </row>
    <row r="244" spans="1:15" ht="19.899999999999999" customHeight="1" x14ac:dyDescent="0.35">
      <c r="A244" s="1" t="s">
        <v>443</v>
      </c>
      <c r="B244" s="1"/>
      <c r="C244" s="1"/>
      <c r="D244" s="1"/>
      <c r="E244" s="1"/>
      <c r="F244" s="1"/>
      <c r="G244" s="1"/>
      <c r="H244" s="1"/>
      <c r="I244" s="1"/>
      <c r="J244" s="1"/>
      <c r="K244" s="199"/>
      <c r="L244" s="195"/>
      <c r="M244" s="195"/>
      <c r="N244" s="1"/>
      <c r="O244" s="1"/>
    </row>
    <row r="245" spans="1:15" ht="19.899999999999999" customHeight="1" x14ac:dyDescent="0.35">
      <c r="A245" s="1" t="s">
        <v>444</v>
      </c>
      <c r="B245" s="1"/>
      <c r="C245" s="1"/>
      <c r="D245" s="1"/>
      <c r="E245" s="1"/>
      <c r="F245" s="1"/>
      <c r="G245" s="1"/>
      <c r="H245" s="346"/>
      <c r="I245" s="1" t="s">
        <v>445</v>
      </c>
      <c r="J245" s="1"/>
      <c r="K245" s="199"/>
      <c r="L245" s="195"/>
      <c r="M245" s="195"/>
      <c r="N245" s="1"/>
      <c r="O245" s="1"/>
    </row>
    <row r="246" spans="1:15" ht="19.899999999999999" customHeight="1" x14ac:dyDescent="0.35">
      <c r="A246" s="1"/>
      <c r="B246" s="1"/>
      <c r="C246" s="1"/>
      <c r="D246" s="1"/>
      <c r="E246" s="1"/>
      <c r="F246" s="1"/>
      <c r="G246" s="1"/>
      <c r="H246" s="1"/>
      <c r="I246" s="1"/>
      <c r="J246" s="1"/>
      <c r="K246" s="199"/>
      <c r="L246" s="195"/>
      <c r="M246" s="195"/>
      <c r="N246" s="1"/>
      <c r="O246" s="1"/>
    </row>
    <row r="247" spans="1:15" ht="28.15" customHeight="1" x14ac:dyDescent="0.35">
      <c r="A247" s="926" t="s">
        <v>446</v>
      </c>
      <c r="B247" s="927"/>
      <c r="C247" s="927"/>
      <c r="D247" s="927"/>
      <c r="E247" s="927"/>
      <c r="F247" s="927"/>
      <c r="G247" s="927"/>
      <c r="H247" s="927"/>
      <c r="I247" s="927"/>
      <c r="J247" s="927"/>
      <c r="K247" s="927"/>
      <c r="L247" s="927"/>
      <c r="M247" s="927"/>
      <c r="N247" s="1"/>
      <c r="O247" s="1"/>
    </row>
    <row r="248" spans="1:15" ht="19.899999999999999" customHeight="1" x14ac:dyDescent="0.35">
      <c r="A248" s="1000"/>
      <c r="B248" s="1000"/>
      <c r="C248" s="1000"/>
      <c r="D248" s="1000"/>
      <c r="E248" s="1000"/>
      <c r="F248" s="1000"/>
      <c r="G248" s="1000"/>
      <c r="H248" s="1000"/>
      <c r="I248" s="1"/>
      <c r="J248" s="1"/>
      <c r="K248" s="199"/>
      <c r="L248" s="195"/>
      <c r="M248" s="195"/>
      <c r="N248" s="1"/>
      <c r="O248" s="1"/>
    </row>
    <row r="249" spans="1:15" ht="19.899999999999999" customHeight="1" x14ac:dyDescent="0.35">
      <c r="A249" s="1"/>
      <c r="B249" s="1"/>
      <c r="C249" s="1"/>
      <c r="D249" s="1"/>
      <c r="E249" s="1"/>
      <c r="F249" s="1"/>
      <c r="G249" s="1"/>
      <c r="H249" s="1"/>
      <c r="I249" s="1"/>
      <c r="J249" s="1"/>
      <c r="K249" s="199"/>
      <c r="L249" s="195"/>
      <c r="M249" s="195"/>
      <c r="N249" s="1"/>
      <c r="O249" s="1"/>
    </row>
    <row r="250" spans="1:15" ht="19.899999999999999" customHeight="1" x14ac:dyDescent="0.35">
      <c r="A250" s="1" t="s">
        <v>447</v>
      </c>
      <c r="B250" s="1"/>
      <c r="C250" s="1"/>
      <c r="D250" s="1"/>
      <c r="E250" s="1"/>
      <c r="F250" s="1"/>
      <c r="G250" s="1"/>
      <c r="H250" s="1"/>
      <c r="I250" s="1"/>
      <c r="J250" s="1"/>
      <c r="K250" s="199"/>
      <c r="L250" s="195"/>
      <c r="M250" s="195"/>
      <c r="N250" s="1"/>
      <c r="O250" s="1"/>
    </row>
    <row r="251" spans="1:15" ht="6" customHeight="1" x14ac:dyDescent="0.35">
      <c r="A251" s="1"/>
      <c r="B251" s="1"/>
      <c r="C251" s="1"/>
      <c r="D251" s="1"/>
      <c r="E251" s="1"/>
      <c r="F251" s="1"/>
      <c r="G251" s="1"/>
      <c r="H251" s="1"/>
      <c r="I251" s="1"/>
      <c r="J251" s="1"/>
      <c r="K251" s="199"/>
      <c r="L251" s="195"/>
      <c r="M251" s="195"/>
      <c r="N251" s="1"/>
      <c r="O251" s="1"/>
    </row>
    <row r="252" spans="1:15" ht="19.899999999999999" customHeight="1" x14ac:dyDescent="0.35">
      <c r="A252" s="345"/>
      <c r="B252" s="1" t="s">
        <v>340</v>
      </c>
      <c r="C252" s="1"/>
      <c r="D252" s="1"/>
      <c r="E252" s="1"/>
      <c r="F252" s="1"/>
      <c r="G252" s="1"/>
      <c r="H252" s="1"/>
      <c r="I252" s="1"/>
      <c r="J252" s="1"/>
      <c r="K252" s="199"/>
      <c r="L252" s="195"/>
      <c r="M252" s="195"/>
      <c r="N252" s="1"/>
      <c r="O252" s="1"/>
    </row>
    <row r="253" spans="1:15" ht="6" customHeight="1" x14ac:dyDescent="0.35">
      <c r="A253" s="1"/>
      <c r="B253" s="1"/>
      <c r="C253" s="1"/>
      <c r="D253" s="1"/>
      <c r="E253" s="1"/>
      <c r="F253" s="1"/>
      <c r="G253" s="1"/>
      <c r="H253" s="1"/>
      <c r="I253" s="1"/>
      <c r="J253" s="1"/>
      <c r="K253" s="199"/>
      <c r="L253" s="195"/>
      <c r="M253" s="195"/>
      <c r="N253" s="1"/>
      <c r="O253" s="1"/>
    </row>
    <row r="254" spans="1:15" ht="19.899999999999999" customHeight="1" x14ac:dyDescent="0.35">
      <c r="A254" s="345"/>
      <c r="B254" s="1" t="s">
        <v>403</v>
      </c>
      <c r="C254" s="1"/>
      <c r="D254" s="1"/>
      <c r="E254" s="1"/>
      <c r="F254" s="1"/>
      <c r="G254" s="1"/>
      <c r="H254" s="1"/>
      <c r="I254" s="1"/>
      <c r="J254" s="1"/>
      <c r="K254" s="199"/>
      <c r="L254" s="195"/>
      <c r="M254" s="195"/>
      <c r="N254" s="1"/>
      <c r="O254" s="1"/>
    </row>
    <row r="255" spans="1:15" ht="19.899999999999999" customHeight="1" x14ac:dyDescent="0.35">
      <c r="A255" s="1"/>
      <c r="B255" s="1"/>
      <c r="C255" s="1"/>
      <c r="D255" s="1"/>
      <c r="E255" s="1"/>
      <c r="F255" s="1"/>
      <c r="G255" s="1"/>
      <c r="H255" s="1"/>
      <c r="I255" s="1"/>
      <c r="J255" s="1"/>
      <c r="K255" s="199"/>
      <c r="L255" s="195"/>
      <c r="M255" s="195"/>
      <c r="N255" s="1"/>
      <c r="O255" s="1"/>
    </row>
    <row r="256" spans="1:15" ht="19.899999999999999" customHeight="1" x14ac:dyDescent="0.35">
      <c r="A256" s="1" t="s">
        <v>448</v>
      </c>
      <c r="B256" s="1"/>
      <c r="C256" s="1"/>
      <c r="D256" s="1"/>
      <c r="E256" s="1"/>
      <c r="F256" s="1"/>
      <c r="G256" s="1"/>
      <c r="H256" s="1"/>
      <c r="I256" s="1029"/>
      <c r="J256" s="1030"/>
      <c r="K256" s="199"/>
      <c r="L256" s="195"/>
      <c r="M256" s="195"/>
      <c r="N256" s="1"/>
      <c r="O256" s="1"/>
    </row>
    <row r="257" spans="1:15" ht="6" customHeight="1" x14ac:dyDescent="0.35">
      <c r="A257" s="1"/>
      <c r="B257" s="1"/>
      <c r="C257" s="1"/>
      <c r="D257" s="1"/>
      <c r="E257" s="1"/>
      <c r="F257" s="1"/>
      <c r="G257" s="1"/>
      <c r="H257" s="1"/>
      <c r="I257" s="1"/>
      <c r="J257" s="1"/>
      <c r="K257" s="199"/>
      <c r="L257" s="195"/>
      <c r="M257" s="195"/>
      <c r="N257" s="1"/>
      <c r="O257" s="1"/>
    </row>
    <row r="258" spans="1:15" ht="19.899999999999999" customHeight="1" x14ac:dyDescent="0.35">
      <c r="A258" s="345"/>
      <c r="B258" s="1" t="s">
        <v>449</v>
      </c>
      <c r="C258" s="1"/>
      <c r="D258" s="1"/>
      <c r="E258" s="1"/>
      <c r="F258" s="1"/>
      <c r="G258" s="1"/>
      <c r="H258" s="1"/>
      <c r="I258" s="1"/>
      <c r="J258" s="1"/>
      <c r="K258" s="199"/>
      <c r="L258" s="195"/>
      <c r="M258" s="195"/>
      <c r="N258" s="1"/>
      <c r="O258" s="1"/>
    </row>
    <row r="259" spans="1:15" ht="6" customHeight="1" x14ac:dyDescent="0.35">
      <c r="A259" s="1"/>
      <c r="B259" s="1"/>
      <c r="C259" s="1"/>
      <c r="D259" s="1"/>
      <c r="E259" s="1"/>
      <c r="F259" s="1"/>
      <c r="G259" s="1"/>
      <c r="H259" s="1"/>
      <c r="I259" s="1"/>
      <c r="J259" s="1"/>
      <c r="K259" s="199"/>
      <c r="L259" s="195"/>
      <c r="M259" s="195"/>
      <c r="N259" s="1"/>
      <c r="O259" s="1"/>
    </row>
    <row r="260" spans="1:15" ht="19.899999999999999" customHeight="1" x14ac:dyDescent="0.35">
      <c r="A260" s="558"/>
      <c r="B260" s="1" t="s">
        <v>450</v>
      </c>
      <c r="C260" s="1"/>
      <c r="D260" s="1"/>
      <c r="E260" s="1"/>
      <c r="F260" s="1"/>
      <c r="G260" s="1"/>
      <c r="H260" s="1"/>
      <c r="I260" s="1"/>
      <c r="J260" s="1"/>
      <c r="K260" s="199"/>
      <c r="L260" s="195"/>
      <c r="M260" s="195"/>
      <c r="N260" s="1"/>
      <c r="O260" s="1"/>
    </row>
    <row r="261" spans="1:15" ht="19.899999999999999" customHeight="1" x14ac:dyDescent="0.35">
      <c r="A261" s="1"/>
      <c r="B261" s="1"/>
      <c r="C261" s="1"/>
      <c r="D261" s="1"/>
      <c r="E261" s="1"/>
      <c r="F261" s="1"/>
      <c r="G261" s="1"/>
      <c r="H261" s="1"/>
      <c r="I261" s="1"/>
      <c r="J261" s="1"/>
      <c r="K261" s="199"/>
      <c r="L261" s="195"/>
      <c r="M261" s="195"/>
      <c r="N261" s="1"/>
      <c r="O261" s="1"/>
    </row>
    <row r="262" spans="1:15" ht="19.899999999999999" customHeight="1" x14ac:dyDescent="0.35">
      <c r="A262" s="1" t="s">
        <v>451</v>
      </c>
      <c r="B262" s="1"/>
      <c r="C262" s="1"/>
      <c r="D262" s="1"/>
      <c r="E262" s="1"/>
      <c r="F262" s="1"/>
      <c r="G262" s="1"/>
      <c r="H262" s="1"/>
      <c r="I262" s="1"/>
      <c r="J262" s="1"/>
      <c r="K262" s="199"/>
      <c r="L262" s="195"/>
      <c r="M262" s="195"/>
      <c r="N262" s="1"/>
      <c r="O262" s="1"/>
    </row>
    <row r="263" spans="1:15" ht="6" customHeight="1" x14ac:dyDescent="0.35">
      <c r="A263" s="1"/>
      <c r="B263" s="1"/>
      <c r="C263" s="1"/>
      <c r="D263" s="1"/>
      <c r="E263" s="1"/>
      <c r="F263" s="1"/>
      <c r="G263" s="1"/>
      <c r="H263" s="1"/>
      <c r="I263" s="1"/>
      <c r="J263" s="1"/>
      <c r="K263" s="199"/>
      <c r="L263" s="195"/>
      <c r="M263" s="195"/>
      <c r="N263" s="1"/>
      <c r="O263" s="1"/>
    </row>
    <row r="264" spans="1:15" ht="19.899999999999999" customHeight="1" x14ac:dyDescent="0.35">
      <c r="A264" s="345"/>
      <c r="B264" s="1" t="s">
        <v>340</v>
      </c>
      <c r="C264" s="1"/>
      <c r="D264" s="1"/>
      <c r="E264" s="1"/>
      <c r="F264" s="1"/>
      <c r="G264" s="1"/>
      <c r="H264" s="1"/>
      <c r="I264" s="1"/>
      <c r="J264" s="1"/>
      <c r="K264" s="199"/>
      <c r="L264" s="195"/>
      <c r="M264" s="195"/>
      <c r="N264" s="1"/>
      <c r="O264" s="1"/>
    </row>
    <row r="265" spans="1:15" ht="6" customHeight="1" x14ac:dyDescent="0.35">
      <c r="A265" s="1"/>
      <c r="B265" s="1"/>
      <c r="C265" s="1"/>
      <c r="D265" s="1"/>
      <c r="E265" s="1"/>
      <c r="F265" s="1"/>
      <c r="G265" s="1"/>
      <c r="H265" s="1"/>
      <c r="I265" s="1"/>
      <c r="J265" s="1"/>
      <c r="K265" s="199"/>
      <c r="L265" s="195"/>
      <c r="M265" s="195"/>
      <c r="N265" s="1"/>
      <c r="O265" s="1"/>
    </row>
    <row r="266" spans="1:15" ht="19.899999999999999" customHeight="1" x14ac:dyDescent="0.35">
      <c r="A266" s="345"/>
      <c r="B266" s="1" t="s">
        <v>403</v>
      </c>
      <c r="C266" s="1"/>
      <c r="D266" s="1"/>
      <c r="E266" s="1"/>
      <c r="F266" s="1"/>
      <c r="G266" s="1"/>
      <c r="H266" s="1"/>
      <c r="I266" s="1"/>
      <c r="J266" s="1"/>
      <c r="K266" s="199"/>
      <c r="L266" s="195"/>
      <c r="M266" s="195"/>
      <c r="N266" s="1"/>
      <c r="O266" s="1"/>
    </row>
    <row r="267" spans="1:15" ht="19.899999999999999" customHeight="1" x14ac:dyDescent="0.35">
      <c r="A267" s="1"/>
      <c r="B267" s="1"/>
      <c r="C267" s="1"/>
      <c r="D267" s="1"/>
      <c r="E267" s="1"/>
      <c r="F267" s="1"/>
      <c r="G267" s="1"/>
      <c r="H267" s="1"/>
      <c r="I267" s="1"/>
      <c r="J267" s="1"/>
      <c r="K267" s="199"/>
      <c r="L267" s="195"/>
      <c r="M267" s="195"/>
      <c r="N267" s="1"/>
      <c r="O267" s="1"/>
    </row>
    <row r="268" spans="1:15" ht="19.899999999999999" customHeight="1" x14ac:dyDescent="0.35">
      <c r="A268" s="1" t="s">
        <v>452</v>
      </c>
      <c r="B268" s="1"/>
      <c r="C268" s="1"/>
      <c r="D268" s="1"/>
      <c r="E268" s="1"/>
      <c r="F268" s="1"/>
      <c r="G268" s="1"/>
      <c r="H268" s="1"/>
      <c r="I268" s="1"/>
      <c r="J268" s="1"/>
      <c r="K268" s="199"/>
      <c r="L268" s="195"/>
      <c r="M268" s="195"/>
      <c r="N268" s="1"/>
      <c r="O268" s="1"/>
    </row>
    <row r="269" spans="1:15" ht="6" customHeight="1" x14ac:dyDescent="0.35">
      <c r="A269" s="1"/>
      <c r="B269" s="1"/>
      <c r="C269" s="1"/>
      <c r="D269" s="1"/>
      <c r="E269" s="1"/>
      <c r="F269" s="1"/>
      <c r="G269" s="1"/>
      <c r="H269" s="1"/>
      <c r="I269" s="1"/>
      <c r="J269" s="1"/>
      <c r="K269" s="199"/>
      <c r="L269" s="195"/>
      <c r="M269" s="195"/>
      <c r="N269" s="1"/>
      <c r="O269" s="1"/>
    </row>
    <row r="270" spans="1:15" ht="19.899999999999999" customHeight="1" x14ac:dyDescent="0.35">
      <c r="A270" s="345"/>
      <c r="B270" s="1" t="s">
        <v>340</v>
      </c>
      <c r="C270" s="1"/>
      <c r="D270" s="1"/>
      <c r="E270" s="1"/>
      <c r="F270" s="1"/>
      <c r="G270" s="1"/>
      <c r="H270" s="1"/>
      <c r="I270" s="1"/>
      <c r="J270" s="1"/>
      <c r="K270" s="199"/>
      <c r="L270" s="195"/>
      <c r="M270" s="195"/>
      <c r="N270" s="1"/>
      <c r="O270" s="1"/>
    </row>
    <row r="271" spans="1:15" ht="6" customHeight="1" x14ac:dyDescent="0.35">
      <c r="A271" s="1"/>
      <c r="B271" s="1"/>
      <c r="C271" s="1"/>
      <c r="D271" s="1"/>
      <c r="E271" s="1"/>
      <c r="F271" s="1"/>
      <c r="G271" s="1"/>
      <c r="H271" s="1"/>
      <c r="I271" s="1"/>
      <c r="J271" s="1"/>
      <c r="K271" s="199"/>
      <c r="L271" s="195"/>
      <c r="M271" s="195"/>
      <c r="N271" s="1"/>
      <c r="O271" s="1"/>
    </row>
    <row r="272" spans="1:15" ht="19.899999999999999" customHeight="1" x14ac:dyDescent="0.35">
      <c r="A272" s="345"/>
      <c r="B272" s="1" t="s">
        <v>403</v>
      </c>
      <c r="C272" s="1"/>
      <c r="D272" s="1"/>
      <c r="E272" s="1"/>
      <c r="F272" s="1"/>
      <c r="G272" s="1"/>
      <c r="H272" s="1"/>
      <c r="I272" s="1"/>
      <c r="J272" s="1"/>
      <c r="K272" s="199"/>
      <c r="L272" s="195"/>
      <c r="M272" s="195"/>
      <c r="N272" s="1"/>
      <c r="O272" s="1"/>
    </row>
    <row r="273" spans="1:15" ht="19.899999999999999" customHeight="1" x14ac:dyDescent="0.35">
      <c r="A273" s="1"/>
      <c r="B273" s="1"/>
      <c r="C273" s="1"/>
      <c r="D273" s="1"/>
      <c r="E273" s="1"/>
      <c r="F273" s="1"/>
      <c r="G273" s="1"/>
      <c r="H273" s="1"/>
      <c r="I273" s="1"/>
      <c r="J273" s="1"/>
      <c r="K273" s="199"/>
      <c r="L273" s="195"/>
      <c r="M273" s="195"/>
      <c r="N273" s="1"/>
      <c r="O273" s="1"/>
    </row>
    <row r="274" spans="1:15" ht="19.899999999999999" customHeight="1" x14ac:dyDescent="0.35">
      <c r="A274" s="1" t="s">
        <v>453</v>
      </c>
      <c r="B274" s="1"/>
      <c r="C274" s="1"/>
      <c r="D274" s="1"/>
      <c r="E274" s="1"/>
      <c r="F274" s="1"/>
      <c r="G274" s="1"/>
      <c r="H274" s="1"/>
      <c r="I274" s="1"/>
      <c r="J274" s="1"/>
      <c r="K274" s="199"/>
      <c r="L274" s="195"/>
      <c r="M274" s="195"/>
      <c r="N274" s="1"/>
      <c r="O274" s="1"/>
    </row>
    <row r="275" spans="1:15" ht="137.5" customHeight="1" x14ac:dyDescent="0.35">
      <c r="A275" s="998"/>
      <c r="B275" s="999"/>
      <c r="C275" s="999"/>
      <c r="D275" s="999"/>
      <c r="E275" s="999"/>
      <c r="F275" s="999"/>
      <c r="G275" s="999"/>
      <c r="H275" s="999"/>
      <c r="I275" s="999"/>
      <c r="J275" s="999"/>
      <c r="K275" s="999"/>
      <c r="L275" s="999"/>
      <c r="M275" s="999"/>
      <c r="N275" s="1"/>
      <c r="O275" s="1"/>
    </row>
    <row r="276" spans="1:15" ht="19.899999999999999" customHeight="1" x14ac:dyDescent="0.35">
      <c r="A276" s="1"/>
      <c r="B276" s="1"/>
      <c r="C276" s="1"/>
      <c r="D276" s="1"/>
      <c r="E276" s="1"/>
      <c r="F276" s="1"/>
      <c r="G276" s="1"/>
      <c r="H276" s="1"/>
      <c r="I276" s="1"/>
      <c r="J276" s="1"/>
      <c r="K276" s="199"/>
      <c r="L276" s="195"/>
      <c r="M276" s="195"/>
      <c r="N276" s="1"/>
      <c r="O276" s="1"/>
    </row>
    <row r="277" spans="1:15" ht="19.899999999999999" customHeight="1" x14ac:dyDescent="0.35">
      <c r="A277" s="50" t="s">
        <v>454</v>
      </c>
      <c r="B277" s="768"/>
      <c r="C277" s="768"/>
      <c r="D277" s="768"/>
      <c r="E277" s="768"/>
      <c r="F277" s="768"/>
      <c r="G277" s="768"/>
      <c r="H277" s="768"/>
      <c r="I277" s="768"/>
      <c r="J277" s="768"/>
      <c r="K277" s="64"/>
      <c r="L277" s="507" t="s">
        <v>370</v>
      </c>
      <c r="M277" s="507" t="s">
        <v>371</v>
      </c>
      <c r="N277" s="1"/>
      <c r="O277" s="1"/>
    </row>
    <row r="278" spans="1:15" ht="19.899999999999999" customHeight="1" x14ac:dyDescent="0.35">
      <c r="A278" s="1"/>
      <c r="B278" s="1" t="s">
        <v>455</v>
      </c>
      <c r="C278" s="1"/>
      <c r="D278" s="1"/>
      <c r="E278" s="1"/>
      <c r="F278" s="1"/>
      <c r="G278" s="1"/>
      <c r="H278" s="1"/>
      <c r="I278" s="1"/>
      <c r="J278" s="1"/>
      <c r="K278" s="6"/>
      <c r="L278" s="245">
        <f>L122</f>
        <v>0</v>
      </c>
      <c r="M278" s="245">
        <f>M122</f>
        <v>0</v>
      </c>
      <c r="N278" s="1"/>
      <c r="O278" s="1"/>
    </row>
    <row r="279" spans="1:15" ht="19.899999999999999" customHeight="1" x14ac:dyDescent="0.35">
      <c r="A279" s="1"/>
      <c r="B279" s="1" t="s">
        <v>456</v>
      </c>
      <c r="C279" s="1"/>
      <c r="D279" s="1"/>
      <c r="E279" s="1"/>
      <c r="F279" s="1"/>
      <c r="G279" s="1"/>
      <c r="H279" s="1"/>
      <c r="I279" s="1"/>
      <c r="J279" s="1"/>
      <c r="K279" s="6"/>
      <c r="L279" s="460">
        <v>0</v>
      </c>
      <c r="M279" s="460">
        <v>0.02</v>
      </c>
      <c r="N279" s="1"/>
      <c r="O279" s="1"/>
    </row>
    <row r="280" spans="1:15" ht="19.899999999999999" customHeight="1" x14ac:dyDescent="0.35">
      <c r="A280" s="1"/>
      <c r="B280" s="1" t="s">
        <v>457</v>
      </c>
      <c r="C280" s="1"/>
      <c r="D280" s="1"/>
      <c r="E280" s="1"/>
      <c r="F280" s="1"/>
      <c r="G280" s="1"/>
      <c r="H280" s="1"/>
      <c r="I280" s="1"/>
      <c r="J280" s="1"/>
      <c r="K280" s="6"/>
      <c r="L280" s="168">
        <v>0</v>
      </c>
      <c r="M280" s="168">
        <v>0</v>
      </c>
      <c r="N280" s="1"/>
      <c r="O280" s="1"/>
    </row>
    <row r="281" spans="1:15" ht="19.899999999999999" customHeight="1" x14ac:dyDescent="0.35">
      <c r="A281" s="1"/>
      <c r="B281" s="1" t="s">
        <v>458</v>
      </c>
      <c r="C281" s="1"/>
      <c r="D281" s="1"/>
      <c r="E281" s="1"/>
      <c r="F281" s="1"/>
      <c r="G281" s="1"/>
      <c r="H281" s="1"/>
      <c r="I281" s="1"/>
      <c r="J281" s="1"/>
      <c r="K281" s="6"/>
      <c r="L281" s="460" t="s">
        <v>123</v>
      </c>
      <c r="M281" s="460" t="s">
        <v>123</v>
      </c>
      <c r="N281" s="1"/>
      <c r="O281" s="1"/>
    </row>
    <row r="282" spans="1:15" ht="19.899999999999999" customHeight="1" x14ac:dyDescent="0.35">
      <c r="A282" s="1"/>
      <c r="B282" s="1"/>
      <c r="C282" s="1" t="s">
        <v>459</v>
      </c>
      <c r="D282" s="1"/>
      <c r="E282" s="1"/>
      <c r="F282" s="1"/>
      <c r="G282" s="1"/>
      <c r="H282" s="1"/>
      <c r="I282" s="1"/>
      <c r="J282" s="1"/>
      <c r="K282" s="6"/>
      <c r="L282" s="168"/>
      <c r="M282" s="168"/>
      <c r="N282" s="1"/>
      <c r="O282" s="1"/>
    </row>
    <row r="283" spans="1:15" ht="19.899999999999999" customHeight="1" x14ac:dyDescent="0.35">
      <c r="A283" s="1"/>
      <c r="B283" s="1"/>
      <c r="C283" s="1" t="s">
        <v>460</v>
      </c>
      <c r="D283" s="1"/>
      <c r="E283" s="1"/>
      <c r="F283" s="1"/>
      <c r="G283" s="1"/>
      <c r="H283" s="1"/>
      <c r="I283" s="1"/>
      <c r="J283" s="1"/>
      <c r="K283" s="6"/>
      <c r="L283" s="108" t="str">
        <f>_xlfn.IFS(AND(L281="Amortizing",L282&gt;0),L282,AND(L281="Cash Flow",L282=0),"N/A",AND(L281="Amortizing",L282&lt;=0),"Invalid",AND(L281="Cash Flow",L282&gt;0),"Invalid",AND(L281="Cash Flow",L282&lt;0),"Invalid")</f>
        <v>N/A</v>
      </c>
      <c r="M283" s="108" t="str">
        <f>IF(M281=" ","Invalid",IF(M281="Amortizing",IF(M282&gt;0,M282,"Invalid"),IF(M282&gt;0,"Invalid","N/A")))</f>
        <v>N/A</v>
      </c>
      <c r="N283" s="1"/>
      <c r="O283" s="1"/>
    </row>
    <row r="284" spans="1:15" ht="19.899999999999999" customHeight="1" x14ac:dyDescent="0.35">
      <c r="A284" s="1"/>
      <c r="B284" s="1"/>
      <c r="C284" s="1" t="s">
        <v>1721</v>
      </c>
      <c r="D284" s="1"/>
      <c r="E284" s="1"/>
      <c r="F284" s="1"/>
      <c r="G284" s="1"/>
      <c r="H284" s="1"/>
      <c r="I284" s="1"/>
      <c r="J284" s="1"/>
      <c r="K284" s="6"/>
      <c r="L284" s="461">
        <v>0.5</v>
      </c>
      <c r="M284" s="461">
        <v>0.75</v>
      </c>
      <c r="N284" s="1"/>
      <c r="O284" s="1"/>
    </row>
    <row r="285" spans="1:15" ht="19.899999999999999" customHeight="1" x14ac:dyDescent="0.35">
      <c r="A285" s="1"/>
      <c r="B285" s="1"/>
      <c r="C285" s="1" t="s">
        <v>461</v>
      </c>
      <c r="D285" s="1"/>
      <c r="E285" s="1"/>
      <c r="F285" s="1"/>
      <c r="G285" s="1"/>
      <c r="H285" s="1"/>
      <c r="I285" s="1"/>
      <c r="J285" s="1"/>
      <c r="K285" s="6"/>
      <c r="L285" s="109">
        <f>_xlfn.IFS(AND(L281="Cash Flow",L284&gt;=0),L284,AND(L281="Amortizing",L284&lt;0),"Invalid",AND(L281="Cash Flow",L284&lt;0),"Invalid",AND(L281="Amortizing",L284&gt;0),"Invalid",AND(L281="Amortizing",L284=0),"N/A")</f>
        <v>0.5</v>
      </c>
      <c r="M285" s="109">
        <f>IF(M281=" ","Invalid",IF(M281="Cash Flow",IF(M284&gt;0,M284,"Invalid"),IF(M284&gt;0,"Invalid","N/A")))</f>
        <v>0.75</v>
      </c>
      <c r="N285" s="1"/>
      <c r="O285" s="1"/>
    </row>
    <row r="286" spans="1:15" ht="19.899999999999999" customHeight="1" x14ac:dyDescent="0.35">
      <c r="A286" s="1"/>
      <c r="B286" s="1" t="s">
        <v>462</v>
      </c>
      <c r="C286" s="1"/>
      <c r="D286" s="1"/>
      <c r="E286" s="1"/>
      <c r="F286" s="1"/>
      <c r="G286" s="1"/>
      <c r="H286" s="1"/>
      <c r="I286" s="1"/>
      <c r="J286" s="1"/>
      <c r="K286" s="6"/>
      <c r="L286" s="460" t="s">
        <v>11</v>
      </c>
      <c r="M286" s="460" t="s">
        <v>11</v>
      </c>
      <c r="N286" s="1"/>
      <c r="O286" s="1"/>
    </row>
    <row r="287" spans="1:15" ht="19.899999999999999" customHeight="1" x14ac:dyDescent="0.35">
      <c r="A287" s="1" t="s">
        <v>1699</v>
      </c>
      <c r="B287" s="1" t="s">
        <v>1722</v>
      </c>
      <c r="C287" s="1"/>
      <c r="D287" s="1"/>
      <c r="E287" s="1"/>
      <c r="F287" s="1"/>
      <c r="G287" s="1"/>
      <c r="H287" s="1"/>
      <c r="I287" s="1"/>
      <c r="J287" s="1"/>
      <c r="K287" s="6"/>
      <c r="L287" s="7"/>
      <c r="M287" s="7"/>
      <c r="N287" s="1"/>
      <c r="O287" s="1"/>
    </row>
    <row r="288" spans="1:15" ht="19.899999999999999" customHeight="1" x14ac:dyDescent="0.35">
      <c r="A288" s="1"/>
      <c r="B288" s="1"/>
      <c r="C288" s="1"/>
      <c r="D288" s="1"/>
      <c r="E288" s="1"/>
      <c r="F288" s="1"/>
      <c r="G288" s="1"/>
      <c r="H288" s="1"/>
      <c r="I288" s="1"/>
      <c r="J288" s="1"/>
      <c r="K288" s="6"/>
      <c r="L288" s="7"/>
      <c r="M288" s="7"/>
      <c r="N288" s="1"/>
      <c r="O288" s="1"/>
    </row>
    <row r="289" spans="1:18" ht="19.899999999999999" customHeight="1" x14ac:dyDescent="0.35">
      <c r="A289" s="741" t="s">
        <v>463</v>
      </c>
      <c r="B289" s="768"/>
      <c r="C289" s="768"/>
      <c r="D289" s="768"/>
      <c r="E289" s="768"/>
      <c r="F289" s="768"/>
      <c r="G289" s="768"/>
      <c r="H289" s="768"/>
      <c r="I289" s="768"/>
      <c r="J289" s="768"/>
      <c r="K289" s="64"/>
      <c r="L289" s="507" t="s">
        <v>370</v>
      </c>
      <c r="M289" s="507" t="s">
        <v>371</v>
      </c>
      <c r="N289" s="1"/>
      <c r="O289" s="1"/>
    </row>
    <row r="290" spans="1:18" ht="19.899999999999999" customHeight="1" x14ac:dyDescent="0.35">
      <c r="A290" s="1"/>
      <c r="B290" s="4" t="s">
        <v>464</v>
      </c>
      <c r="C290" s="1"/>
      <c r="D290" s="1"/>
      <c r="E290" s="1"/>
      <c r="F290" s="1"/>
      <c r="G290" s="1"/>
      <c r="H290" s="1"/>
      <c r="I290" s="1"/>
      <c r="J290" s="1"/>
      <c r="K290" s="6"/>
      <c r="L290" s="243">
        <f>L124</f>
        <v>0</v>
      </c>
      <c r="M290" s="243">
        <f>M124</f>
        <v>0</v>
      </c>
      <c r="N290" s="1"/>
      <c r="O290" s="1"/>
      <c r="P290" s="35"/>
    </row>
    <row r="291" spans="1:18" ht="20.149999999999999" customHeight="1" x14ac:dyDescent="0.35">
      <c r="A291" s="1"/>
      <c r="B291" s="4" t="s">
        <v>465</v>
      </c>
      <c r="C291" s="1"/>
      <c r="D291" s="1"/>
      <c r="E291" s="1"/>
      <c r="F291" s="1"/>
      <c r="G291" s="1"/>
      <c r="H291" s="1"/>
      <c r="I291" s="1"/>
      <c r="J291" s="1"/>
      <c r="K291" s="6"/>
      <c r="L291" s="168">
        <v>0</v>
      </c>
      <c r="M291" s="528">
        <f>L291</f>
        <v>0</v>
      </c>
      <c r="N291" s="1"/>
      <c r="O291" s="1"/>
      <c r="P291" s="35"/>
      <c r="Q291" s="35"/>
      <c r="R291" s="35"/>
    </row>
    <row r="292" spans="1:18" ht="20.149999999999999" customHeight="1" x14ac:dyDescent="0.35">
      <c r="A292" s="1"/>
      <c r="B292" s="317" t="s">
        <v>466</v>
      </c>
      <c r="C292" s="1"/>
      <c r="D292" s="1"/>
      <c r="E292" s="1"/>
      <c r="F292" s="1"/>
      <c r="G292" s="1"/>
      <c r="H292" s="1"/>
      <c r="I292" s="1"/>
      <c r="J292" s="1"/>
      <c r="K292" s="6"/>
      <c r="L292" s="261"/>
      <c r="M292" s="261"/>
      <c r="N292" s="1"/>
      <c r="O292" s="1"/>
      <c r="P292" s="35"/>
      <c r="Q292" s="35"/>
      <c r="R292" s="35"/>
    </row>
    <row r="293" spans="1:18" ht="19.899999999999999" customHeight="1" x14ac:dyDescent="0.35">
      <c r="A293" s="1"/>
      <c r="B293" s="4"/>
      <c r="C293" s="1" t="s">
        <v>467</v>
      </c>
      <c r="D293" s="1"/>
      <c r="E293" s="1"/>
      <c r="F293" s="1"/>
      <c r="G293" s="1"/>
      <c r="H293" s="1"/>
      <c r="I293" s="1"/>
      <c r="J293" s="1"/>
      <c r="K293" s="6"/>
      <c r="L293" s="555" t="str">
        <f>IFERROR(L290/L291,"N/A")</f>
        <v>N/A</v>
      </c>
      <c r="M293" s="555" t="s">
        <v>11</v>
      </c>
      <c r="N293" s="261"/>
      <c r="O293" s="1"/>
    </row>
    <row r="294" spans="1:18" ht="19.899999999999999" customHeight="1" x14ac:dyDescent="0.35">
      <c r="A294" s="1"/>
      <c r="B294" s="4"/>
      <c r="C294" s="1" t="s">
        <v>468</v>
      </c>
      <c r="D294" s="1"/>
      <c r="E294" s="1"/>
      <c r="F294" s="1"/>
      <c r="G294" s="1"/>
      <c r="H294" s="1"/>
      <c r="I294" s="1"/>
      <c r="J294" s="1"/>
      <c r="K294" s="6"/>
      <c r="L294" s="555" t="str">
        <f>IFERROR(L293-0.5,"N/A")</f>
        <v>N/A</v>
      </c>
      <c r="M294" s="555" t="s">
        <v>11</v>
      </c>
      <c r="N294" s="261"/>
      <c r="O294" s="1"/>
    </row>
    <row r="295" spans="1:18" ht="19.899999999999999" customHeight="1" x14ac:dyDescent="0.35">
      <c r="A295" s="1"/>
      <c r="B295" s="4"/>
      <c r="C295" s="317" t="s">
        <v>469</v>
      </c>
      <c r="D295" s="1"/>
      <c r="E295" s="1"/>
      <c r="F295" s="1"/>
      <c r="G295" s="1"/>
      <c r="H295" s="1"/>
      <c r="I295" s="1"/>
      <c r="J295" s="1"/>
      <c r="K295" s="6"/>
      <c r="L295" s="554"/>
      <c r="M295" s="554"/>
      <c r="N295" s="261"/>
      <c r="O295" s="1"/>
    </row>
    <row r="296" spans="1:18" ht="19.899999999999999" customHeight="1" x14ac:dyDescent="0.35">
      <c r="A296" s="1"/>
      <c r="B296" s="4" t="s">
        <v>456</v>
      </c>
      <c r="C296" s="1"/>
      <c r="D296" s="1"/>
      <c r="E296" s="1"/>
      <c r="F296" s="1"/>
      <c r="G296" s="1"/>
      <c r="H296" s="1"/>
      <c r="I296" s="1"/>
      <c r="J296" s="1"/>
      <c r="K296" s="6"/>
      <c r="L296" s="553">
        <v>0</v>
      </c>
      <c r="M296" s="553">
        <v>0</v>
      </c>
      <c r="N296" s="1"/>
      <c r="O296" s="1"/>
    </row>
    <row r="297" spans="1:18" ht="19.899999999999999" customHeight="1" x14ac:dyDescent="0.35">
      <c r="A297" s="1"/>
      <c r="B297" s="4" t="s">
        <v>457</v>
      </c>
      <c r="C297" s="1"/>
      <c r="D297" s="1"/>
      <c r="E297" s="1"/>
      <c r="F297" s="1"/>
      <c r="G297" s="1"/>
      <c r="H297" s="1"/>
      <c r="I297" s="1"/>
      <c r="J297" s="1"/>
      <c r="K297" s="6"/>
      <c r="L297" s="166"/>
      <c r="M297" s="166"/>
      <c r="N297" s="1"/>
      <c r="O297" s="1"/>
    </row>
    <row r="298" spans="1:18" ht="19.899999999999999" customHeight="1" x14ac:dyDescent="0.35">
      <c r="A298" s="1"/>
      <c r="B298" s="4" t="s">
        <v>470</v>
      </c>
      <c r="C298" s="1"/>
      <c r="D298" s="1"/>
      <c r="E298" s="1"/>
      <c r="F298" s="1"/>
      <c r="G298" s="1"/>
      <c r="H298" s="1"/>
      <c r="I298" s="1"/>
      <c r="J298" s="1"/>
      <c r="K298" s="6"/>
      <c r="L298" s="166"/>
      <c r="M298" s="166"/>
      <c r="N298" s="1"/>
      <c r="O298" s="1"/>
    </row>
    <row r="299" spans="1:18" ht="19.899999999999999" customHeight="1" x14ac:dyDescent="0.35">
      <c r="A299" s="1"/>
      <c r="B299" s="4" t="s">
        <v>462</v>
      </c>
      <c r="C299" s="1"/>
      <c r="D299" s="1"/>
      <c r="E299" s="1"/>
      <c r="F299" s="1"/>
      <c r="G299" s="1"/>
      <c r="H299" s="1"/>
      <c r="I299" s="1"/>
      <c r="J299" s="1"/>
      <c r="K299" s="6"/>
      <c r="L299" s="168"/>
      <c r="M299" s="168"/>
      <c r="N299" s="1"/>
      <c r="O299" s="1"/>
    </row>
    <row r="300" spans="1:18" ht="19.899999999999999" customHeight="1" x14ac:dyDescent="0.35">
      <c r="A300" s="1"/>
      <c r="B300" s="1" t="s">
        <v>471</v>
      </c>
      <c r="C300" s="1"/>
      <c r="D300" s="1"/>
      <c r="E300" s="1"/>
      <c r="F300" s="1"/>
      <c r="G300" s="1"/>
      <c r="H300" s="1"/>
      <c r="I300" s="1"/>
      <c r="J300" s="1"/>
      <c r="K300" s="7"/>
      <c r="L300" s="1009"/>
      <c r="M300" s="1027"/>
      <c r="N300" s="1"/>
      <c r="O300" s="1"/>
    </row>
    <row r="301" spans="1:18" ht="19.899999999999999" customHeight="1" x14ac:dyDescent="0.35">
      <c r="A301" s="1"/>
      <c r="B301" s="1" t="s">
        <v>472</v>
      </c>
      <c r="C301" s="1"/>
      <c r="D301" s="1"/>
      <c r="E301" s="1"/>
      <c r="F301" s="1"/>
      <c r="G301" s="1"/>
      <c r="H301" s="1"/>
      <c r="I301" s="1"/>
      <c r="J301" s="1"/>
      <c r="K301" s="7"/>
      <c r="L301" s="7"/>
      <c r="M301" s="7"/>
      <c r="N301" s="1"/>
      <c r="O301" s="1"/>
    </row>
    <row r="302" spans="1:18" ht="97.9" customHeight="1" x14ac:dyDescent="0.35">
      <c r="A302" s="1"/>
      <c r="B302" s="998"/>
      <c r="C302" s="999"/>
      <c r="D302" s="999"/>
      <c r="E302" s="999"/>
      <c r="F302" s="999"/>
      <c r="G302" s="999"/>
      <c r="H302" s="999"/>
      <c r="I302" s="999"/>
      <c r="J302" s="999"/>
      <c r="K302" s="999"/>
      <c r="L302" s="999"/>
      <c r="M302" s="999"/>
      <c r="N302" s="1"/>
      <c r="O302" s="1"/>
    </row>
    <row r="303" spans="1:18" ht="19.899999999999999" customHeight="1" x14ac:dyDescent="0.35">
      <c r="A303" s="1"/>
      <c r="B303" s="1" t="s">
        <v>473</v>
      </c>
      <c r="C303" s="1"/>
      <c r="D303" s="1"/>
      <c r="E303" s="1"/>
      <c r="F303" s="1"/>
      <c r="G303" s="1"/>
      <c r="H303" s="1"/>
      <c r="I303" s="1"/>
      <c r="J303" s="1"/>
      <c r="K303" s="7"/>
      <c r="L303" s="7"/>
      <c r="M303" s="7"/>
      <c r="N303" s="1"/>
      <c r="O303" s="1"/>
    </row>
    <row r="304" spans="1:18" ht="6" customHeight="1" x14ac:dyDescent="0.35">
      <c r="A304" s="1"/>
      <c r="B304" s="1"/>
      <c r="C304" s="1"/>
      <c r="D304" s="1"/>
      <c r="E304" s="1"/>
      <c r="F304" s="1"/>
      <c r="G304" s="1"/>
      <c r="H304" s="1"/>
      <c r="I304" s="1"/>
      <c r="J304" s="1"/>
      <c r="K304" s="7"/>
      <c r="L304" s="7"/>
      <c r="M304" s="7"/>
      <c r="N304" s="1"/>
      <c r="O304" s="1"/>
    </row>
    <row r="305" spans="1:15" ht="19.899999999999999" customHeight="1" x14ac:dyDescent="0.35">
      <c r="A305" s="1"/>
      <c r="B305" s="345"/>
      <c r="C305" s="1" t="s">
        <v>340</v>
      </c>
      <c r="D305" s="1"/>
      <c r="E305" s="1"/>
      <c r="F305" s="1"/>
      <c r="G305" s="1"/>
      <c r="H305" s="1"/>
      <c r="I305" s="1"/>
      <c r="J305" s="1"/>
      <c r="K305" s="7"/>
      <c r="L305" s="7"/>
      <c r="M305" s="7"/>
      <c r="N305" s="1"/>
      <c r="O305" s="1"/>
    </row>
    <row r="306" spans="1:15" ht="6" customHeight="1" x14ac:dyDescent="0.35">
      <c r="A306" s="1"/>
      <c r="B306" s="1"/>
      <c r="C306" s="1"/>
      <c r="D306" s="1"/>
      <c r="E306" s="1"/>
      <c r="F306" s="1"/>
      <c r="G306" s="1"/>
      <c r="H306" s="1"/>
      <c r="I306" s="1"/>
      <c r="J306" s="1"/>
      <c r="K306" s="7"/>
      <c r="L306" s="7"/>
      <c r="M306" s="7"/>
      <c r="N306" s="1"/>
      <c r="O306" s="1"/>
    </row>
    <row r="307" spans="1:15" ht="19.899999999999999" customHeight="1" x14ac:dyDescent="0.35">
      <c r="A307" s="1"/>
      <c r="B307" s="345"/>
      <c r="C307" s="1" t="s">
        <v>403</v>
      </c>
      <c r="D307" s="1"/>
      <c r="E307" s="1"/>
      <c r="F307" s="1"/>
      <c r="G307" s="1"/>
      <c r="H307" s="1"/>
      <c r="I307" s="1"/>
      <c r="J307" s="1"/>
      <c r="K307" s="7"/>
      <c r="L307" s="7"/>
      <c r="M307" s="7"/>
      <c r="N307" s="1"/>
      <c r="O307" s="1"/>
    </row>
    <row r="308" spans="1:15" ht="19.899999999999999" customHeight="1" x14ac:dyDescent="0.35">
      <c r="A308" s="1"/>
      <c r="B308" s="1" t="s">
        <v>474</v>
      </c>
      <c r="C308" s="1"/>
      <c r="D308" s="1"/>
      <c r="E308" s="1"/>
      <c r="F308" s="1"/>
      <c r="G308" s="1"/>
      <c r="H308" s="327"/>
      <c r="I308" s="1002"/>
      <c r="J308" s="1003"/>
      <c r="K308" s="1003"/>
      <c r="L308" s="1003"/>
      <c r="M308" s="1003"/>
      <c r="N308" s="1"/>
      <c r="O308" s="1"/>
    </row>
    <row r="309" spans="1:15" ht="6" customHeight="1" x14ac:dyDescent="0.35">
      <c r="A309" s="1"/>
      <c r="B309" s="1"/>
      <c r="C309" s="1"/>
      <c r="D309" s="1"/>
      <c r="E309" s="1"/>
      <c r="F309" s="1"/>
      <c r="G309" s="1"/>
      <c r="H309" s="1"/>
      <c r="I309" s="1"/>
      <c r="J309" s="1"/>
      <c r="K309" s="7"/>
      <c r="L309" s="7"/>
      <c r="M309" s="7"/>
      <c r="N309" s="1"/>
      <c r="O309" s="1"/>
    </row>
    <row r="310" spans="1:15" ht="19.899999999999999" customHeight="1" x14ac:dyDescent="0.35">
      <c r="A310" s="1"/>
      <c r="B310" s="1" t="s">
        <v>475</v>
      </c>
      <c r="C310" s="1"/>
      <c r="D310" s="1"/>
      <c r="E310" s="1"/>
      <c r="F310" s="1"/>
      <c r="G310" s="1"/>
      <c r="H310" s="1"/>
      <c r="I310" s="1"/>
      <c r="J310" s="1"/>
      <c r="K310" s="7"/>
      <c r="L310" s="7"/>
      <c r="M310" s="7"/>
      <c r="N310" s="1"/>
      <c r="O310" s="1"/>
    </row>
    <row r="311" spans="1:15" ht="6" customHeight="1" x14ac:dyDescent="0.35">
      <c r="A311" s="1"/>
      <c r="B311" s="1"/>
      <c r="C311" s="1"/>
      <c r="D311" s="1"/>
      <c r="E311" s="1"/>
      <c r="F311" s="1"/>
      <c r="G311" s="1"/>
      <c r="H311" s="1"/>
      <c r="I311" s="1"/>
      <c r="J311" s="1"/>
      <c r="K311" s="7"/>
      <c r="L311" s="7"/>
      <c r="M311" s="7"/>
      <c r="N311" s="1"/>
      <c r="O311" s="1"/>
    </row>
    <row r="312" spans="1:15" ht="19.899999999999999" customHeight="1" x14ac:dyDescent="0.35">
      <c r="A312" s="1"/>
      <c r="B312" s="345"/>
      <c r="C312" s="1" t="s">
        <v>340</v>
      </c>
      <c r="D312" s="1"/>
      <c r="E312" s="1"/>
      <c r="F312" s="1"/>
      <c r="G312" s="1"/>
      <c r="H312" s="1"/>
      <c r="I312" s="1"/>
      <c r="J312" s="1"/>
      <c r="K312" s="7"/>
      <c r="L312" s="7"/>
      <c r="M312" s="7"/>
      <c r="N312" s="1"/>
      <c r="O312" s="1"/>
    </row>
    <row r="313" spans="1:15" ht="6" customHeight="1" x14ac:dyDescent="0.35">
      <c r="A313" s="1"/>
      <c r="B313" s="1"/>
      <c r="C313" s="1"/>
      <c r="D313" s="1"/>
      <c r="E313" s="1"/>
      <c r="F313" s="1"/>
      <c r="G313" s="1"/>
      <c r="H313" s="1"/>
      <c r="I313" s="1"/>
      <c r="J313" s="1"/>
      <c r="K313" s="7"/>
      <c r="L313" s="7"/>
      <c r="M313" s="7"/>
      <c r="N313" s="1"/>
      <c r="O313" s="1"/>
    </row>
    <row r="314" spans="1:15" ht="19.899999999999999" customHeight="1" x14ac:dyDescent="0.35">
      <c r="A314" s="1"/>
      <c r="B314" s="345"/>
      <c r="C314" s="1" t="s">
        <v>403</v>
      </c>
      <c r="D314" s="1"/>
      <c r="E314" s="1"/>
      <c r="F314" s="1"/>
      <c r="G314" s="1"/>
      <c r="H314" s="1"/>
      <c r="I314" s="1"/>
      <c r="J314" s="1"/>
      <c r="K314" s="7"/>
      <c r="L314" s="7"/>
      <c r="M314" s="7"/>
      <c r="N314" s="1"/>
      <c r="O314" s="1"/>
    </row>
    <row r="315" spans="1:15" ht="6" customHeight="1" x14ac:dyDescent="0.35">
      <c r="A315" s="1"/>
      <c r="B315" s="1"/>
      <c r="C315" s="1"/>
      <c r="D315" s="1"/>
      <c r="E315" s="1"/>
      <c r="F315" s="1"/>
      <c r="G315" s="1"/>
      <c r="H315" s="1"/>
      <c r="I315" s="1"/>
      <c r="J315" s="1"/>
      <c r="K315" s="7"/>
      <c r="L315" s="7"/>
      <c r="M315" s="7"/>
      <c r="N315" s="1"/>
      <c r="O315" s="1"/>
    </row>
    <row r="316" spans="1:15" ht="19.899999999999999" customHeight="1" x14ac:dyDescent="0.35">
      <c r="A316" s="1"/>
      <c r="B316" s="1" t="s">
        <v>476</v>
      </c>
      <c r="C316" s="1"/>
      <c r="D316" s="1"/>
      <c r="E316" s="1"/>
      <c r="F316" s="1"/>
      <c r="G316" s="1"/>
      <c r="H316" s="1"/>
      <c r="I316" s="1000"/>
      <c r="J316" s="1001"/>
      <c r="K316" s="1001"/>
      <c r="L316" s="1001"/>
      <c r="M316" s="1001"/>
      <c r="N316" s="1"/>
      <c r="O316" s="1"/>
    </row>
    <row r="317" spans="1:15" ht="19.899999999999999" customHeight="1" x14ac:dyDescent="0.35">
      <c r="A317" s="1"/>
      <c r="B317" s="1" t="s">
        <v>477</v>
      </c>
      <c r="C317" s="1"/>
      <c r="D317" s="1"/>
      <c r="E317" s="1"/>
      <c r="F317" s="1"/>
      <c r="G317" s="1"/>
      <c r="H317" s="1"/>
      <c r="I317" s="1004"/>
      <c r="J317" s="1005"/>
      <c r="K317" s="1005"/>
      <c r="L317" s="1005"/>
      <c r="M317" s="1005"/>
      <c r="N317" s="1"/>
      <c r="O317" s="1"/>
    </row>
    <row r="318" spans="1:15" ht="19.899999999999999" customHeight="1" x14ac:dyDescent="0.35">
      <c r="A318" s="1"/>
      <c r="B318" s="1" t="s">
        <v>478</v>
      </c>
      <c r="C318" s="1"/>
      <c r="D318" s="1"/>
      <c r="E318" s="1"/>
      <c r="F318" s="1"/>
      <c r="G318" s="1"/>
      <c r="H318" s="1"/>
      <c r="I318" s="347"/>
      <c r="J318" s="158"/>
      <c r="K318" s="166"/>
      <c r="L318" s="166"/>
      <c r="M318" s="166"/>
      <c r="N318" s="1"/>
      <c r="O318" s="1"/>
    </row>
    <row r="319" spans="1:15" ht="19.899999999999999" customHeight="1" x14ac:dyDescent="0.35">
      <c r="A319" s="1"/>
      <c r="B319" s="1" t="s">
        <v>479</v>
      </c>
      <c r="C319" s="1"/>
      <c r="D319" s="1"/>
      <c r="E319" s="1"/>
      <c r="F319" s="1"/>
      <c r="G319" s="1"/>
      <c r="H319" s="1"/>
      <c r="I319" s="347"/>
      <c r="J319" s="158"/>
      <c r="K319" s="166"/>
      <c r="L319" s="166"/>
      <c r="M319" s="166"/>
      <c r="N319" s="1"/>
      <c r="O319" s="1"/>
    </row>
    <row r="320" spans="1:15" ht="19.899999999999999" customHeight="1" x14ac:dyDescent="0.35">
      <c r="A320" s="1"/>
      <c r="B320" s="1" t="s">
        <v>480</v>
      </c>
      <c r="C320" s="1"/>
      <c r="D320" s="1"/>
      <c r="E320" s="1"/>
      <c r="F320" s="1"/>
      <c r="G320" s="1"/>
      <c r="H320" s="1"/>
      <c r="I320" s="347"/>
      <c r="J320" s="158"/>
      <c r="K320" s="166"/>
      <c r="L320" s="166"/>
      <c r="M320" s="166"/>
      <c r="N320" s="1"/>
      <c r="O320" s="1"/>
    </row>
    <row r="321" spans="1:15" ht="19.899999999999999" customHeight="1" x14ac:dyDescent="0.35">
      <c r="A321" s="1"/>
      <c r="B321" s="1" t="s">
        <v>1726</v>
      </c>
      <c r="C321" s="1"/>
      <c r="D321" s="1"/>
      <c r="E321" s="1"/>
      <c r="F321" s="1"/>
      <c r="G321" s="1"/>
      <c r="H321" s="1"/>
      <c r="I321" s="347"/>
      <c r="J321" s="158"/>
      <c r="K321" s="166"/>
      <c r="L321" s="166"/>
      <c r="M321" s="166"/>
      <c r="N321" s="1"/>
      <c r="O321" s="1"/>
    </row>
    <row r="322" spans="1:15" ht="19.899999999999999" customHeight="1" x14ac:dyDescent="0.35">
      <c r="A322" s="1"/>
      <c r="B322" s="1" t="s">
        <v>481</v>
      </c>
      <c r="C322" s="1"/>
      <c r="D322" s="1"/>
      <c r="E322" s="1"/>
      <c r="F322" s="1"/>
      <c r="G322" s="1"/>
      <c r="H322" s="1"/>
      <c r="I322" s="347"/>
      <c r="J322" s="158"/>
      <c r="K322" s="166"/>
      <c r="L322" s="166"/>
      <c r="M322" s="166"/>
      <c r="N322" s="1"/>
      <c r="O322" s="1"/>
    </row>
    <row r="323" spans="1:15" ht="19.899999999999999" customHeight="1" x14ac:dyDescent="0.35">
      <c r="A323" s="1"/>
      <c r="B323" s="1" t="s">
        <v>1727</v>
      </c>
      <c r="C323" s="1"/>
      <c r="D323" s="1"/>
      <c r="E323" s="1"/>
      <c r="F323" s="1"/>
      <c r="G323" s="1"/>
      <c r="H323" s="1"/>
      <c r="I323" s="347"/>
      <c r="J323" s="158"/>
      <c r="K323" s="166"/>
      <c r="L323" s="166"/>
      <c r="M323" s="166"/>
      <c r="N323" s="1"/>
      <c r="O323" s="1"/>
    </row>
    <row r="324" spans="1:15" ht="19.899999999999999" customHeight="1" x14ac:dyDescent="0.35">
      <c r="A324" s="1"/>
      <c r="B324" s="1" t="s">
        <v>482</v>
      </c>
      <c r="C324" s="1"/>
      <c r="D324" s="1"/>
      <c r="E324" s="1"/>
      <c r="F324" s="1"/>
      <c r="G324" s="1"/>
      <c r="H324" s="1"/>
      <c r="I324" s="347"/>
      <c r="J324" s="158"/>
      <c r="K324" s="166"/>
      <c r="L324" s="166"/>
      <c r="M324" s="166"/>
      <c r="N324" s="1"/>
      <c r="O324" s="1"/>
    </row>
    <row r="325" spans="1:15" ht="19.899999999999999" customHeight="1" x14ac:dyDescent="0.35">
      <c r="A325" s="1"/>
      <c r="B325" s="1" t="s">
        <v>483</v>
      </c>
      <c r="C325" s="1"/>
      <c r="D325" s="1"/>
      <c r="E325" s="1"/>
      <c r="F325" s="1"/>
      <c r="G325" s="1"/>
      <c r="H325" s="1"/>
      <c r="I325" s="347"/>
      <c r="J325" s="158"/>
      <c r="K325" s="166"/>
      <c r="L325" s="166"/>
      <c r="M325" s="166"/>
      <c r="N325" s="1"/>
      <c r="O325" s="1"/>
    </row>
    <row r="326" spans="1:15" ht="19.899999999999999" customHeight="1" x14ac:dyDescent="0.35">
      <c r="A326" s="1"/>
      <c r="B326" s="1" t="s">
        <v>484</v>
      </c>
      <c r="C326" s="1"/>
      <c r="D326" s="1"/>
      <c r="E326" s="1"/>
      <c r="F326" s="1"/>
      <c r="G326" s="1"/>
      <c r="H326" s="1"/>
      <c r="I326" s="347"/>
      <c r="J326" s="158"/>
      <c r="K326" s="166"/>
      <c r="L326" s="166"/>
      <c r="M326" s="166"/>
      <c r="N326" s="1"/>
      <c r="O326" s="1"/>
    </row>
    <row r="327" spans="1:15" ht="19.899999999999999" customHeight="1" x14ac:dyDescent="0.35">
      <c r="A327" s="1"/>
      <c r="B327" s="1" t="s">
        <v>1725</v>
      </c>
      <c r="C327" s="1"/>
      <c r="D327" s="1"/>
      <c r="E327" s="1"/>
      <c r="F327" s="1"/>
      <c r="G327" s="1"/>
      <c r="H327" s="1"/>
      <c r="I327" s="347"/>
      <c r="J327" s="158"/>
      <c r="K327" s="166"/>
      <c r="L327" s="166"/>
      <c r="M327" s="166"/>
      <c r="N327" s="1"/>
      <c r="O327" s="1"/>
    </row>
    <row r="328" spans="1:15" ht="19.899999999999999" customHeight="1" x14ac:dyDescent="0.35">
      <c r="A328" s="1" t="s">
        <v>1699</v>
      </c>
      <c r="B328" s="1006" t="s">
        <v>1723</v>
      </c>
      <c r="C328" s="1006"/>
      <c r="D328" s="1006"/>
      <c r="E328" s="1006"/>
      <c r="F328" s="1006"/>
      <c r="G328" s="1006"/>
      <c r="H328" s="1006"/>
      <c r="I328" s="1006"/>
      <c r="J328" s="1006"/>
      <c r="K328" s="1006"/>
      <c r="L328" s="1006"/>
      <c r="M328" s="1006"/>
      <c r="N328" s="1"/>
      <c r="O328" s="1"/>
    </row>
    <row r="329" spans="1:15" ht="19.899999999999999" customHeight="1" x14ac:dyDescent="0.35">
      <c r="A329" s="1" t="s">
        <v>1701</v>
      </c>
      <c r="B329" s="926" t="s">
        <v>1724</v>
      </c>
      <c r="C329" s="926"/>
      <c r="D329" s="926"/>
      <c r="E329" s="926"/>
      <c r="F329" s="926"/>
      <c r="G329" s="926"/>
      <c r="H329" s="926"/>
      <c r="I329" s="926"/>
      <c r="J329" s="926"/>
      <c r="K329" s="926"/>
      <c r="L329" s="926"/>
      <c r="M329" s="926"/>
      <c r="N329" s="1"/>
      <c r="O329" s="1"/>
    </row>
    <row r="330" spans="1:15" ht="19.899999999999999" customHeight="1" x14ac:dyDescent="0.35">
      <c r="A330" s="1"/>
      <c r="B330" s="1"/>
      <c r="C330" s="1"/>
      <c r="D330" s="1"/>
      <c r="E330" s="1"/>
      <c r="F330" s="1"/>
      <c r="G330" s="1"/>
      <c r="H330" s="1"/>
      <c r="I330" s="1"/>
      <c r="J330" s="1"/>
      <c r="K330" s="7"/>
      <c r="L330" s="7"/>
      <c r="M330" s="7"/>
      <c r="N330" s="1"/>
      <c r="O330" s="1"/>
    </row>
    <row r="331" spans="1:15" ht="19.5" customHeight="1" x14ac:dyDescent="0.35">
      <c r="A331" s="1"/>
      <c r="B331" s="1007" t="s">
        <v>485</v>
      </c>
      <c r="C331" s="1007"/>
      <c r="D331" s="1007"/>
      <c r="E331" s="1007"/>
      <c r="F331" s="1007"/>
      <c r="G331" s="1007"/>
      <c r="H331" s="1007"/>
      <c r="I331" s="1007"/>
      <c r="J331" s="1007"/>
      <c r="K331" s="1007"/>
      <c r="L331" s="1007"/>
      <c r="M331" s="1007"/>
      <c r="N331" s="1"/>
      <c r="O331" s="1"/>
    </row>
    <row r="332" spans="1:15" ht="10.5" customHeight="1" x14ac:dyDescent="0.35">
      <c r="A332" s="1"/>
      <c r="B332" s="1"/>
      <c r="C332" s="1"/>
      <c r="D332" s="1"/>
      <c r="E332" s="1"/>
      <c r="F332" s="1"/>
      <c r="G332" s="1"/>
      <c r="H332" s="1"/>
      <c r="I332" s="1"/>
      <c r="J332" s="1"/>
      <c r="K332" s="7"/>
      <c r="L332" s="7"/>
      <c r="M332" s="7"/>
      <c r="N332" s="1"/>
      <c r="O332" s="1"/>
    </row>
    <row r="333" spans="1:15" ht="19.899999999999999" customHeight="1" x14ac:dyDescent="0.35">
      <c r="A333" s="1"/>
      <c r="B333" s="1" t="s">
        <v>486</v>
      </c>
      <c r="C333" s="1"/>
      <c r="D333" s="1"/>
      <c r="E333" s="1"/>
      <c r="F333" s="1"/>
      <c r="G333" s="1"/>
      <c r="H333" s="1"/>
      <c r="I333" s="1"/>
      <c r="J333" s="1"/>
      <c r="K333" s="7"/>
      <c r="L333" s="7"/>
      <c r="M333" s="7"/>
      <c r="N333" s="1"/>
      <c r="O333" s="1"/>
    </row>
    <row r="334" spans="1:15" ht="222" customHeight="1" x14ac:dyDescent="0.35">
      <c r="A334" s="1"/>
      <c r="B334" s="998"/>
      <c r="C334" s="999"/>
      <c r="D334" s="999"/>
      <c r="E334" s="999"/>
      <c r="F334" s="999"/>
      <c r="G334" s="999"/>
      <c r="H334" s="999"/>
      <c r="I334" s="999"/>
      <c r="J334" s="999"/>
      <c r="K334" s="999"/>
      <c r="L334" s="999"/>
      <c r="M334" s="999"/>
      <c r="N334" s="1"/>
      <c r="O334" s="1"/>
    </row>
    <row r="335" spans="1:15" ht="19.899999999999999" customHeight="1" x14ac:dyDescent="0.35">
      <c r="A335" s="1"/>
      <c r="B335" s="1"/>
      <c r="C335" s="1"/>
      <c r="D335" s="1"/>
      <c r="E335" s="1"/>
      <c r="F335" s="1"/>
      <c r="G335" s="1"/>
      <c r="H335" s="1"/>
      <c r="I335" s="1"/>
      <c r="J335" s="1"/>
      <c r="K335" s="7"/>
      <c r="L335" s="7"/>
      <c r="M335" s="7"/>
      <c r="N335" s="1"/>
      <c r="O335" s="1"/>
    </row>
    <row r="336" spans="1:15" ht="19.899999999999999" customHeight="1" x14ac:dyDescent="0.35">
      <c r="A336" s="50" t="s">
        <v>487</v>
      </c>
      <c r="B336" s="768"/>
      <c r="C336" s="768"/>
      <c r="D336" s="768"/>
      <c r="E336" s="768"/>
      <c r="F336" s="768"/>
      <c r="G336" s="768"/>
      <c r="H336" s="768"/>
      <c r="I336" s="768"/>
      <c r="J336" s="768"/>
      <c r="K336" s="64"/>
      <c r="L336" s="507" t="s">
        <v>370</v>
      </c>
      <c r="M336" s="507" t="s">
        <v>371</v>
      </c>
      <c r="N336" s="1"/>
      <c r="O336" s="1"/>
    </row>
    <row r="337" spans="1:15" ht="19.899999999999999" customHeight="1" x14ac:dyDescent="0.35">
      <c r="A337" s="1"/>
      <c r="B337" s="1" t="s">
        <v>488</v>
      </c>
      <c r="C337" s="1"/>
      <c r="D337" s="1"/>
      <c r="E337" s="1"/>
      <c r="F337" s="1"/>
      <c r="G337" s="1"/>
      <c r="H337" s="1"/>
      <c r="I337" s="1"/>
      <c r="J337" s="1"/>
      <c r="K337" s="7"/>
      <c r="L337" s="166">
        <v>0</v>
      </c>
      <c r="M337" s="166">
        <v>0</v>
      </c>
      <c r="N337" s="1"/>
      <c r="O337" s="1"/>
    </row>
    <row r="338" spans="1:15" ht="19.899999999999999" customHeight="1" x14ac:dyDescent="0.35">
      <c r="A338" s="1"/>
      <c r="B338" s="1" t="s">
        <v>456</v>
      </c>
      <c r="C338" s="1"/>
      <c r="D338" s="1"/>
      <c r="E338" s="1"/>
      <c r="F338" s="1"/>
      <c r="G338" s="1"/>
      <c r="H338" s="1"/>
      <c r="I338" s="1"/>
      <c r="J338" s="1"/>
      <c r="K338" s="7"/>
      <c r="L338" s="169"/>
      <c r="M338" s="169"/>
      <c r="N338" s="1"/>
      <c r="O338" s="1"/>
    </row>
    <row r="339" spans="1:15" ht="19.899999999999999" customHeight="1" x14ac:dyDescent="0.35">
      <c r="A339" s="1"/>
      <c r="B339" s="1" t="s">
        <v>457</v>
      </c>
      <c r="C339" s="1"/>
      <c r="D339" s="1"/>
      <c r="E339" s="1"/>
      <c r="F339" s="1"/>
      <c r="G339" s="1"/>
      <c r="H339" s="1"/>
      <c r="I339" s="1"/>
      <c r="J339" s="1"/>
      <c r="K339" s="7"/>
      <c r="L339" s="166"/>
      <c r="M339" s="166"/>
      <c r="N339" s="1"/>
      <c r="O339" s="1"/>
    </row>
    <row r="340" spans="1:15" ht="19.899999999999999" customHeight="1" x14ac:dyDescent="0.35">
      <c r="A340" s="1"/>
      <c r="B340" s="1" t="s">
        <v>470</v>
      </c>
      <c r="C340" s="1"/>
      <c r="D340" s="1"/>
      <c r="E340" s="1"/>
      <c r="F340" s="1"/>
      <c r="G340" s="1"/>
      <c r="H340" s="1"/>
      <c r="I340" s="1"/>
      <c r="J340" s="1"/>
      <c r="K340" s="7"/>
      <c r="L340" s="166"/>
      <c r="M340" s="166"/>
      <c r="N340" s="1"/>
      <c r="O340" s="1"/>
    </row>
    <row r="341" spans="1:15" ht="19.899999999999999" customHeight="1" x14ac:dyDescent="0.35">
      <c r="A341" s="1"/>
      <c r="B341" s="1" t="s">
        <v>489</v>
      </c>
      <c r="C341" s="1"/>
      <c r="D341" s="1"/>
      <c r="E341" s="1"/>
      <c r="F341" s="1"/>
      <c r="G341" s="1"/>
      <c r="H341" s="1"/>
      <c r="I341" s="1"/>
      <c r="J341" s="1"/>
      <c r="K341" s="7"/>
      <c r="L341" s="166"/>
      <c r="M341" s="166"/>
      <c r="N341" s="1"/>
      <c r="O341" s="1"/>
    </row>
    <row r="342" spans="1:15" ht="19.899999999999999" customHeight="1" x14ac:dyDescent="0.35">
      <c r="A342" s="1"/>
      <c r="B342" s="1" t="s">
        <v>462</v>
      </c>
      <c r="C342" s="1"/>
      <c r="D342" s="1"/>
      <c r="E342" s="1"/>
      <c r="F342" s="1"/>
      <c r="G342" s="1"/>
      <c r="H342" s="1"/>
      <c r="I342" s="1"/>
      <c r="J342" s="1"/>
      <c r="K342" s="7"/>
      <c r="L342" s="168"/>
      <c r="M342" s="168"/>
      <c r="N342" s="1"/>
      <c r="O342" s="1"/>
    </row>
    <row r="343" spans="1:15" ht="19.899999999999999" customHeight="1" x14ac:dyDescent="0.35">
      <c r="A343" s="1"/>
      <c r="B343" s="1"/>
      <c r="C343" s="1"/>
      <c r="D343" s="1"/>
      <c r="E343" s="1"/>
      <c r="F343" s="1"/>
      <c r="G343" s="1"/>
      <c r="H343" s="1"/>
      <c r="I343" s="1"/>
      <c r="J343" s="1"/>
      <c r="K343" s="7"/>
      <c r="L343" s="7"/>
      <c r="M343" s="7"/>
      <c r="N343" s="1"/>
      <c r="O343" s="1"/>
    </row>
    <row r="344" spans="1:15" ht="19.899999999999999" customHeight="1" x14ac:dyDescent="0.35">
      <c r="A344" s="50" t="s">
        <v>490</v>
      </c>
      <c r="B344" s="768"/>
      <c r="C344" s="768"/>
      <c r="D344" s="768"/>
      <c r="E344" s="768"/>
      <c r="F344" s="768"/>
      <c r="G344" s="768"/>
      <c r="H344" s="768"/>
      <c r="I344" s="768"/>
      <c r="J344" s="768"/>
      <c r="K344" s="64"/>
      <c r="L344" s="507" t="s">
        <v>370</v>
      </c>
      <c r="M344" s="507" t="s">
        <v>371</v>
      </c>
      <c r="N344" s="1"/>
      <c r="O344" s="1"/>
    </row>
    <row r="345" spans="1:15" ht="19.899999999999999" customHeight="1" x14ac:dyDescent="0.35">
      <c r="A345" s="1" t="s">
        <v>491</v>
      </c>
      <c r="B345" s="1"/>
      <c r="C345" s="1"/>
      <c r="D345" s="1"/>
      <c r="E345" s="1"/>
      <c r="F345" s="1"/>
      <c r="G345" s="1"/>
      <c r="H345" s="1"/>
      <c r="I345" s="1"/>
      <c r="J345" s="1"/>
      <c r="K345" s="7"/>
      <c r="L345" s="166"/>
      <c r="M345" s="166"/>
      <c r="N345" s="1"/>
      <c r="O345" s="1"/>
    </row>
    <row r="346" spans="1:15" ht="19.899999999999999" customHeight="1" x14ac:dyDescent="0.35">
      <c r="A346" s="1" t="s">
        <v>492</v>
      </c>
      <c r="B346" s="1"/>
      <c r="C346" s="1"/>
      <c r="D346" s="1"/>
      <c r="E346" s="1"/>
      <c r="F346" s="1"/>
      <c r="G346" s="1"/>
      <c r="H346" s="1"/>
      <c r="I346" s="1"/>
      <c r="J346" s="1"/>
      <c r="K346" s="7"/>
      <c r="L346" s="166"/>
      <c r="M346" s="166"/>
      <c r="N346" s="1"/>
      <c r="O346" s="1"/>
    </row>
    <row r="347" spans="1:15" ht="19.899999999999999" customHeight="1" x14ac:dyDescent="0.35">
      <c r="A347" s="1" t="s">
        <v>493</v>
      </c>
      <c r="B347" s="1"/>
      <c r="C347" s="1028"/>
      <c r="D347" s="1028"/>
      <c r="E347" s="1028"/>
      <c r="F347" s="1"/>
      <c r="G347" s="1"/>
      <c r="H347" s="1"/>
      <c r="I347" s="1"/>
      <c r="J347" s="1"/>
      <c r="K347" s="7"/>
      <c r="L347" s="166"/>
      <c r="M347" s="166"/>
      <c r="N347" s="1"/>
      <c r="O347" s="1"/>
    </row>
    <row r="348" spans="1:15" ht="19.899999999999999" customHeight="1" x14ac:dyDescent="0.35">
      <c r="A348" s="1"/>
      <c r="B348" s="1" t="s">
        <v>269</v>
      </c>
      <c r="C348" s="1"/>
      <c r="D348" s="1"/>
      <c r="E348" s="1"/>
      <c r="F348" s="1"/>
      <c r="G348" s="1"/>
      <c r="H348" s="1"/>
      <c r="I348" s="1"/>
      <c r="J348" s="1"/>
      <c r="K348" s="7"/>
      <c r="L348" s="46">
        <f>SUM(L345:L347)</f>
        <v>0</v>
      </c>
      <c r="M348" s="46">
        <f>SUM(M345:M347)</f>
        <v>0</v>
      </c>
      <c r="N348" s="1"/>
      <c r="O348" s="1"/>
    </row>
    <row r="349" spans="1:15" ht="6" customHeight="1" x14ac:dyDescent="0.35"/>
    <row r="350" spans="1:15" ht="45.65" customHeight="1" x14ac:dyDescent="0.35">
      <c r="A350" s="926" t="s">
        <v>494</v>
      </c>
      <c r="B350" s="926"/>
      <c r="C350" s="926"/>
      <c r="D350" s="926"/>
      <c r="E350" s="926"/>
      <c r="F350" s="926"/>
      <c r="G350" s="926"/>
      <c r="H350" s="926"/>
      <c r="I350" s="926"/>
      <c r="J350" s="926"/>
      <c r="K350" s="926"/>
      <c r="L350" s="926"/>
      <c r="M350" s="926"/>
    </row>
    <row r="351" spans="1:15" ht="6" customHeight="1" x14ac:dyDescent="0.35">
      <c r="A351" s="322"/>
    </row>
    <row r="352" spans="1:15" ht="100.15" customHeight="1" x14ac:dyDescent="0.35">
      <c r="A352" s="926" t="s">
        <v>495</v>
      </c>
      <c r="B352" s="926"/>
      <c r="C352" s="926"/>
      <c r="D352" s="926"/>
      <c r="E352" s="926"/>
      <c r="F352" s="926"/>
      <c r="G352" s="926"/>
      <c r="H352" s="926"/>
      <c r="I352" s="926"/>
      <c r="J352" s="926"/>
      <c r="K352" s="926"/>
      <c r="L352" s="926"/>
      <c r="M352" s="926"/>
    </row>
    <row r="354" spans="1:13" ht="19.899999999999999" customHeight="1" x14ac:dyDescent="0.35">
      <c r="A354" s="254" t="s">
        <v>496</v>
      </c>
      <c r="B354" s="1"/>
      <c r="C354" s="1"/>
      <c r="D354" s="1"/>
      <c r="E354" s="1"/>
      <c r="F354" s="1"/>
      <c r="G354" s="1"/>
      <c r="H354" s="1"/>
      <c r="I354" s="1"/>
      <c r="J354" s="1"/>
      <c r="K354" s="1"/>
      <c r="L354" s="1"/>
      <c r="M354" s="1"/>
    </row>
    <row r="355" spans="1:13" ht="19.899999999999999" customHeight="1" x14ac:dyDescent="0.35">
      <c r="A355" s="317" t="s">
        <v>497</v>
      </c>
      <c r="B355" s="1"/>
      <c r="C355" s="1"/>
      <c r="D355" s="1"/>
      <c r="E355" s="1"/>
      <c r="F355" s="1"/>
      <c r="G355" s="1"/>
      <c r="H355" s="1"/>
      <c r="I355" s="1"/>
      <c r="J355" s="1"/>
      <c r="K355" s="1"/>
      <c r="L355" s="1"/>
      <c r="M355" s="1"/>
    </row>
    <row r="356" spans="1:13" ht="19.899999999999999" customHeight="1" x14ac:dyDescent="0.35">
      <c r="A356" s="345"/>
      <c r="B356" s="1" t="s">
        <v>498</v>
      </c>
      <c r="C356" s="1"/>
      <c r="D356" s="1"/>
      <c r="E356" s="1"/>
      <c r="F356" s="1"/>
      <c r="G356" s="1"/>
      <c r="H356" s="1"/>
      <c r="I356" s="1"/>
      <c r="J356" s="1"/>
      <c r="K356" s="1"/>
      <c r="L356" s="1"/>
      <c r="M356" s="1"/>
    </row>
    <row r="357" spans="1:13" ht="19.899999999999999" customHeight="1" x14ac:dyDescent="0.35">
      <c r="A357" s="41"/>
      <c r="B357" s="740" t="s">
        <v>499</v>
      </c>
      <c r="C357" s="319"/>
      <c r="D357" s="514"/>
      <c r="E357" s="319"/>
      <c r="F357" s="319"/>
      <c r="G357" s="319"/>
      <c r="H357" s="319"/>
      <c r="I357" s="319"/>
      <c r="J357" s="1"/>
      <c r="K357" s="1"/>
      <c r="L357" s="1"/>
      <c r="M357" s="1"/>
    </row>
    <row r="358" spans="1:13" ht="19.899999999999999" customHeight="1" x14ac:dyDescent="0.35">
      <c r="A358" s="345"/>
      <c r="B358" s="1" t="s">
        <v>500</v>
      </c>
      <c r="C358" s="1"/>
      <c r="D358" s="1"/>
      <c r="E358" s="1"/>
      <c r="F358" s="1"/>
      <c r="G358" s="1"/>
      <c r="H358" s="1"/>
      <c r="I358" s="1"/>
      <c r="J358" s="1"/>
      <c r="K358" s="1"/>
      <c r="L358" s="1"/>
      <c r="M358" s="1"/>
    </row>
    <row r="359" spans="1:13" ht="10.15" customHeight="1" x14ac:dyDescent="0.35">
      <c r="A359" s="41"/>
      <c r="B359" s="1"/>
      <c r="C359" s="1"/>
      <c r="D359" s="1"/>
      <c r="E359" s="1"/>
      <c r="F359" s="1"/>
      <c r="G359" s="1"/>
      <c r="H359" s="1"/>
      <c r="I359" s="1"/>
      <c r="J359" s="1"/>
      <c r="K359" s="1"/>
      <c r="L359" s="1"/>
      <c r="M359" s="1"/>
    </row>
    <row r="360" spans="1:13" ht="19.899999999999999" customHeight="1" x14ac:dyDescent="0.35">
      <c r="A360" s="41"/>
      <c r="B360" s="345"/>
      <c r="C360" s="1" t="s">
        <v>501</v>
      </c>
      <c r="D360" s="1"/>
      <c r="E360" s="1"/>
      <c r="F360" s="1"/>
      <c r="G360" s="1"/>
      <c r="H360" s="1"/>
      <c r="I360" s="1"/>
      <c r="J360" s="1"/>
      <c r="K360" s="1"/>
      <c r="L360" s="1"/>
      <c r="M360" s="1"/>
    </row>
    <row r="361" spans="1:13" ht="10.15" customHeight="1" x14ac:dyDescent="0.35">
      <c r="A361" s="41"/>
      <c r="B361" s="1"/>
      <c r="C361" s="1"/>
      <c r="D361" s="1"/>
      <c r="E361" s="1"/>
      <c r="F361" s="1"/>
      <c r="G361" s="1"/>
      <c r="H361" s="1"/>
      <c r="I361" s="1"/>
      <c r="J361" s="1"/>
      <c r="K361" s="1"/>
      <c r="L361" s="1"/>
      <c r="M361" s="1"/>
    </row>
    <row r="362" spans="1:13" ht="19.899999999999999" customHeight="1" x14ac:dyDescent="0.35">
      <c r="A362" s="41"/>
      <c r="B362" s="345"/>
      <c r="C362" s="1" t="s">
        <v>502</v>
      </c>
      <c r="D362" s="1"/>
      <c r="E362" s="1"/>
      <c r="F362" s="1"/>
      <c r="G362" s="1"/>
      <c r="H362" s="1"/>
      <c r="I362" s="1"/>
      <c r="J362" s="1"/>
      <c r="K362" s="1"/>
      <c r="L362" s="1"/>
      <c r="M362" s="1"/>
    </row>
    <row r="363" spans="1:13" ht="10.15" customHeight="1" x14ac:dyDescent="0.35">
      <c r="A363" s="41"/>
      <c r="B363" s="1"/>
      <c r="C363" s="1"/>
      <c r="D363" s="1"/>
      <c r="E363" s="1"/>
      <c r="F363" s="1"/>
      <c r="G363" s="1"/>
      <c r="H363" s="1"/>
      <c r="I363" s="1"/>
      <c r="J363" s="1"/>
      <c r="K363" s="1"/>
      <c r="L363" s="1"/>
      <c r="M363" s="1"/>
    </row>
    <row r="364" spans="1:13" ht="19.899999999999999" customHeight="1" x14ac:dyDescent="0.35">
      <c r="A364" s="41"/>
      <c r="B364" s="345"/>
      <c r="C364" s="1" t="s">
        <v>503</v>
      </c>
      <c r="D364" s="1"/>
      <c r="E364" s="1"/>
      <c r="F364" s="1"/>
      <c r="G364" s="1"/>
      <c r="H364" s="1"/>
      <c r="I364" s="1"/>
      <c r="J364" s="1"/>
      <c r="K364" s="1"/>
      <c r="L364" s="1"/>
      <c r="M364" s="1"/>
    </row>
    <row r="365" spans="1:13" ht="10.15" customHeight="1" x14ac:dyDescent="0.35">
      <c r="A365" s="41"/>
      <c r="B365" s="1"/>
      <c r="C365" s="1"/>
      <c r="D365" s="1"/>
      <c r="E365" s="1"/>
      <c r="F365" s="1"/>
      <c r="G365" s="1"/>
      <c r="H365" s="1"/>
      <c r="I365" s="1"/>
      <c r="J365" s="1"/>
      <c r="K365" s="1"/>
      <c r="L365" s="1"/>
      <c r="M365" s="1"/>
    </row>
    <row r="366" spans="1:13" ht="19.899999999999999" customHeight="1" x14ac:dyDescent="0.35">
      <c r="A366" s="41"/>
      <c r="B366" s="345"/>
      <c r="C366" s="1" t="s">
        <v>504</v>
      </c>
      <c r="D366" s="1"/>
      <c r="E366" s="1"/>
      <c r="F366" s="1"/>
      <c r="G366" s="1"/>
      <c r="H366" s="1"/>
      <c r="I366" s="1"/>
      <c r="J366" s="1"/>
      <c r="K366" s="1"/>
      <c r="L366" s="1"/>
      <c r="M366" s="1"/>
    </row>
    <row r="367" spans="1:13" ht="10.15" customHeight="1" x14ac:dyDescent="0.35">
      <c r="A367" s="41"/>
      <c r="B367" s="1"/>
      <c r="C367" s="1"/>
      <c r="D367" s="1"/>
      <c r="E367" s="1"/>
      <c r="F367" s="1"/>
      <c r="G367" s="1"/>
      <c r="H367" s="1"/>
      <c r="I367" s="1"/>
      <c r="J367" s="1"/>
      <c r="K367" s="1"/>
      <c r="L367" s="1"/>
      <c r="M367" s="1"/>
    </row>
    <row r="368" spans="1:13" ht="19.899999999999999" customHeight="1" x14ac:dyDescent="0.35">
      <c r="A368" s="41"/>
      <c r="B368" s="345"/>
      <c r="C368" s="1" t="s">
        <v>505</v>
      </c>
      <c r="D368" s="1"/>
      <c r="E368" s="1021"/>
      <c r="F368" s="1022"/>
      <c r="G368" s="1022"/>
      <c r="H368" s="1022"/>
      <c r="I368" s="1022"/>
      <c r="J368" s="1022"/>
      <c r="K368" s="1022"/>
      <c r="L368" s="1022"/>
      <c r="M368" s="1022"/>
    </row>
    <row r="369" spans="1:13" ht="19.899999999999999" customHeight="1" x14ac:dyDescent="0.35">
      <c r="A369" s="1"/>
      <c r="B369" s="1"/>
      <c r="C369" s="1"/>
      <c r="D369" s="1"/>
      <c r="E369" s="1"/>
      <c r="F369" s="1"/>
      <c r="G369" s="1"/>
      <c r="H369" s="1"/>
      <c r="I369" s="1"/>
      <c r="J369" s="1"/>
      <c r="K369" s="1"/>
      <c r="L369" s="1"/>
      <c r="M369" s="1"/>
    </row>
    <row r="370" spans="1:13" ht="19.899999999999999" customHeight="1" x14ac:dyDescent="0.35">
      <c r="A370" s="1" t="s">
        <v>506</v>
      </c>
      <c r="B370" s="1"/>
      <c r="C370" s="1"/>
      <c r="D370" s="1"/>
      <c r="E370" s="1"/>
      <c r="F370" s="1"/>
      <c r="G370" s="1"/>
      <c r="H370" s="1" t="s">
        <v>507</v>
      </c>
      <c r="I370" s="1"/>
      <c r="J370" s="1"/>
      <c r="K370" s="1"/>
      <c r="L370" s="1"/>
      <c r="M370" s="1"/>
    </row>
    <row r="371" spans="1:13" ht="6" customHeight="1" x14ac:dyDescent="0.35">
      <c r="A371" s="1"/>
      <c r="B371" s="1"/>
      <c r="C371" s="1"/>
      <c r="D371" s="1"/>
      <c r="E371" s="1"/>
      <c r="F371" s="1"/>
      <c r="G371" s="1"/>
      <c r="H371" s="1"/>
      <c r="I371" s="1"/>
      <c r="J371" s="1"/>
      <c r="K371" s="1"/>
      <c r="L371" s="1"/>
      <c r="M371" s="1"/>
    </row>
    <row r="372" spans="1:13" ht="19.899999999999999" customHeight="1" x14ac:dyDescent="0.35">
      <c r="A372" s="345"/>
      <c r="B372" s="1" t="s">
        <v>508</v>
      </c>
      <c r="C372" s="1"/>
      <c r="D372" s="1"/>
      <c r="E372" s="1"/>
      <c r="F372" s="1"/>
      <c r="G372" s="1"/>
      <c r="H372" s="1021"/>
      <c r="I372" s="1022"/>
      <c r="J372" s="1022"/>
      <c r="K372" s="1022"/>
      <c r="L372" s="1022"/>
      <c r="M372" s="1022"/>
    </row>
    <row r="373" spans="1:13" ht="10.15" customHeight="1" x14ac:dyDescent="0.35">
      <c r="A373" s="1"/>
      <c r="B373" s="1"/>
      <c r="C373" s="1"/>
      <c r="D373" s="1"/>
      <c r="E373" s="1"/>
      <c r="F373" s="1"/>
      <c r="G373" s="1"/>
      <c r="H373" s="1"/>
      <c r="I373" s="1"/>
      <c r="J373" s="1"/>
      <c r="K373" s="1"/>
      <c r="L373" s="1"/>
      <c r="M373" s="1"/>
    </row>
    <row r="374" spans="1:13" ht="19.899999999999999" customHeight="1" x14ac:dyDescent="0.35">
      <c r="A374" s="345"/>
      <c r="B374" s="1" t="s">
        <v>509</v>
      </c>
      <c r="C374" s="1"/>
      <c r="D374" s="1"/>
      <c r="E374" s="1"/>
      <c r="F374" s="1"/>
      <c r="G374" s="1"/>
      <c r="H374" s="1021"/>
      <c r="I374" s="1022"/>
      <c r="J374" s="1022"/>
      <c r="K374" s="1022"/>
      <c r="L374" s="1022"/>
      <c r="M374" s="1022"/>
    </row>
    <row r="375" spans="1:13" ht="19.899999999999999" customHeight="1" x14ac:dyDescent="0.35">
      <c r="A375" s="742" t="s">
        <v>510</v>
      </c>
      <c r="B375" s="1"/>
      <c r="C375" s="1"/>
      <c r="D375" s="1"/>
      <c r="E375" s="1"/>
      <c r="F375" s="1"/>
      <c r="G375" s="1"/>
      <c r="H375" s="1"/>
      <c r="I375" s="1"/>
      <c r="J375" s="1"/>
      <c r="K375" s="1"/>
      <c r="L375" s="1"/>
      <c r="M375" s="1"/>
    </row>
    <row r="376" spans="1:13" ht="19.899999999999999" customHeight="1" x14ac:dyDescent="0.35">
      <c r="A376" s="317"/>
      <c r="B376" s="317"/>
      <c r="C376" s="317"/>
      <c r="D376" s="317"/>
      <c r="E376" s="317"/>
      <c r="F376" s="317"/>
      <c r="G376" s="317"/>
      <c r="H376" s="317"/>
      <c r="I376" s="317"/>
      <c r="J376" s="318"/>
      <c r="K376" s="318"/>
      <c r="L376" s="1"/>
      <c r="M376" s="1"/>
    </row>
    <row r="377" spans="1:13" ht="19.899999999999999" customHeight="1" x14ac:dyDescent="0.35">
      <c r="A377" s="41" t="s">
        <v>511</v>
      </c>
      <c r="B377" s="317"/>
      <c r="C377" s="317"/>
      <c r="D377" s="317"/>
      <c r="E377" s="317"/>
      <c r="F377" s="317"/>
      <c r="G377" s="317"/>
      <c r="H377" s="317"/>
      <c r="I377" s="317"/>
      <c r="J377" s="318"/>
      <c r="K377" s="318"/>
      <c r="L377" s="1"/>
      <c r="M377" s="1"/>
    </row>
    <row r="378" spans="1:13" ht="19.899999999999999" customHeight="1" x14ac:dyDescent="0.35">
      <c r="A378" s="317" t="s">
        <v>497</v>
      </c>
      <c r="B378" s="317"/>
      <c r="C378" s="317"/>
      <c r="D378" s="317"/>
      <c r="E378" s="317"/>
      <c r="F378" s="317"/>
      <c r="G378" s="317"/>
      <c r="H378" s="317"/>
      <c r="I378" s="317"/>
      <c r="J378" s="318"/>
      <c r="K378" s="318"/>
      <c r="L378" s="1"/>
      <c r="M378" s="1"/>
    </row>
    <row r="379" spans="1:13" ht="19.899999999999999" customHeight="1" x14ac:dyDescent="0.35">
      <c r="A379" s="345"/>
      <c r="B379" s="1" t="s">
        <v>512</v>
      </c>
      <c r="C379" s="317"/>
      <c r="D379" s="317"/>
      <c r="E379" s="317"/>
      <c r="F379" s="317"/>
      <c r="G379" s="317"/>
      <c r="H379" s="317"/>
      <c r="I379" s="317"/>
      <c r="J379" s="318"/>
      <c r="K379" s="318"/>
      <c r="L379" s="1"/>
      <c r="M379" s="1"/>
    </row>
    <row r="380" spans="1:13" ht="19.899999999999999" customHeight="1" x14ac:dyDescent="0.35">
      <c r="A380" s="317"/>
      <c r="B380" s="317"/>
      <c r="C380" s="317"/>
      <c r="D380" s="317"/>
      <c r="E380" s="317"/>
      <c r="F380" s="317"/>
      <c r="G380" s="317"/>
      <c r="H380" s="317"/>
      <c r="I380" s="317"/>
      <c r="J380" s="318"/>
      <c r="K380" s="318"/>
      <c r="L380" s="1"/>
      <c r="M380" s="1"/>
    </row>
    <row r="381" spans="1:13" ht="19.899999999999999" customHeight="1" x14ac:dyDescent="0.35">
      <c r="A381" s="345"/>
      <c r="B381" s="1" t="s">
        <v>513</v>
      </c>
      <c r="C381" s="317"/>
      <c r="D381" s="317"/>
      <c r="E381" s="317"/>
      <c r="F381" s="317"/>
      <c r="G381" s="317"/>
      <c r="H381" s="317"/>
      <c r="I381" s="317"/>
      <c r="J381" s="318"/>
      <c r="K381" s="318"/>
      <c r="L381" s="1"/>
      <c r="M381" s="1"/>
    </row>
    <row r="382" spans="1:13" ht="19.899999999999999" customHeight="1" x14ac:dyDescent="0.35">
      <c r="A382" s="317"/>
      <c r="B382" s="740" t="s">
        <v>514</v>
      </c>
      <c r="C382" s="317"/>
      <c r="D382" s="317"/>
      <c r="E382" s="317"/>
      <c r="F382" s="317"/>
      <c r="G382" s="317"/>
      <c r="H382" s="317"/>
      <c r="I382" s="317"/>
      <c r="J382" s="318"/>
      <c r="K382" s="318"/>
      <c r="L382" s="1"/>
      <c r="M382" s="1"/>
    </row>
    <row r="383" spans="1:13" ht="19.899999999999999" customHeight="1" x14ac:dyDescent="0.35">
      <c r="A383" s="320"/>
      <c r="B383" s="320"/>
      <c r="C383" s="320"/>
      <c r="D383" s="320"/>
      <c r="E383" s="320"/>
      <c r="F383" s="320"/>
      <c r="G383" s="320"/>
      <c r="H383" s="320"/>
      <c r="I383" s="320"/>
      <c r="J383" s="320"/>
      <c r="K383" s="320"/>
      <c r="L383" s="1"/>
      <c r="M383" s="1"/>
    </row>
    <row r="384" spans="1:13" ht="19.899999999999999" customHeight="1" x14ac:dyDescent="0.35">
      <c r="A384" s="41" t="s">
        <v>515</v>
      </c>
      <c r="B384" s="1"/>
      <c r="C384" s="1"/>
      <c r="D384" s="1"/>
      <c r="E384" s="1"/>
      <c r="F384" s="1"/>
      <c r="G384" s="1"/>
      <c r="H384" s="1"/>
      <c r="I384" s="1"/>
      <c r="J384" s="1"/>
      <c r="K384" s="1"/>
      <c r="L384" s="1"/>
      <c r="M384" s="1"/>
    </row>
    <row r="385" spans="1:13" ht="19.899999999999999" customHeight="1" x14ac:dyDescent="0.35">
      <c r="A385" s="317" t="s">
        <v>516</v>
      </c>
      <c r="B385" s="1"/>
      <c r="C385" s="1"/>
      <c r="D385" s="1"/>
      <c r="E385" s="1"/>
      <c r="F385" s="1"/>
      <c r="G385" s="1"/>
      <c r="H385" s="1"/>
      <c r="I385" s="1"/>
      <c r="J385" s="1"/>
      <c r="K385" s="1"/>
      <c r="L385" s="1"/>
      <c r="M385" s="1"/>
    </row>
    <row r="386" spans="1:13" ht="19.899999999999999" customHeight="1" x14ac:dyDescent="0.35">
      <c r="A386" s="41" t="s">
        <v>1728</v>
      </c>
      <c r="B386" s="1"/>
      <c r="C386" s="1"/>
      <c r="D386" s="1"/>
      <c r="E386" s="1"/>
      <c r="F386" s="1"/>
      <c r="G386" s="933"/>
      <c r="H386" s="934"/>
      <c r="I386" s="934"/>
      <c r="J386" s="934"/>
      <c r="K386" s="934"/>
      <c r="L386" s="934"/>
      <c r="M386" s="934"/>
    </row>
    <row r="387" spans="1:13" ht="19.899999999999999" customHeight="1" x14ac:dyDescent="0.35">
      <c r="A387" s="1"/>
      <c r="B387" s="1" t="s">
        <v>517</v>
      </c>
      <c r="C387" s="1"/>
      <c r="D387" s="1"/>
      <c r="E387" s="1"/>
      <c r="F387" s="1"/>
      <c r="G387" s="935"/>
      <c r="H387" s="935"/>
      <c r="I387" s="935"/>
      <c r="J387" s="935"/>
      <c r="K387" s="935"/>
      <c r="L387" s="935"/>
      <c r="M387" s="935"/>
    </row>
    <row r="388" spans="1:13" ht="19.899999999999999" customHeight="1" x14ac:dyDescent="0.35">
      <c r="A388" s="1"/>
      <c r="B388" s="1" t="s">
        <v>518</v>
      </c>
      <c r="C388" s="1"/>
      <c r="D388" s="1"/>
      <c r="E388" s="1"/>
      <c r="F388" s="1"/>
      <c r="G388" s="933"/>
      <c r="H388" s="934"/>
      <c r="I388" s="934"/>
      <c r="J388" s="934"/>
      <c r="K388" s="934"/>
      <c r="L388" s="934"/>
      <c r="M388" s="934"/>
    </row>
    <row r="389" spans="1:13" ht="19.899999999999999" customHeight="1" x14ac:dyDescent="0.35">
      <c r="A389" s="1"/>
      <c r="B389" s="1" t="s">
        <v>519</v>
      </c>
      <c r="C389" s="1"/>
      <c r="D389" s="1"/>
      <c r="E389" s="1"/>
      <c r="F389" s="1"/>
      <c r="G389" s="935"/>
      <c r="H389" s="935"/>
      <c r="I389" s="935"/>
      <c r="J389" s="935"/>
      <c r="K389" s="935"/>
      <c r="L389" s="935"/>
      <c r="M389" s="935"/>
    </row>
    <row r="390" spans="1:13" ht="19.899999999999999" customHeight="1" x14ac:dyDescent="0.35">
      <c r="A390" s="1"/>
      <c r="B390" s="1" t="s">
        <v>162</v>
      </c>
      <c r="C390" s="1"/>
      <c r="D390" s="1"/>
      <c r="E390" s="1"/>
      <c r="F390" s="1"/>
      <c r="G390" s="933"/>
      <c r="H390" s="934"/>
      <c r="I390" s="934"/>
      <c r="J390" s="934"/>
      <c r="K390" s="934"/>
      <c r="L390" s="934"/>
      <c r="M390" s="934"/>
    </row>
    <row r="391" spans="1:13" ht="19.899999999999999" customHeight="1" x14ac:dyDescent="0.35">
      <c r="A391" s="1"/>
      <c r="B391" s="1" t="s">
        <v>520</v>
      </c>
      <c r="C391" s="1"/>
      <c r="D391" s="1"/>
      <c r="E391" s="1"/>
      <c r="F391" s="1"/>
      <c r="G391" s="935"/>
      <c r="H391" s="1026"/>
      <c r="I391" s="1026"/>
      <c r="J391" s="1026"/>
      <c r="K391" s="1026"/>
      <c r="L391" s="1026"/>
      <c r="M391" s="1026"/>
    </row>
    <row r="392" spans="1:13" ht="60" customHeight="1" x14ac:dyDescent="0.35">
      <c r="A392" s="1"/>
      <c r="B392" s="469" t="s">
        <v>521</v>
      </c>
      <c r="C392" s="1"/>
      <c r="D392" s="1"/>
      <c r="E392" s="1"/>
      <c r="F392" s="1"/>
      <c r="G392" s="931"/>
      <c r="H392" s="936"/>
      <c r="I392" s="936"/>
      <c r="J392" s="936"/>
      <c r="K392" s="936"/>
      <c r="L392" s="936"/>
      <c r="M392" s="936"/>
    </row>
    <row r="393" spans="1:13" ht="19.899999999999999" customHeight="1" x14ac:dyDescent="0.35">
      <c r="A393" s="1"/>
      <c r="B393" s="1"/>
      <c r="C393" s="1"/>
      <c r="D393" s="1"/>
      <c r="E393" s="1"/>
      <c r="F393" s="1"/>
      <c r="G393" s="1"/>
      <c r="H393" s="1"/>
      <c r="I393" s="1"/>
      <c r="J393" s="1"/>
      <c r="K393" s="1"/>
      <c r="L393" s="1"/>
      <c r="M393" s="1"/>
    </row>
    <row r="394" spans="1:13" ht="19.899999999999999" customHeight="1" x14ac:dyDescent="0.35">
      <c r="A394" s="41" t="s">
        <v>522</v>
      </c>
      <c r="B394" s="1"/>
      <c r="C394" s="1"/>
      <c r="D394" s="1"/>
      <c r="E394" s="1"/>
      <c r="F394" s="1"/>
      <c r="G394" s="933"/>
      <c r="H394" s="934"/>
      <c r="I394" s="934"/>
      <c r="J394" s="934"/>
      <c r="K394" s="934"/>
      <c r="L394" s="934"/>
      <c r="M394" s="934"/>
    </row>
    <row r="395" spans="1:13" ht="19.899999999999999" customHeight="1" x14ac:dyDescent="0.35">
      <c r="A395" s="1"/>
      <c r="B395" s="1" t="s">
        <v>517</v>
      </c>
      <c r="C395" s="1"/>
      <c r="D395" s="1"/>
      <c r="E395" s="1"/>
      <c r="F395" s="1"/>
      <c r="G395" s="933"/>
      <c r="H395" s="934"/>
      <c r="I395" s="934"/>
      <c r="J395" s="934"/>
      <c r="K395" s="934"/>
      <c r="L395" s="934"/>
      <c r="M395" s="934"/>
    </row>
    <row r="396" spans="1:13" ht="19.899999999999999" customHeight="1" x14ac:dyDescent="0.35">
      <c r="A396" s="1"/>
      <c r="B396" s="1" t="s">
        <v>518</v>
      </c>
      <c r="C396" s="1"/>
      <c r="D396" s="1"/>
      <c r="E396" s="1"/>
      <c r="F396" s="1"/>
      <c r="G396" s="933"/>
      <c r="H396" s="934"/>
      <c r="I396" s="934"/>
      <c r="J396" s="934"/>
      <c r="K396" s="934"/>
      <c r="L396" s="934"/>
      <c r="M396" s="934"/>
    </row>
    <row r="397" spans="1:13" ht="19.899999999999999" customHeight="1" x14ac:dyDescent="0.35">
      <c r="A397" s="1"/>
      <c r="B397" s="1" t="s">
        <v>519</v>
      </c>
      <c r="C397" s="1"/>
      <c r="D397" s="1"/>
      <c r="E397" s="1"/>
      <c r="F397" s="1"/>
      <c r="G397" s="935"/>
      <c r="H397" s="935"/>
      <c r="I397" s="935"/>
      <c r="J397" s="935"/>
      <c r="K397" s="935"/>
      <c r="L397" s="935"/>
      <c r="M397" s="935"/>
    </row>
    <row r="398" spans="1:13" ht="19.899999999999999" customHeight="1" x14ac:dyDescent="0.35">
      <c r="A398" s="1"/>
      <c r="B398" s="1" t="s">
        <v>162</v>
      </c>
      <c r="C398" s="1"/>
      <c r="D398" s="1"/>
      <c r="E398" s="1"/>
      <c r="F398" s="1"/>
      <c r="G398" s="933"/>
      <c r="H398" s="934"/>
      <c r="I398" s="934"/>
      <c r="J398" s="934"/>
      <c r="K398" s="934"/>
      <c r="L398" s="934"/>
      <c r="M398" s="934"/>
    </row>
    <row r="399" spans="1:13" ht="19.899999999999999" customHeight="1" x14ac:dyDescent="0.35">
      <c r="A399" s="1"/>
      <c r="B399" s="1" t="s">
        <v>520</v>
      </c>
      <c r="C399" s="1"/>
      <c r="D399" s="1"/>
      <c r="E399" s="1"/>
      <c r="F399" s="1"/>
      <c r="G399" s="933"/>
      <c r="H399" s="934"/>
      <c r="I399" s="934"/>
      <c r="J399" s="934"/>
      <c r="K399" s="934"/>
      <c r="L399" s="934"/>
      <c r="M399" s="934"/>
    </row>
    <row r="400" spans="1:13" ht="60" customHeight="1" x14ac:dyDescent="0.35">
      <c r="A400" s="1"/>
      <c r="B400" s="469" t="s">
        <v>521</v>
      </c>
      <c r="C400" s="1"/>
      <c r="D400" s="1"/>
      <c r="E400" s="1"/>
      <c r="F400" s="1"/>
      <c r="G400" s="937"/>
      <c r="H400" s="938"/>
      <c r="I400" s="938"/>
      <c r="J400" s="938"/>
      <c r="K400" s="938"/>
      <c r="L400" s="938"/>
      <c r="M400" s="938"/>
    </row>
    <row r="401" spans="1:13" ht="19.899999999999999" customHeight="1" x14ac:dyDescent="0.35">
      <c r="A401" s="1"/>
      <c r="B401" s="1"/>
      <c r="C401" s="1"/>
      <c r="D401" s="1"/>
      <c r="E401" s="1"/>
      <c r="F401" s="1"/>
      <c r="G401" s="1"/>
      <c r="H401" s="1"/>
      <c r="I401" s="1"/>
      <c r="J401" s="1"/>
      <c r="K401" s="1"/>
      <c r="L401" s="1"/>
      <c r="M401" s="1"/>
    </row>
    <row r="402" spans="1:13" ht="29.5" customHeight="1" x14ac:dyDescent="0.35">
      <c r="A402" s="941" t="s">
        <v>1729</v>
      </c>
      <c r="B402" s="942"/>
      <c r="C402" s="942"/>
      <c r="D402" s="942"/>
      <c r="E402" s="942"/>
      <c r="F402" s="942"/>
      <c r="G402" s="933"/>
      <c r="H402" s="934"/>
      <c r="I402" s="934"/>
      <c r="J402" s="934"/>
      <c r="K402" s="934"/>
      <c r="L402" s="934"/>
      <c r="M402" s="934"/>
    </row>
    <row r="403" spans="1:13" ht="19.899999999999999" customHeight="1" x14ac:dyDescent="0.35">
      <c r="A403" s="1"/>
      <c r="B403" s="1" t="s">
        <v>517</v>
      </c>
      <c r="C403" s="1"/>
      <c r="D403" s="1"/>
      <c r="E403" s="1"/>
      <c r="F403" s="1"/>
      <c r="G403" s="933"/>
      <c r="H403" s="934"/>
      <c r="I403" s="934"/>
      <c r="J403" s="934"/>
      <c r="K403" s="934"/>
      <c r="L403" s="934"/>
      <c r="M403" s="934"/>
    </row>
    <row r="404" spans="1:13" ht="19.899999999999999" customHeight="1" x14ac:dyDescent="0.35">
      <c r="A404" s="1"/>
      <c r="B404" s="1" t="s">
        <v>518</v>
      </c>
      <c r="C404" s="1"/>
      <c r="D404" s="1"/>
      <c r="E404" s="1"/>
      <c r="F404" s="1"/>
      <c r="G404" s="933"/>
      <c r="H404" s="934"/>
      <c r="I404" s="934"/>
      <c r="J404" s="934"/>
      <c r="K404" s="934"/>
      <c r="L404" s="934"/>
      <c r="M404" s="934"/>
    </row>
    <row r="405" spans="1:13" ht="19.899999999999999" customHeight="1" x14ac:dyDescent="0.35">
      <c r="A405" s="1"/>
      <c r="B405" s="1" t="s">
        <v>519</v>
      </c>
      <c r="C405" s="1"/>
      <c r="D405" s="1"/>
      <c r="E405" s="1"/>
      <c r="F405" s="1"/>
      <c r="G405" s="935"/>
      <c r="H405" s="935"/>
      <c r="I405" s="935"/>
      <c r="J405" s="935"/>
      <c r="K405" s="935"/>
      <c r="L405" s="935"/>
      <c r="M405" s="935"/>
    </row>
    <row r="406" spans="1:13" ht="19.899999999999999" customHeight="1" x14ac:dyDescent="0.35">
      <c r="A406" s="1"/>
      <c r="B406" s="1" t="s">
        <v>162</v>
      </c>
      <c r="C406" s="1"/>
      <c r="D406" s="1"/>
      <c r="E406" s="1"/>
      <c r="F406" s="1"/>
      <c r="G406" s="933"/>
      <c r="H406" s="934"/>
      <c r="I406" s="934"/>
      <c r="J406" s="934"/>
      <c r="K406" s="934"/>
      <c r="L406" s="934"/>
      <c r="M406" s="934"/>
    </row>
    <row r="407" spans="1:13" ht="19.899999999999999" customHeight="1" x14ac:dyDescent="0.35">
      <c r="A407" s="1"/>
      <c r="B407" s="1" t="s">
        <v>520</v>
      </c>
      <c r="C407" s="1"/>
      <c r="D407" s="1"/>
      <c r="E407" s="1"/>
      <c r="F407" s="1"/>
      <c r="G407" s="933"/>
      <c r="H407" s="934"/>
      <c r="I407" s="934"/>
      <c r="J407" s="934"/>
      <c r="K407" s="934"/>
      <c r="L407" s="934"/>
      <c r="M407" s="934"/>
    </row>
    <row r="408" spans="1:13" ht="60" customHeight="1" x14ac:dyDescent="0.35">
      <c r="A408" s="1"/>
      <c r="B408" s="469" t="s">
        <v>521</v>
      </c>
      <c r="C408" s="1"/>
      <c r="D408" s="1"/>
      <c r="E408" s="1"/>
      <c r="F408" s="1"/>
      <c r="G408" s="937"/>
      <c r="H408" s="938"/>
      <c r="I408" s="938"/>
      <c r="J408" s="938"/>
      <c r="K408" s="938"/>
      <c r="L408" s="938"/>
      <c r="M408" s="938"/>
    </row>
    <row r="409" spans="1:13" ht="19.899999999999999" customHeight="1" x14ac:dyDescent="0.35">
      <c r="A409" s="1"/>
      <c r="B409" s="1"/>
      <c r="C409" s="1"/>
      <c r="D409" s="1"/>
      <c r="E409" s="1"/>
      <c r="F409" s="1"/>
      <c r="G409" s="1"/>
      <c r="H409" s="1"/>
      <c r="I409" s="1"/>
      <c r="J409" s="1"/>
      <c r="K409" s="1"/>
      <c r="L409" s="1"/>
      <c r="M409" s="1"/>
    </row>
    <row r="410" spans="1:13" ht="19.899999999999999" customHeight="1" x14ac:dyDescent="0.35">
      <c r="A410" s="41" t="s">
        <v>523</v>
      </c>
      <c r="B410" s="1"/>
      <c r="C410" s="1"/>
      <c r="D410" s="1"/>
      <c r="E410" s="1"/>
      <c r="F410" s="1"/>
      <c r="G410" s="933"/>
      <c r="H410" s="934"/>
      <c r="I410" s="934"/>
      <c r="J410" s="934"/>
      <c r="K410" s="934"/>
      <c r="L410" s="934"/>
      <c r="M410" s="934"/>
    </row>
    <row r="411" spans="1:13" ht="19.899999999999999" customHeight="1" x14ac:dyDescent="0.35">
      <c r="A411" s="1"/>
      <c r="B411" s="1" t="s">
        <v>517</v>
      </c>
      <c r="C411" s="1"/>
      <c r="D411" s="1"/>
      <c r="E411" s="1"/>
      <c r="F411" s="1"/>
      <c r="G411" s="933"/>
      <c r="H411" s="934"/>
      <c r="I411" s="934"/>
      <c r="J411" s="934"/>
      <c r="K411" s="934"/>
      <c r="L411" s="934"/>
      <c r="M411" s="934"/>
    </row>
    <row r="412" spans="1:13" ht="19.899999999999999" customHeight="1" x14ac:dyDescent="0.35">
      <c r="A412" s="1"/>
      <c r="B412" s="1" t="s">
        <v>518</v>
      </c>
      <c r="C412" s="1"/>
      <c r="D412" s="1"/>
      <c r="E412" s="1"/>
      <c r="F412" s="1"/>
      <c r="G412" s="933"/>
      <c r="H412" s="934"/>
      <c r="I412" s="934"/>
      <c r="J412" s="934"/>
      <c r="K412" s="934"/>
      <c r="L412" s="934"/>
      <c r="M412" s="934"/>
    </row>
    <row r="413" spans="1:13" ht="19.899999999999999" customHeight="1" x14ac:dyDescent="0.35">
      <c r="A413" s="1"/>
      <c r="B413" s="1" t="s">
        <v>519</v>
      </c>
      <c r="C413" s="1"/>
      <c r="D413" s="1"/>
      <c r="E413" s="1"/>
      <c r="F413" s="1"/>
      <c r="G413" s="935"/>
      <c r="H413" s="935"/>
      <c r="I413" s="935"/>
      <c r="J413" s="935"/>
      <c r="K413" s="935"/>
      <c r="L413" s="935"/>
      <c r="M413" s="935"/>
    </row>
    <row r="414" spans="1:13" ht="19.899999999999999" customHeight="1" x14ac:dyDescent="0.35">
      <c r="A414" s="1"/>
      <c r="B414" s="1" t="s">
        <v>162</v>
      </c>
      <c r="C414" s="1"/>
      <c r="D414" s="1"/>
      <c r="E414" s="1"/>
      <c r="F414" s="1"/>
      <c r="G414" s="933"/>
      <c r="H414" s="934"/>
      <c r="I414" s="934"/>
      <c r="J414" s="934"/>
      <c r="K414" s="934"/>
      <c r="L414" s="934"/>
      <c r="M414" s="934"/>
    </row>
    <row r="415" spans="1:13" ht="19.899999999999999" customHeight="1" x14ac:dyDescent="0.35">
      <c r="A415" s="1"/>
      <c r="B415" s="1" t="s">
        <v>520</v>
      </c>
      <c r="C415" s="1"/>
      <c r="D415" s="1"/>
      <c r="E415" s="1"/>
      <c r="F415" s="1"/>
      <c r="G415" s="933"/>
      <c r="H415" s="934"/>
      <c r="I415" s="934"/>
      <c r="J415" s="934"/>
      <c r="K415" s="934"/>
      <c r="L415" s="934"/>
      <c r="M415" s="934"/>
    </row>
    <row r="416" spans="1:13" ht="60" customHeight="1" x14ac:dyDescent="0.35">
      <c r="A416" s="1"/>
      <c r="B416" s="469" t="s">
        <v>521</v>
      </c>
      <c r="C416" s="1"/>
      <c r="D416" s="1"/>
      <c r="E416" s="1"/>
      <c r="F416" s="1"/>
      <c r="G416" s="937"/>
      <c r="H416" s="938"/>
      <c r="I416" s="938"/>
      <c r="J416" s="938"/>
      <c r="K416" s="938"/>
      <c r="L416" s="938"/>
      <c r="M416" s="938"/>
    </row>
    <row r="417" spans="1:13" ht="19.899999999999999" customHeight="1" x14ac:dyDescent="0.35">
      <c r="A417" s="1"/>
      <c r="B417" s="1"/>
      <c r="C417" s="1"/>
      <c r="D417" s="1"/>
      <c r="E417" s="1"/>
      <c r="F417" s="1"/>
      <c r="G417" s="1"/>
      <c r="H417" s="1"/>
      <c r="I417" s="1"/>
      <c r="J417" s="1"/>
      <c r="K417" s="1"/>
      <c r="L417" s="1"/>
      <c r="M417" s="1"/>
    </row>
    <row r="418" spans="1:13" ht="19.899999999999999" customHeight="1" x14ac:dyDescent="0.35">
      <c r="A418" s="41" t="s">
        <v>524</v>
      </c>
      <c r="B418" s="1"/>
      <c r="C418" s="1"/>
      <c r="D418" s="1"/>
      <c r="E418" s="1"/>
      <c r="F418" s="1"/>
      <c r="G418" s="933"/>
      <c r="H418" s="934"/>
      <c r="I418" s="934"/>
      <c r="J418" s="934"/>
      <c r="K418" s="934"/>
      <c r="L418" s="934"/>
      <c r="M418" s="934"/>
    </row>
    <row r="419" spans="1:13" ht="19.899999999999999" customHeight="1" x14ac:dyDescent="0.35">
      <c r="A419" s="1"/>
      <c r="B419" s="1" t="s">
        <v>517</v>
      </c>
      <c r="C419" s="1"/>
      <c r="D419" s="1"/>
      <c r="E419" s="1"/>
      <c r="F419" s="1"/>
      <c r="G419" s="933"/>
      <c r="H419" s="934"/>
      <c r="I419" s="934"/>
      <c r="J419" s="934"/>
      <c r="K419" s="934"/>
      <c r="L419" s="934"/>
      <c r="M419" s="934"/>
    </row>
    <row r="420" spans="1:13" ht="19.899999999999999" customHeight="1" x14ac:dyDescent="0.35">
      <c r="A420" s="1"/>
      <c r="B420" s="1" t="s">
        <v>518</v>
      </c>
      <c r="C420" s="1"/>
      <c r="D420" s="1"/>
      <c r="E420" s="1"/>
      <c r="F420" s="1"/>
      <c r="G420" s="933"/>
      <c r="H420" s="934"/>
      <c r="I420" s="934"/>
      <c r="J420" s="934"/>
      <c r="K420" s="934"/>
      <c r="L420" s="934"/>
      <c r="M420" s="934"/>
    </row>
    <row r="421" spans="1:13" ht="19.899999999999999" customHeight="1" x14ac:dyDescent="0.35">
      <c r="A421" s="1"/>
      <c r="B421" s="1" t="s">
        <v>519</v>
      </c>
      <c r="C421" s="1"/>
      <c r="D421" s="1"/>
      <c r="E421" s="1"/>
      <c r="F421" s="1"/>
      <c r="G421" s="935"/>
      <c r="H421" s="935"/>
      <c r="I421" s="935"/>
      <c r="J421" s="935"/>
      <c r="K421" s="935"/>
      <c r="L421" s="935"/>
      <c r="M421" s="935"/>
    </row>
    <row r="422" spans="1:13" ht="19.899999999999999" customHeight="1" x14ac:dyDescent="0.35">
      <c r="A422" s="1"/>
      <c r="B422" s="1" t="s">
        <v>162</v>
      </c>
      <c r="C422" s="1"/>
      <c r="D422" s="1"/>
      <c r="E422" s="1"/>
      <c r="F422" s="1"/>
      <c r="G422" s="933"/>
      <c r="H422" s="934"/>
      <c r="I422" s="934"/>
      <c r="J422" s="934"/>
      <c r="K422" s="934"/>
      <c r="L422" s="934"/>
      <c r="M422" s="934"/>
    </row>
    <row r="423" spans="1:13" ht="19.899999999999999" customHeight="1" x14ac:dyDescent="0.35">
      <c r="A423" s="1"/>
      <c r="B423" s="1" t="s">
        <v>520</v>
      </c>
      <c r="C423" s="1"/>
      <c r="D423" s="1"/>
      <c r="E423" s="1"/>
      <c r="F423" s="1"/>
      <c r="G423" s="933"/>
      <c r="H423" s="934"/>
      <c r="I423" s="934"/>
      <c r="J423" s="934"/>
      <c r="K423" s="934"/>
      <c r="L423" s="934"/>
      <c r="M423" s="934"/>
    </row>
    <row r="424" spans="1:13" ht="60" customHeight="1" x14ac:dyDescent="0.35">
      <c r="A424" s="1"/>
      <c r="B424" s="469" t="s">
        <v>521</v>
      </c>
      <c r="C424" s="1"/>
      <c r="D424" s="1"/>
      <c r="E424" s="1"/>
      <c r="F424" s="1"/>
      <c r="G424" s="937"/>
      <c r="H424" s="938"/>
      <c r="I424" s="938"/>
      <c r="J424" s="938"/>
      <c r="K424" s="938"/>
      <c r="L424" s="938"/>
      <c r="M424" s="938"/>
    </row>
    <row r="425" spans="1:13" ht="19.899999999999999" customHeight="1" x14ac:dyDescent="0.35">
      <c r="A425" s="1"/>
      <c r="B425" s="1"/>
      <c r="C425" s="1"/>
      <c r="D425" s="1"/>
      <c r="E425" s="1"/>
      <c r="F425" s="1"/>
      <c r="G425" s="1"/>
      <c r="H425" s="1"/>
      <c r="I425" s="1"/>
      <c r="J425" s="1"/>
      <c r="K425" s="1"/>
      <c r="L425" s="1"/>
      <c r="M425" s="1"/>
    </row>
    <row r="426" spans="1:13" ht="19.899999999999999" customHeight="1" x14ac:dyDescent="0.35">
      <c r="A426" s="41" t="s">
        <v>1730</v>
      </c>
      <c r="B426" s="1"/>
      <c r="C426" s="1"/>
      <c r="D426" s="1"/>
      <c r="E426" s="1"/>
      <c r="F426" s="1"/>
      <c r="G426" s="933"/>
      <c r="H426" s="934"/>
      <c r="I426" s="934"/>
      <c r="J426" s="934"/>
      <c r="K426" s="934"/>
      <c r="L426" s="934"/>
      <c r="M426" s="934"/>
    </row>
    <row r="427" spans="1:13" ht="19.899999999999999" customHeight="1" x14ac:dyDescent="0.35">
      <c r="A427" s="1"/>
      <c r="B427" s="1" t="s">
        <v>517</v>
      </c>
      <c r="C427" s="1"/>
      <c r="D427" s="1"/>
      <c r="E427" s="1"/>
      <c r="F427" s="1"/>
      <c r="G427" s="933"/>
      <c r="H427" s="934"/>
      <c r="I427" s="934"/>
      <c r="J427" s="934"/>
      <c r="K427" s="934"/>
      <c r="L427" s="934"/>
      <c r="M427" s="934"/>
    </row>
    <row r="428" spans="1:13" ht="19.899999999999999" customHeight="1" x14ac:dyDescent="0.35">
      <c r="A428" s="1"/>
      <c r="B428" s="1" t="s">
        <v>518</v>
      </c>
      <c r="C428" s="1"/>
      <c r="D428" s="1"/>
      <c r="E428" s="1"/>
      <c r="F428" s="1"/>
      <c r="G428" s="933"/>
      <c r="H428" s="934"/>
      <c r="I428" s="934"/>
      <c r="J428" s="934"/>
      <c r="K428" s="934"/>
      <c r="L428" s="934"/>
      <c r="M428" s="934"/>
    </row>
    <row r="429" spans="1:13" ht="19.899999999999999" customHeight="1" x14ac:dyDescent="0.35">
      <c r="A429" s="1"/>
      <c r="B429" s="1" t="s">
        <v>519</v>
      </c>
      <c r="C429" s="1"/>
      <c r="D429" s="1"/>
      <c r="E429" s="1"/>
      <c r="F429" s="1"/>
      <c r="G429" s="935"/>
      <c r="H429" s="935"/>
      <c r="I429" s="935"/>
      <c r="J429" s="935"/>
      <c r="K429" s="935"/>
      <c r="L429" s="935"/>
      <c r="M429" s="935"/>
    </row>
    <row r="430" spans="1:13" ht="19.899999999999999" customHeight="1" x14ac:dyDescent="0.35">
      <c r="A430" s="1"/>
      <c r="B430" s="1" t="s">
        <v>162</v>
      </c>
      <c r="C430" s="1"/>
      <c r="D430" s="1"/>
      <c r="E430" s="1"/>
      <c r="F430" s="1"/>
      <c r="G430" s="933"/>
      <c r="H430" s="934"/>
      <c r="I430" s="934"/>
      <c r="J430" s="934"/>
      <c r="K430" s="934"/>
      <c r="L430" s="934"/>
      <c r="M430" s="934"/>
    </row>
    <row r="431" spans="1:13" ht="19.899999999999999" customHeight="1" x14ac:dyDescent="0.35">
      <c r="A431" s="1"/>
      <c r="B431" s="1" t="s">
        <v>520</v>
      </c>
      <c r="C431" s="1"/>
      <c r="D431" s="1"/>
      <c r="E431" s="1"/>
      <c r="F431" s="1"/>
      <c r="G431" s="933"/>
      <c r="H431" s="934"/>
      <c r="I431" s="934"/>
      <c r="J431" s="934"/>
      <c r="K431" s="934"/>
      <c r="L431" s="934"/>
      <c r="M431" s="934"/>
    </row>
    <row r="432" spans="1:13" ht="60" customHeight="1" x14ac:dyDescent="0.35">
      <c r="A432" s="1"/>
      <c r="B432" s="469" t="s">
        <v>521</v>
      </c>
      <c r="C432" s="1"/>
      <c r="D432" s="1"/>
      <c r="E432" s="1"/>
      <c r="F432" s="1"/>
      <c r="G432" s="937"/>
      <c r="H432" s="938"/>
      <c r="I432" s="938"/>
      <c r="J432" s="938"/>
      <c r="K432" s="938"/>
      <c r="L432" s="938"/>
      <c r="M432" s="938"/>
    </row>
    <row r="433" spans="1:13" ht="19.899999999999999" customHeight="1" x14ac:dyDescent="0.35">
      <c r="A433" s="1"/>
      <c r="B433" s="1"/>
      <c r="C433" s="1"/>
      <c r="D433" s="1"/>
      <c r="E433" s="1"/>
      <c r="F433" s="1"/>
      <c r="G433" s="1"/>
      <c r="H433" s="1"/>
      <c r="I433" s="1"/>
      <c r="J433" s="1"/>
      <c r="K433" s="1"/>
      <c r="L433" s="1"/>
      <c r="M433" s="1"/>
    </row>
    <row r="434" spans="1:13" ht="19.899999999999999" customHeight="1" x14ac:dyDescent="0.35">
      <c r="A434" s="41" t="s">
        <v>525</v>
      </c>
      <c r="B434" s="1"/>
      <c r="C434" s="1"/>
      <c r="D434" s="1"/>
      <c r="E434" s="1"/>
      <c r="F434" s="1"/>
      <c r="G434" s="933"/>
      <c r="H434" s="934"/>
      <c r="I434" s="934"/>
      <c r="J434" s="934"/>
      <c r="K434" s="934"/>
      <c r="L434" s="934"/>
      <c r="M434" s="934"/>
    </row>
    <row r="435" spans="1:13" ht="19.899999999999999" customHeight="1" x14ac:dyDescent="0.35">
      <c r="A435" s="1"/>
      <c r="B435" s="1" t="s">
        <v>517</v>
      </c>
      <c r="C435" s="1"/>
      <c r="D435" s="1"/>
      <c r="E435" s="1"/>
      <c r="F435" s="1"/>
      <c r="G435" s="933"/>
      <c r="H435" s="934"/>
      <c r="I435" s="934"/>
      <c r="J435" s="934"/>
      <c r="K435" s="934"/>
      <c r="L435" s="934"/>
      <c r="M435" s="934"/>
    </row>
    <row r="436" spans="1:13" ht="19.899999999999999" customHeight="1" x14ac:dyDescent="0.35">
      <c r="A436" s="1"/>
      <c r="B436" s="1" t="s">
        <v>518</v>
      </c>
      <c r="C436" s="1"/>
      <c r="D436" s="1"/>
      <c r="E436" s="1"/>
      <c r="F436" s="1"/>
      <c r="G436" s="933"/>
      <c r="H436" s="934"/>
      <c r="I436" s="934"/>
      <c r="J436" s="934"/>
      <c r="K436" s="934"/>
      <c r="L436" s="934"/>
      <c r="M436" s="934"/>
    </row>
    <row r="437" spans="1:13" ht="19.899999999999999" customHeight="1" x14ac:dyDescent="0.35">
      <c r="A437" s="1"/>
      <c r="B437" s="1" t="s">
        <v>519</v>
      </c>
      <c r="C437" s="1"/>
      <c r="D437" s="1"/>
      <c r="E437" s="1"/>
      <c r="F437" s="1"/>
      <c r="G437" s="935"/>
      <c r="H437" s="935"/>
      <c r="I437" s="935"/>
      <c r="J437" s="935"/>
      <c r="K437" s="935"/>
      <c r="L437" s="935"/>
      <c r="M437" s="935"/>
    </row>
    <row r="438" spans="1:13" ht="19.899999999999999" customHeight="1" x14ac:dyDescent="0.35">
      <c r="A438" s="1"/>
      <c r="B438" s="1" t="s">
        <v>162</v>
      </c>
      <c r="C438" s="1"/>
      <c r="D438" s="1"/>
      <c r="E438" s="1"/>
      <c r="F438" s="1"/>
      <c r="G438" s="933"/>
      <c r="H438" s="934"/>
      <c r="I438" s="934"/>
      <c r="J438" s="934"/>
      <c r="K438" s="934"/>
      <c r="L438" s="934"/>
      <c r="M438" s="934"/>
    </row>
    <row r="439" spans="1:13" ht="19.899999999999999" customHeight="1" x14ac:dyDescent="0.35">
      <c r="A439" s="1"/>
      <c r="B439" s="1" t="s">
        <v>520</v>
      </c>
      <c r="C439" s="1"/>
      <c r="D439" s="1"/>
      <c r="E439" s="1"/>
      <c r="F439" s="1"/>
      <c r="G439" s="933"/>
      <c r="H439" s="934"/>
      <c r="I439" s="934"/>
      <c r="J439" s="934"/>
      <c r="K439" s="934"/>
      <c r="L439" s="934"/>
      <c r="M439" s="934"/>
    </row>
    <row r="440" spans="1:13" ht="60" customHeight="1" x14ac:dyDescent="0.35">
      <c r="A440" s="1"/>
      <c r="B440" s="469" t="s">
        <v>521</v>
      </c>
      <c r="C440" s="1"/>
      <c r="D440" s="1"/>
      <c r="E440" s="1"/>
      <c r="F440" s="1"/>
      <c r="G440" s="937"/>
      <c r="H440" s="938"/>
      <c r="I440" s="938"/>
      <c r="J440" s="938"/>
      <c r="K440" s="938"/>
      <c r="L440" s="938"/>
      <c r="M440" s="938"/>
    </row>
    <row r="441" spans="1:13" ht="19.899999999999999" customHeight="1" x14ac:dyDescent="0.35">
      <c r="A441" s="1"/>
      <c r="B441" s="1"/>
      <c r="C441" s="1"/>
      <c r="D441" s="1"/>
      <c r="E441" s="1"/>
      <c r="F441" s="1"/>
      <c r="G441" s="1"/>
      <c r="H441" s="1"/>
      <c r="I441" s="1"/>
      <c r="J441" s="1"/>
      <c r="K441" s="1"/>
      <c r="L441" s="1"/>
      <c r="M441" s="1"/>
    </row>
    <row r="442" spans="1:13" ht="19.899999999999999" customHeight="1" x14ac:dyDescent="0.35">
      <c r="A442" s="41" t="s">
        <v>526</v>
      </c>
      <c r="B442" s="1"/>
      <c r="C442" s="1"/>
      <c r="D442" s="1"/>
      <c r="E442" s="1"/>
      <c r="F442" s="1"/>
      <c r="G442" s="933"/>
      <c r="H442" s="934"/>
      <c r="I442" s="934"/>
      <c r="J442" s="934"/>
      <c r="K442" s="934"/>
      <c r="L442" s="934"/>
      <c r="M442" s="934"/>
    </row>
    <row r="443" spans="1:13" ht="19.899999999999999" customHeight="1" x14ac:dyDescent="0.35">
      <c r="A443" s="1"/>
      <c r="B443" s="1" t="s">
        <v>517</v>
      </c>
      <c r="C443" s="1"/>
      <c r="D443" s="1"/>
      <c r="E443" s="1"/>
      <c r="F443" s="1"/>
      <c r="G443" s="933"/>
      <c r="H443" s="934"/>
      <c r="I443" s="934"/>
      <c r="J443" s="934"/>
      <c r="K443" s="934"/>
      <c r="L443" s="934"/>
      <c r="M443" s="934"/>
    </row>
    <row r="444" spans="1:13" ht="19.899999999999999" customHeight="1" x14ac:dyDescent="0.35">
      <c r="A444" s="1"/>
      <c r="B444" s="1" t="s">
        <v>518</v>
      </c>
      <c r="C444" s="1"/>
      <c r="D444" s="1"/>
      <c r="E444" s="1"/>
      <c r="F444" s="1"/>
      <c r="G444" s="933"/>
      <c r="H444" s="934"/>
      <c r="I444" s="934"/>
      <c r="J444" s="934"/>
      <c r="K444" s="934"/>
      <c r="L444" s="934"/>
      <c r="M444" s="934"/>
    </row>
    <row r="445" spans="1:13" ht="19.899999999999999" customHeight="1" x14ac:dyDescent="0.35">
      <c r="A445" s="1"/>
      <c r="B445" s="1" t="s">
        <v>519</v>
      </c>
      <c r="C445" s="1"/>
      <c r="D445" s="1"/>
      <c r="E445" s="1"/>
      <c r="F445" s="1"/>
      <c r="G445" s="935"/>
      <c r="H445" s="935"/>
      <c r="I445" s="935"/>
      <c r="J445" s="935"/>
      <c r="K445" s="935"/>
      <c r="L445" s="935"/>
      <c r="M445" s="935"/>
    </row>
    <row r="446" spans="1:13" ht="19.899999999999999" customHeight="1" x14ac:dyDescent="0.35">
      <c r="A446" s="1"/>
      <c r="B446" s="1" t="s">
        <v>162</v>
      </c>
      <c r="C446" s="1"/>
      <c r="D446" s="1"/>
      <c r="E446" s="1"/>
      <c r="F446" s="1"/>
      <c r="G446" s="933"/>
      <c r="H446" s="934"/>
      <c r="I446" s="934"/>
      <c r="J446" s="934"/>
      <c r="K446" s="934"/>
      <c r="L446" s="934"/>
      <c r="M446" s="934"/>
    </row>
    <row r="447" spans="1:13" ht="19.899999999999999" customHeight="1" x14ac:dyDescent="0.35">
      <c r="A447" s="1"/>
      <c r="B447" s="1" t="s">
        <v>520</v>
      </c>
      <c r="C447" s="1"/>
      <c r="D447" s="1"/>
      <c r="E447" s="1"/>
      <c r="F447" s="1"/>
      <c r="G447" s="933"/>
      <c r="H447" s="934"/>
      <c r="I447" s="934"/>
      <c r="J447" s="934"/>
      <c r="K447" s="934"/>
      <c r="L447" s="934"/>
      <c r="M447" s="934"/>
    </row>
    <row r="448" spans="1:13" ht="60" customHeight="1" x14ac:dyDescent="0.35">
      <c r="A448" s="1"/>
      <c r="B448" s="469" t="s">
        <v>521</v>
      </c>
      <c r="C448" s="1"/>
      <c r="D448" s="1"/>
      <c r="E448" s="1"/>
      <c r="F448" s="1"/>
      <c r="G448" s="937"/>
      <c r="H448" s="938"/>
      <c r="I448" s="938"/>
      <c r="J448" s="938"/>
      <c r="K448" s="938"/>
      <c r="L448" s="938"/>
      <c r="M448" s="938"/>
    </row>
    <row r="449" spans="1:13" ht="19.899999999999999" customHeight="1" x14ac:dyDescent="0.35">
      <c r="A449" s="1"/>
      <c r="B449" s="1"/>
      <c r="C449" s="1"/>
      <c r="D449" s="1"/>
      <c r="E449" s="1"/>
      <c r="F449" s="1"/>
      <c r="G449" s="1"/>
      <c r="H449" s="1"/>
      <c r="I449" s="1"/>
      <c r="J449" s="1"/>
      <c r="K449" s="1"/>
      <c r="L449" s="1"/>
      <c r="M449" s="1"/>
    </row>
    <row r="450" spans="1:13" ht="19.899999999999999" customHeight="1" x14ac:dyDescent="0.35">
      <c r="A450" s="41" t="s">
        <v>527</v>
      </c>
      <c r="B450" s="1"/>
      <c r="C450" s="1"/>
      <c r="D450" s="1"/>
      <c r="E450" s="1"/>
      <c r="F450" s="1"/>
      <c r="G450" s="933"/>
      <c r="H450" s="934"/>
      <c r="I450" s="934"/>
      <c r="J450" s="934"/>
      <c r="K450" s="934"/>
      <c r="L450" s="934"/>
      <c r="M450" s="934"/>
    </row>
    <row r="451" spans="1:13" ht="19.899999999999999" customHeight="1" x14ac:dyDescent="0.35">
      <c r="A451" s="1"/>
      <c r="B451" s="1" t="s">
        <v>517</v>
      </c>
      <c r="C451" s="1"/>
      <c r="D451" s="1"/>
      <c r="E451" s="1"/>
      <c r="F451" s="1"/>
      <c r="G451" s="933"/>
      <c r="H451" s="934"/>
      <c r="I451" s="934"/>
      <c r="J451" s="934"/>
      <c r="K451" s="934"/>
      <c r="L451" s="934"/>
      <c r="M451" s="934"/>
    </row>
    <row r="452" spans="1:13" ht="19.899999999999999" customHeight="1" x14ac:dyDescent="0.35">
      <c r="A452" s="1"/>
      <c r="B452" s="1" t="s">
        <v>518</v>
      </c>
      <c r="C452" s="1"/>
      <c r="D452" s="1"/>
      <c r="E452" s="1"/>
      <c r="F452" s="1"/>
      <c r="G452" s="933"/>
      <c r="H452" s="934"/>
      <c r="I452" s="934"/>
      <c r="J452" s="934"/>
      <c r="K452" s="934"/>
      <c r="L452" s="934"/>
      <c r="M452" s="934"/>
    </row>
    <row r="453" spans="1:13" ht="19.899999999999999" customHeight="1" x14ac:dyDescent="0.35">
      <c r="A453" s="1"/>
      <c r="B453" s="1" t="s">
        <v>519</v>
      </c>
      <c r="C453" s="1"/>
      <c r="D453" s="1"/>
      <c r="E453" s="1"/>
      <c r="F453" s="1"/>
      <c r="G453" s="935"/>
      <c r="H453" s="935"/>
      <c r="I453" s="935"/>
      <c r="J453" s="935"/>
      <c r="K453" s="935"/>
      <c r="L453" s="935"/>
      <c r="M453" s="935"/>
    </row>
    <row r="454" spans="1:13" ht="19.899999999999999" customHeight="1" x14ac:dyDescent="0.35">
      <c r="A454" s="1"/>
      <c r="B454" s="1" t="s">
        <v>162</v>
      </c>
      <c r="C454" s="1"/>
      <c r="D454" s="1"/>
      <c r="E454" s="1"/>
      <c r="F454" s="1"/>
      <c r="G454" s="933"/>
      <c r="H454" s="934"/>
      <c r="I454" s="934"/>
      <c r="J454" s="934"/>
      <c r="K454" s="934"/>
      <c r="L454" s="934"/>
      <c r="M454" s="934"/>
    </row>
    <row r="455" spans="1:13" ht="19.899999999999999" customHeight="1" x14ac:dyDescent="0.35">
      <c r="A455" s="1"/>
      <c r="B455" s="1" t="s">
        <v>520</v>
      </c>
      <c r="C455" s="1"/>
      <c r="D455" s="1"/>
      <c r="E455" s="1"/>
      <c r="F455" s="1"/>
      <c r="G455" s="933"/>
      <c r="H455" s="934"/>
      <c r="I455" s="934"/>
      <c r="J455" s="934"/>
      <c r="K455" s="934"/>
      <c r="L455" s="934"/>
      <c r="M455" s="934"/>
    </row>
    <row r="456" spans="1:13" ht="60" customHeight="1" x14ac:dyDescent="0.35">
      <c r="A456" s="1"/>
      <c r="B456" s="469" t="s">
        <v>521</v>
      </c>
      <c r="C456" s="1"/>
      <c r="D456" s="1"/>
      <c r="E456" s="1"/>
      <c r="F456" s="1"/>
      <c r="G456" s="931"/>
      <c r="H456" s="936"/>
      <c r="I456" s="936"/>
      <c r="J456" s="936"/>
      <c r="K456" s="936"/>
      <c r="L456" s="936"/>
      <c r="M456" s="936"/>
    </row>
    <row r="457" spans="1:13" ht="19.899999999999999" customHeight="1" x14ac:dyDescent="0.35">
      <c r="A457" s="1"/>
      <c r="B457" s="1"/>
      <c r="C457" s="1"/>
      <c r="D457" s="1"/>
      <c r="E457" s="1"/>
      <c r="F457" s="1"/>
      <c r="G457" s="1"/>
      <c r="H457" s="1"/>
      <c r="I457" s="1"/>
      <c r="J457" s="1"/>
      <c r="K457" s="1"/>
      <c r="L457" s="1"/>
      <c r="M457" s="1"/>
    </row>
    <row r="458" spans="1:13" ht="19.899999999999999" customHeight="1" x14ac:dyDescent="0.35">
      <c r="A458" s="254" t="s">
        <v>528</v>
      </c>
    </row>
    <row r="459" spans="1:13" ht="19.899999999999999" customHeight="1" x14ac:dyDescent="0.35">
      <c r="A459" s="1" t="s">
        <v>529</v>
      </c>
      <c r="B459" s="1"/>
      <c r="C459" s="1"/>
      <c r="D459" s="1"/>
      <c r="E459" s="1"/>
      <c r="F459" s="1"/>
      <c r="G459" s="1"/>
      <c r="H459" s="1"/>
      <c r="I459" s="1"/>
      <c r="J459" s="1"/>
      <c r="K459" s="1"/>
      <c r="L459" s="1"/>
      <c r="M459" s="1"/>
    </row>
    <row r="460" spans="1:13" ht="19.899999999999999" customHeight="1" x14ac:dyDescent="0.35">
      <c r="A460" s="1" t="s">
        <v>285</v>
      </c>
      <c r="B460" s="1"/>
      <c r="C460" s="1"/>
      <c r="D460" s="1"/>
      <c r="E460" s="1"/>
      <c r="F460" s="1"/>
      <c r="G460" s="1"/>
      <c r="H460" s="1"/>
      <c r="I460" s="968">
        <f>I16</f>
        <v>0</v>
      </c>
      <c r="J460" s="968"/>
      <c r="K460" s="968"/>
      <c r="L460" s="968"/>
      <c r="M460" s="968"/>
    </row>
    <row r="461" spans="1:13" ht="19.899999999999999" customHeight="1" x14ac:dyDescent="0.35">
      <c r="A461" s="1" t="s">
        <v>286</v>
      </c>
      <c r="B461" s="1"/>
      <c r="C461" s="1"/>
      <c r="D461" s="1"/>
      <c r="E461" s="1"/>
      <c r="F461" s="1"/>
      <c r="G461" s="1"/>
      <c r="H461" s="1"/>
      <c r="I461" s="968">
        <f>I17</f>
        <v>0</v>
      </c>
      <c r="J461" s="968"/>
      <c r="K461" s="968"/>
      <c r="L461" s="968"/>
      <c r="M461" s="968"/>
    </row>
    <row r="462" spans="1:13" ht="19.899999999999999" customHeight="1" x14ac:dyDescent="0.35">
      <c r="A462" s="1" t="s">
        <v>287</v>
      </c>
      <c r="B462" s="1"/>
      <c r="C462" s="1"/>
      <c r="D462" s="1"/>
      <c r="E462" s="1"/>
      <c r="F462" s="1"/>
      <c r="G462" s="1"/>
      <c r="H462" s="1"/>
      <c r="I462" s="968">
        <f>I18</f>
        <v>0</v>
      </c>
      <c r="J462" s="968"/>
      <c r="K462" s="968"/>
      <c r="L462" s="968"/>
      <c r="M462" s="968"/>
    </row>
    <row r="463" spans="1:13" ht="19.899999999999999" customHeight="1" x14ac:dyDescent="0.35">
      <c r="A463" s="1" t="s">
        <v>288</v>
      </c>
      <c r="B463" s="1"/>
      <c r="C463" s="1"/>
      <c r="D463" s="1"/>
      <c r="E463" s="1"/>
      <c r="F463" s="1"/>
      <c r="G463" s="1"/>
      <c r="H463" s="1"/>
      <c r="I463" s="968">
        <f>I19</f>
        <v>0</v>
      </c>
      <c r="J463" s="968"/>
      <c r="K463" s="968"/>
      <c r="L463" s="968"/>
      <c r="M463" s="968"/>
    </row>
    <row r="464" spans="1:13" ht="19.899999999999999" customHeight="1" x14ac:dyDescent="0.35">
      <c r="A464" s="1" t="s">
        <v>289</v>
      </c>
      <c r="B464" s="1"/>
      <c r="C464" s="1"/>
      <c r="D464" s="1"/>
      <c r="E464" s="1"/>
      <c r="F464" s="1"/>
      <c r="G464" s="1"/>
      <c r="H464" s="1"/>
      <c r="I464" s="968">
        <f>I20</f>
        <v>0</v>
      </c>
      <c r="J464" s="968"/>
      <c r="K464" s="968"/>
      <c r="L464" s="968"/>
      <c r="M464" s="968"/>
    </row>
    <row r="465" spans="1:13" ht="19.899999999999999" customHeight="1" x14ac:dyDescent="0.35">
      <c r="A465" s="1" t="s">
        <v>530</v>
      </c>
      <c r="B465" s="1"/>
      <c r="C465" s="1"/>
      <c r="D465" s="1"/>
      <c r="E465" s="1"/>
      <c r="F465" s="1"/>
      <c r="G465" s="1"/>
      <c r="H465" s="1"/>
      <c r="I465" s="377"/>
      <c r="J465" s="378"/>
      <c r="K465" s="378"/>
      <c r="L465" s="378"/>
      <c r="M465" s="378"/>
    </row>
    <row r="466" spans="1:13" ht="19.899999999999999" customHeight="1" x14ac:dyDescent="0.35">
      <c r="A466" s="1" t="s">
        <v>531</v>
      </c>
      <c r="B466" s="1"/>
      <c r="C466" s="1"/>
      <c r="D466" s="1"/>
      <c r="E466" s="1"/>
      <c r="F466" s="1"/>
      <c r="G466" s="1"/>
      <c r="H466" s="1"/>
      <c r="I466" s="753"/>
      <c r="J466" s="321"/>
      <c r="K466" s="321"/>
      <c r="L466" s="321"/>
      <c r="M466" s="321"/>
    </row>
    <row r="467" spans="1:13" ht="19.899999999999999" customHeight="1" x14ac:dyDescent="0.35">
      <c r="A467" s="1" t="s">
        <v>532</v>
      </c>
      <c r="B467" s="1"/>
      <c r="C467" s="1"/>
      <c r="D467" s="1"/>
      <c r="E467" s="1"/>
      <c r="F467" s="1"/>
      <c r="G467" s="1"/>
      <c r="H467" s="1"/>
      <c r="I467" s="753"/>
      <c r="J467" s="321"/>
      <c r="K467" s="321"/>
      <c r="L467" s="321"/>
      <c r="M467" s="321"/>
    </row>
    <row r="468" spans="1:13" ht="19.899999999999999" customHeight="1" x14ac:dyDescent="0.35">
      <c r="A468" s="1" t="s">
        <v>533</v>
      </c>
      <c r="B468" s="1"/>
      <c r="C468" s="1"/>
      <c r="D468" s="1"/>
      <c r="E468" s="1"/>
      <c r="F468" s="1"/>
      <c r="G468" s="1"/>
      <c r="H468" s="1"/>
      <c r="I468" s="753"/>
      <c r="J468" s="753"/>
      <c r="K468" s="753"/>
      <c r="L468" s="753"/>
      <c r="M468" s="753"/>
    </row>
    <row r="469" spans="1:13" ht="19.899999999999999" customHeight="1" x14ac:dyDescent="0.35">
      <c r="A469" s="1" t="s">
        <v>534</v>
      </c>
      <c r="B469" s="1"/>
      <c r="C469" s="1"/>
      <c r="D469" s="1"/>
      <c r="E469" s="1"/>
      <c r="F469" s="1"/>
      <c r="G469" s="1"/>
      <c r="H469" s="1"/>
      <c r="I469" s="1"/>
      <c r="J469" s="1"/>
      <c r="K469" s="1"/>
      <c r="L469" s="1"/>
      <c r="M469" s="1"/>
    </row>
    <row r="470" spans="1:13" ht="19.899999999999999" customHeight="1" x14ac:dyDescent="0.35">
      <c r="A470" s="323" t="s">
        <v>535</v>
      </c>
      <c r="B470" s="323"/>
      <c r="C470" s="1"/>
      <c r="D470" s="1"/>
      <c r="E470" s="1"/>
      <c r="F470" s="1"/>
      <c r="G470" s="1"/>
      <c r="H470" s="1"/>
      <c r="I470" s="994"/>
      <c r="J470" s="995"/>
      <c r="K470" s="1"/>
      <c r="L470" s="1"/>
      <c r="M470" s="1"/>
    </row>
    <row r="471" spans="1:13" ht="19.899999999999999" customHeight="1" x14ac:dyDescent="0.35">
      <c r="A471" s="323" t="s">
        <v>536</v>
      </c>
      <c r="B471" s="323"/>
      <c r="C471" s="1"/>
      <c r="D471" s="1"/>
      <c r="E471" s="1"/>
      <c r="F471" s="1"/>
      <c r="G471" s="1"/>
      <c r="H471" s="1"/>
      <c r="I471" s="996"/>
      <c r="J471" s="997"/>
      <c r="K471" s="1"/>
      <c r="L471" s="1"/>
      <c r="M471" s="1"/>
    </row>
    <row r="472" spans="1:13" ht="19.899999999999999" customHeight="1" x14ac:dyDescent="0.35">
      <c r="A472" s="1" t="s">
        <v>537</v>
      </c>
      <c r="B472" s="1"/>
      <c r="C472" s="1"/>
      <c r="D472" s="1"/>
      <c r="E472" s="1"/>
      <c r="F472" s="1"/>
      <c r="G472" s="1"/>
      <c r="H472" s="1"/>
      <c r="I472" s="1"/>
      <c r="J472" s="1"/>
      <c r="K472" s="1"/>
      <c r="L472" s="1"/>
      <c r="M472" s="1"/>
    </row>
    <row r="473" spans="1:13" ht="19.899999999999999" customHeight="1" x14ac:dyDescent="0.35">
      <c r="A473" s="323" t="s">
        <v>538</v>
      </c>
      <c r="B473" s="1"/>
      <c r="C473" s="1"/>
      <c r="D473" s="1"/>
      <c r="E473" s="1"/>
      <c r="F473" s="1"/>
      <c r="G473" s="1"/>
      <c r="H473" s="1"/>
      <c r="I473" s="939"/>
      <c r="J473" s="940"/>
      <c r="K473" s="940"/>
      <c r="L473" s="940"/>
      <c r="M473" s="940"/>
    </row>
    <row r="474" spans="1:13" ht="19.899999999999999" customHeight="1" x14ac:dyDescent="0.35">
      <c r="A474" s="323" t="s">
        <v>539</v>
      </c>
      <c r="B474" s="1"/>
      <c r="C474" s="1"/>
      <c r="D474" s="1"/>
      <c r="E474" s="1"/>
      <c r="F474" s="1"/>
      <c r="G474" s="1"/>
      <c r="H474" s="1"/>
      <c r="I474" s="939"/>
      <c r="J474" s="940"/>
      <c r="K474" s="940"/>
      <c r="L474" s="940"/>
      <c r="M474" s="940"/>
    </row>
    <row r="475" spans="1:13" ht="19.899999999999999" customHeight="1" x14ac:dyDescent="0.35">
      <c r="A475" s="323" t="s">
        <v>540</v>
      </c>
      <c r="B475" s="1"/>
      <c r="C475" s="1"/>
      <c r="D475" s="1"/>
      <c r="E475" s="1"/>
      <c r="F475" s="1"/>
      <c r="G475" s="1"/>
      <c r="H475" s="1"/>
      <c r="I475" s="939"/>
      <c r="J475" s="940"/>
      <c r="K475" s="940"/>
      <c r="L475" s="940"/>
      <c r="M475" s="940"/>
    </row>
    <row r="476" spans="1:13" ht="6" customHeight="1" x14ac:dyDescent="0.35">
      <c r="A476" s="1"/>
      <c r="B476" s="1"/>
      <c r="C476" s="1"/>
      <c r="D476" s="1"/>
      <c r="E476" s="1"/>
      <c r="F476" s="1"/>
      <c r="G476" s="1"/>
      <c r="H476" s="1"/>
      <c r="I476" s="1"/>
      <c r="J476" s="1"/>
      <c r="K476" s="1"/>
      <c r="L476" s="1"/>
      <c r="M476" s="1"/>
    </row>
    <row r="477" spans="1:13" ht="19.899999999999999" customHeight="1" x14ac:dyDescent="0.35">
      <c r="A477" s="1" t="s">
        <v>541</v>
      </c>
      <c r="B477" s="1"/>
      <c r="C477" s="1"/>
      <c r="D477" s="1"/>
      <c r="E477" s="1"/>
      <c r="F477" s="1"/>
      <c r="G477" s="1"/>
      <c r="H477" s="1"/>
      <c r="I477" s="1"/>
      <c r="J477" s="1"/>
      <c r="K477" s="1"/>
      <c r="L477" s="1"/>
      <c r="M477" s="1"/>
    </row>
    <row r="478" spans="1:13" ht="6" customHeight="1" x14ac:dyDescent="0.35">
      <c r="A478" s="1"/>
      <c r="B478" s="1"/>
      <c r="C478" s="1"/>
      <c r="D478" s="1"/>
      <c r="E478" s="1"/>
      <c r="F478" s="1"/>
      <c r="G478" s="1"/>
      <c r="H478" s="1"/>
      <c r="I478" s="1"/>
      <c r="J478" s="1"/>
      <c r="K478" s="1"/>
      <c r="L478" s="1"/>
      <c r="M478" s="1"/>
    </row>
    <row r="479" spans="1:13" ht="19.899999999999999" customHeight="1" x14ac:dyDescent="0.35">
      <c r="A479" s="345"/>
      <c r="B479" s="1" t="s">
        <v>542</v>
      </c>
      <c r="C479" s="1"/>
      <c r="D479" s="1"/>
      <c r="E479" s="1"/>
      <c r="F479" s="1"/>
      <c r="G479" s="1"/>
      <c r="H479" s="1" t="s">
        <v>543</v>
      </c>
      <c r="I479" s="971"/>
      <c r="J479" s="972"/>
      <c r="K479" s="972"/>
      <c r="L479" s="972"/>
      <c r="M479" s="972"/>
    </row>
    <row r="480" spans="1:13" ht="10.15" customHeight="1" x14ac:dyDescent="0.35">
      <c r="A480" s="1"/>
      <c r="B480" s="1"/>
      <c r="C480" s="1"/>
      <c r="D480" s="1"/>
      <c r="E480" s="1"/>
      <c r="F480" s="1"/>
      <c r="G480" s="1"/>
      <c r="H480" s="1"/>
      <c r="I480" s="1"/>
      <c r="J480" s="1"/>
      <c r="K480" s="1"/>
      <c r="L480" s="1"/>
      <c r="M480" s="1"/>
    </row>
    <row r="481" spans="1:13" ht="19.899999999999999" customHeight="1" x14ac:dyDescent="0.35">
      <c r="A481" s="345"/>
      <c r="B481" s="1" t="s">
        <v>1732</v>
      </c>
      <c r="C481" s="1"/>
      <c r="D481" s="1"/>
      <c r="E481" s="1"/>
      <c r="F481" s="1"/>
      <c r="G481" s="1"/>
      <c r="H481" s="1" t="s">
        <v>543</v>
      </c>
      <c r="I481" s="971"/>
      <c r="J481" s="972"/>
      <c r="K481" s="972"/>
      <c r="L481" s="972"/>
      <c r="M481" s="972"/>
    </row>
    <row r="482" spans="1:13" ht="10.15" customHeight="1" x14ac:dyDescent="0.35">
      <c r="A482" s="1"/>
      <c r="B482" s="1"/>
      <c r="C482" s="1"/>
      <c r="D482" s="1"/>
      <c r="E482" s="1"/>
      <c r="F482" s="1"/>
      <c r="G482" s="1"/>
      <c r="H482" s="1"/>
      <c r="I482" s="1"/>
      <c r="J482" s="1"/>
      <c r="K482" s="1"/>
      <c r="L482" s="1"/>
      <c r="M482" s="1"/>
    </row>
    <row r="483" spans="1:13" ht="19.899999999999999" customHeight="1" x14ac:dyDescent="0.35">
      <c r="A483" s="345"/>
      <c r="B483" s="1" t="s">
        <v>544</v>
      </c>
      <c r="C483" s="1"/>
      <c r="D483" s="1"/>
      <c r="E483" s="1"/>
      <c r="F483" s="1"/>
      <c r="G483" s="1"/>
      <c r="H483" s="1" t="s">
        <v>543</v>
      </c>
      <c r="I483" s="971"/>
      <c r="J483" s="972"/>
      <c r="K483" s="972"/>
      <c r="L483" s="972"/>
      <c r="M483" s="972"/>
    </row>
    <row r="484" spans="1:13" ht="10.15" customHeight="1" x14ac:dyDescent="0.35">
      <c r="A484" s="1"/>
      <c r="B484" s="1"/>
      <c r="C484" s="1"/>
      <c r="D484" s="1"/>
      <c r="E484" s="1"/>
      <c r="F484" s="1"/>
      <c r="G484" s="1"/>
      <c r="H484" s="1"/>
      <c r="I484" s="1"/>
      <c r="J484" s="1"/>
      <c r="K484" s="1"/>
      <c r="L484" s="1"/>
      <c r="M484" s="1"/>
    </row>
    <row r="485" spans="1:13" ht="19.899999999999999" customHeight="1" x14ac:dyDescent="0.35">
      <c r="A485" s="345"/>
      <c r="B485" s="1" t="s">
        <v>1733</v>
      </c>
      <c r="C485" s="1"/>
      <c r="D485" s="1"/>
      <c r="E485" s="1"/>
      <c r="F485" s="1"/>
      <c r="G485" s="1"/>
      <c r="H485" s="1" t="s">
        <v>543</v>
      </c>
      <c r="I485" s="971"/>
      <c r="J485" s="972"/>
      <c r="K485" s="972"/>
      <c r="L485" s="972"/>
      <c r="M485" s="972"/>
    </row>
    <row r="486" spans="1:13" ht="10.15" customHeight="1" x14ac:dyDescent="0.35">
      <c r="A486" s="1"/>
      <c r="B486" s="1"/>
      <c r="C486" s="1"/>
      <c r="D486" s="1"/>
      <c r="E486" s="1"/>
      <c r="F486" s="1"/>
      <c r="G486" s="1"/>
      <c r="H486" s="1"/>
      <c r="I486" s="1"/>
      <c r="J486" s="1"/>
      <c r="K486" s="1"/>
      <c r="L486" s="1"/>
      <c r="M486" s="1"/>
    </row>
    <row r="487" spans="1:13" ht="19.899999999999999" customHeight="1" x14ac:dyDescent="0.35">
      <c r="A487" s="345"/>
      <c r="B487" s="1" t="s">
        <v>545</v>
      </c>
      <c r="C487" s="1"/>
      <c r="D487" s="1"/>
      <c r="E487" s="1"/>
      <c r="F487" s="1"/>
      <c r="G487" s="1"/>
      <c r="H487" s="1" t="s">
        <v>546</v>
      </c>
      <c r="I487" s="992"/>
      <c r="J487" s="993"/>
      <c r="K487" s="993"/>
      <c r="L487" s="993"/>
      <c r="M487" s="993"/>
    </row>
    <row r="488" spans="1:13" ht="19.899999999999999" customHeight="1" x14ac:dyDescent="0.35">
      <c r="A488" s="1"/>
      <c r="B488" s="1"/>
      <c r="C488" s="1"/>
      <c r="D488" s="1"/>
      <c r="E488" s="1"/>
      <c r="F488" s="1"/>
      <c r="G488" s="1"/>
      <c r="H488" s="1"/>
      <c r="I488" s="826"/>
      <c r="J488" s="827"/>
      <c r="K488" s="827"/>
      <c r="L488" s="827"/>
      <c r="M488" s="827"/>
    </row>
    <row r="489" spans="1:13" ht="19.899999999999999" customHeight="1" x14ac:dyDescent="0.35">
      <c r="A489" s="515" t="s">
        <v>1699</v>
      </c>
      <c r="B489" s="2" t="s">
        <v>1731</v>
      </c>
      <c r="C489" s="1"/>
      <c r="D489" s="1"/>
      <c r="E489" s="1"/>
      <c r="F489" s="1"/>
      <c r="G489" s="1"/>
      <c r="H489" s="1"/>
      <c r="I489" s="1"/>
      <c r="J489" s="1"/>
      <c r="K489" s="1"/>
      <c r="L489" s="1"/>
      <c r="M489" s="1"/>
    </row>
    <row r="490" spans="1:13" ht="12" customHeight="1" x14ac:dyDescent="0.35">
      <c r="A490" s="1"/>
      <c r="B490" s="317"/>
      <c r="C490" s="1"/>
      <c r="D490" s="1"/>
      <c r="E490" s="1"/>
      <c r="F490" s="1"/>
      <c r="G490" s="1"/>
      <c r="H490" s="1"/>
      <c r="I490" s="1"/>
      <c r="J490" s="1"/>
      <c r="K490" s="1"/>
      <c r="L490" s="1"/>
      <c r="M490" s="1"/>
    </row>
    <row r="491" spans="1:13" ht="19.899999999999999" customHeight="1" x14ac:dyDescent="0.35">
      <c r="A491" s="41" t="s">
        <v>547</v>
      </c>
      <c r="B491" s="1"/>
      <c r="C491" s="1"/>
      <c r="D491" s="1"/>
      <c r="E491" s="1"/>
      <c r="F491" s="1"/>
      <c r="G491" s="1"/>
      <c r="H491" s="1"/>
      <c r="I491" s="1"/>
      <c r="J491" s="1"/>
      <c r="K491" s="1"/>
      <c r="L491" s="1"/>
      <c r="M491" s="1"/>
    </row>
    <row r="492" spans="1:13" ht="77.25" customHeight="1" x14ac:dyDescent="0.35">
      <c r="A492" s="969" t="s">
        <v>548</v>
      </c>
      <c r="B492" s="970"/>
      <c r="C492" s="970"/>
      <c r="D492" s="970"/>
      <c r="E492" s="970"/>
      <c r="F492" s="970"/>
      <c r="G492" s="970"/>
      <c r="H492" s="970"/>
      <c r="I492" s="970"/>
      <c r="J492" s="970"/>
      <c r="K492" s="970"/>
      <c r="L492" s="970"/>
      <c r="M492" s="970"/>
    </row>
    <row r="493" spans="1:13" ht="10.15" customHeight="1" x14ac:dyDescent="0.35">
      <c r="A493" s="1"/>
      <c r="B493" s="1"/>
      <c r="C493" s="1"/>
      <c r="D493" s="1"/>
      <c r="E493" s="1"/>
      <c r="F493" s="1"/>
      <c r="G493" s="1"/>
      <c r="H493" s="1"/>
      <c r="I493" s="1"/>
      <c r="J493" s="1"/>
      <c r="K493" s="1"/>
      <c r="L493" s="1"/>
      <c r="M493" s="1"/>
    </row>
    <row r="494" spans="1:13" ht="19.899999999999999" customHeight="1" x14ac:dyDescent="0.35">
      <c r="A494" s="1" t="s">
        <v>549</v>
      </c>
      <c r="B494" s="1"/>
      <c r="C494" s="1"/>
      <c r="D494" s="1"/>
      <c r="E494" s="1"/>
      <c r="F494" s="1"/>
      <c r="G494" s="1"/>
      <c r="H494" s="1"/>
      <c r="I494" s="1"/>
      <c r="J494" s="1"/>
      <c r="K494" s="1"/>
      <c r="L494" s="1"/>
      <c r="M494" s="1"/>
    </row>
    <row r="495" spans="1:13" ht="10.15" customHeight="1" x14ac:dyDescent="0.35">
      <c r="A495" s="1"/>
      <c r="B495" s="1"/>
      <c r="C495" s="1"/>
      <c r="D495" s="1"/>
      <c r="E495" s="1"/>
      <c r="F495" s="1"/>
      <c r="G495" s="1"/>
      <c r="H495" s="1"/>
      <c r="I495" s="1"/>
      <c r="J495" s="1"/>
      <c r="K495" s="1"/>
      <c r="L495" s="1"/>
      <c r="M495" s="1"/>
    </row>
    <row r="496" spans="1:13" ht="19.899999999999999" customHeight="1" x14ac:dyDescent="0.35">
      <c r="A496" s="1"/>
      <c r="B496" s="1"/>
      <c r="C496" s="1"/>
      <c r="D496" s="1"/>
      <c r="E496" s="1"/>
      <c r="F496" s="1"/>
      <c r="G496" s="1"/>
      <c r="H496" s="323" t="s">
        <v>550</v>
      </c>
      <c r="I496" s="1"/>
      <c r="J496" s="1"/>
      <c r="K496" s="1"/>
      <c r="L496" s="1"/>
      <c r="M496" s="1"/>
    </row>
    <row r="497" spans="1:13" ht="19.899999999999999" customHeight="1" x14ac:dyDescent="0.35">
      <c r="A497" s="345"/>
      <c r="B497" s="1" t="s">
        <v>551</v>
      </c>
      <c r="C497" s="1"/>
      <c r="D497" s="1"/>
      <c r="E497" s="1"/>
      <c r="F497" s="1"/>
      <c r="G497" s="1"/>
      <c r="H497" s="967"/>
      <c r="I497" s="967"/>
      <c r="J497" s="967"/>
      <c r="K497" s="967"/>
      <c r="L497" s="967"/>
      <c r="M497" s="967"/>
    </row>
    <row r="498" spans="1:13" ht="14.25" customHeight="1" x14ac:dyDescent="0.35">
      <c r="A498" s="778"/>
      <c r="B498" s="1"/>
      <c r="C498" s="1"/>
      <c r="D498" s="1"/>
      <c r="E498" s="1"/>
      <c r="F498" s="1"/>
      <c r="G498" s="1"/>
      <c r="H498" s="967"/>
      <c r="I498" s="967"/>
      <c r="J498" s="967"/>
      <c r="K498" s="967"/>
      <c r="L498" s="967"/>
      <c r="M498" s="967"/>
    </row>
    <row r="499" spans="1:13" ht="14.25" customHeight="1" x14ac:dyDescent="0.35">
      <c r="A499" s="778"/>
      <c r="B499" s="1"/>
      <c r="C499" s="1"/>
      <c r="D499" s="1"/>
      <c r="E499" s="1"/>
      <c r="F499" s="1"/>
      <c r="G499" s="1"/>
      <c r="H499" s="967"/>
      <c r="I499" s="967"/>
      <c r="J499" s="967"/>
      <c r="K499" s="967"/>
      <c r="L499" s="967"/>
      <c r="M499" s="967"/>
    </row>
    <row r="500" spans="1:13" ht="10.15" customHeight="1" x14ac:dyDescent="0.35">
      <c r="A500" s="1"/>
      <c r="B500" s="1"/>
      <c r="C500" s="1"/>
      <c r="D500" s="1"/>
      <c r="E500" s="1"/>
      <c r="F500" s="1"/>
      <c r="G500" s="1"/>
      <c r="H500" s="1"/>
      <c r="I500" s="1"/>
      <c r="J500" s="1"/>
      <c r="K500" s="1"/>
      <c r="L500" s="1"/>
      <c r="M500" s="1"/>
    </row>
    <row r="501" spans="1:13" ht="19.899999999999999" customHeight="1" x14ac:dyDescent="0.35">
      <c r="A501" s="345"/>
      <c r="B501" s="1" t="s">
        <v>552</v>
      </c>
      <c r="C501" s="1"/>
      <c r="D501" s="1"/>
      <c r="E501" s="1"/>
      <c r="F501" s="1"/>
      <c r="G501" s="1"/>
      <c r="H501" s="967"/>
      <c r="I501" s="967"/>
      <c r="J501" s="967"/>
      <c r="K501" s="967"/>
      <c r="L501" s="967"/>
      <c r="M501" s="967"/>
    </row>
    <row r="502" spans="1:13" ht="14.25" customHeight="1" x14ac:dyDescent="0.35">
      <c r="A502" s="778"/>
      <c r="B502" s="1"/>
      <c r="C502" s="1"/>
      <c r="D502" s="1"/>
      <c r="E502" s="1"/>
      <c r="F502" s="1"/>
      <c r="G502" s="1"/>
      <c r="H502" s="967"/>
      <c r="I502" s="967"/>
      <c r="J502" s="967"/>
      <c r="K502" s="967"/>
      <c r="L502" s="967"/>
      <c r="M502" s="967"/>
    </row>
    <row r="503" spans="1:13" ht="14.25" customHeight="1" x14ac:dyDescent="0.35">
      <c r="A503" s="778"/>
      <c r="B503" s="1"/>
      <c r="C503" s="1"/>
      <c r="D503" s="1"/>
      <c r="E503" s="1"/>
      <c r="F503" s="1"/>
      <c r="G503" s="1"/>
      <c r="H503" s="967"/>
      <c r="I503" s="967"/>
      <c r="J503" s="967"/>
      <c r="K503" s="967"/>
      <c r="L503" s="967"/>
      <c r="M503" s="967"/>
    </row>
    <row r="504" spans="1:13" ht="10.15" customHeight="1" x14ac:dyDescent="0.35">
      <c r="A504" s="1"/>
      <c r="B504" s="1"/>
      <c r="C504" s="1"/>
      <c r="D504" s="1"/>
      <c r="E504" s="1"/>
      <c r="F504" s="1"/>
      <c r="G504" s="1"/>
      <c r="H504" s="1"/>
      <c r="I504" s="1"/>
      <c r="J504" s="1"/>
      <c r="K504" s="1"/>
      <c r="L504" s="1"/>
      <c r="M504" s="1"/>
    </row>
    <row r="505" spans="1:13" ht="19.899999999999999" customHeight="1" x14ac:dyDescent="0.35">
      <c r="A505" s="345"/>
      <c r="B505" s="1" t="s">
        <v>553</v>
      </c>
      <c r="C505" s="1"/>
      <c r="D505" s="1"/>
      <c r="E505" s="1"/>
      <c r="F505" s="1"/>
      <c r="G505" s="1"/>
      <c r="H505" s="967"/>
      <c r="I505" s="967"/>
      <c r="J505" s="967"/>
      <c r="K505" s="967"/>
      <c r="L505" s="967"/>
      <c r="M505" s="967"/>
    </row>
    <row r="506" spans="1:13" ht="14.25" customHeight="1" x14ac:dyDescent="0.35">
      <c r="A506" s="778"/>
      <c r="B506" s="1"/>
      <c r="C506" s="1"/>
      <c r="D506" s="1"/>
      <c r="E506" s="1"/>
      <c r="F506" s="1"/>
      <c r="G506" s="1"/>
      <c r="H506" s="967"/>
      <c r="I506" s="967"/>
      <c r="J506" s="967"/>
      <c r="K506" s="967"/>
      <c r="L506" s="967"/>
      <c r="M506" s="967"/>
    </row>
    <row r="507" spans="1:13" ht="14.25" customHeight="1" x14ac:dyDescent="0.35">
      <c r="A507" s="778"/>
      <c r="B507" s="1"/>
      <c r="C507" s="1"/>
      <c r="D507" s="1"/>
      <c r="E507" s="1"/>
      <c r="F507" s="1"/>
      <c r="G507" s="1"/>
      <c r="H507" s="967"/>
      <c r="I507" s="967"/>
      <c r="J507" s="967"/>
      <c r="K507" s="967"/>
      <c r="L507" s="967"/>
      <c r="M507" s="967"/>
    </row>
    <row r="508" spans="1:13" ht="10.15" customHeight="1" x14ac:dyDescent="0.35">
      <c r="A508" s="1"/>
      <c r="B508" s="1"/>
      <c r="C508" s="1"/>
      <c r="D508" s="1"/>
      <c r="E508" s="1"/>
      <c r="F508" s="1"/>
      <c r="G508" s="1"/>
      <c r="H508" s="1"/>
      <c r="I508" s="1"/>
      <c r="J508" s="1"/>
      <c r="K508" s="1"/>
      <c r="L508" s="1"/>
      <c r="M508" s="1"/>
    </row>
    <row r="509" spans="1:13" ht="19.899999999999999" customHeight="1" x14ac:dyDescent="0.35">
      <c r="A509" s="345"/>
      <c r="B509" s="1" t="s">
        <v>554</v>
      </c>
      <c r="C509" s="1"/>
      <c r="D509" s="1"/>
      <c r="E509" s="1"/>
      <c r="F509" s="1"/>
      <c r="G509" s="1"/>
      <c r="H509" s="967"/>
      <c r="I509" s="967"/>
      <c r="J509" s="967"/>
      <c r="K509" s="967"/>
      <c r="L509" s="967"/>
      <c r="M509" s="967"/>
    </row>
    <row r="510" spans="1:13" ht="13.5" customHeight="1" x14ac:dyDescent="0.35">
      <c r="A510" s="778"/>
      <c r="B510" s="1"/>
      <c r="C510" s="1"/>
      <c r="D510" s="1"/>
      <c r="E510" s="1"/>
      <c r="F510" s="1"/>
      <c r="G510" s="1"/>
      <c r="H510" s="967"/>
      <c r="I510" s="967"/>
      <c r="J510" s="967"/>
      <c r="K510" s="967"/>
      <c r="L510" s="967"/>
      <c r="M510" s="967"/>
    </row>
    <row r="511" spans="1:13" ht="13.5" customHeight="1" x14ac:dyDescent="0.35">
      <c r="A511" s="778"/>
      <c r="B511" s="1"/>
      <c r="C511" s="1"/>
      <c r="D511" s="1"/>
      <c r="E511" s="1"/>
      <c r="F511" s="1"/>
      <c r="G511" s="1"/>
      <c r="H511" s="967"/>
      <c r="I511" s="967"/>
      <c r="J511" s="967"/>
      <c r="K511" s="967"/>
      <c r="L511" s="967"/>
      <c r="M511" s="967"/>
    </row>
    <row r="512" spans="1:13" ht="10.15" customHeight="1" x14ac:dyDescent="0.35">
      <c r="A512" s="1"/>
      <c r="B512" s="1"/>
      <c r="C512" s="1"/>
      <c r="D512" s="1"/>
      <c r="E512" s="1"/>
      <c r="F512" s="1"/>
      <c r="G512" s="1"/>
      <c r="H512" s="1"/>
      <c r="I512" s="1"/>
      <c r="J512" s="1"/>
      <c r="K512" s="1"/>
      <c r="L512" s="1"/>
      <c r="M512" s="1"/>
    </row>
    <row r="513" spans="1:13" ht="19.899999999999999" customHeight="1" x14ac:dyDescent="0.35">
      <c r="A513" s="345"/>
      <c r="B513" s="1" t="s">
        <v>555</v>
      </c>
      <c r="C513" s="1"/>
      <c r="D513" s="1"/>
      <c r="E513" s="1"/>
      <c r="F513" s="1"/>
      <c r="G513" s="1"/>
      <c r="H513" s="967"/>
      <c r="I513" s="967"/>
      <c r="J513" s="967"/>
      <c r="K513" s="967"/>
      <c r="L513" s="967"/>
      <c r="M513" s="967"/>
    </row>
    <row r="514" spans="1:13" ht="14.25" customHeight="1" x14ac:dyDescent="0.35">
      <c r="A514" s="778"/>
      <c r="B514" s="1"/>
      <c r="C514" s="1"/>
      <c r="D514" s="1"/>
      <c r="E514" s="1"/>
      <c r="F514" s="1"/>
      <c r="G514" s="1"/>
      <c r="H514" s="967"/>
      <c r="I514" s="967"/>
      <c r="J514" s="967"/>
      <c r="K514" s="967"/>
      <c r="L514" s="967"/>
      <c r="M514" s="967"/>
    </row>
    <row r="515" spans="1:13" ht="14.25" customHeight="1" x14ac:dyDescent="0.35">
      <c r="A515" s="778"/>
      <c r="B515" s="1"/>
      <c r="C515" s="1"/>
      <c r="D515" s="1"/>
      <c r="E515" s="1"/>
      <c r="F515" s="1"/>
      <c r="G515" s="1"/>
      <c r="H515" s="967"/>
      <c r="I515" s="967"/>
      <c r="J515" s="967"/>
      <c r="K515" s="967"/>
      <c r="L515" s="967"/>
      <c r="M515" s="967"/>
    </row>
    <row r="516" spans="1:13" s="374" customFormat="1" ht="10.15" customHeight="1" x14ac:dyDescent="0.35">
      <c r="A516" s="375"/>
      <c r="B516" s="114"/>
      <c r="C516" s="114"/>
      <c r="D516" s="114"/>
      <c r="E516" s="114"/>
      <c r="F516" s="114"/>
      <c r="G516" s="114"/>
      <c r="H516" s="375"/>
      <c r="I516" s="375"/>
      <c r="J516" s="375"/>
      <c r="K516" s="375"/>
      <c r="L516" s="375"/>
      <c r="M516" s="375"/>
    </row>
    <row r="517" spans="1:13" ht="19.899999999999999" customHeight="1" x14ac:dyDescent="0.35">
      <c r="A517" s="345"/>
      <c r="B517" s="1" t="s">
        <v>556</v>
      </c>
      <c r="C517" s="1"/>
      <c r="D517" s="1"/>
      <c r="E517" s="1"/>
      <c r="F517" s="1"/>
      <c r="G517" s="1"/>
      <c r="H517" s="967"/>
      <c r="I517" s="967"/>
      <c r="J517" s="967"/>
      <c r="K517" s="967"/>
      <c r="L517" s="967"/>
      <c r="M517" s="967"/>
    </row>
    <row r="518" spans="1:13" ht="14.25" customHeight="1" x14ac:dyDescent="0.35">
      <c r="A518" s="778"/>
      <c r="B518" s="740"/>
      <c r="C518" s="1"/>
      <c r="D518" s="1"/>
      <c r="E518" s="1"/>
      <c r="F518" s="1"/>
      <c r="G518" s="1"/>
      <c r="H518" s="967"/>
      <c r="I518" s="967"/>
      <c r="J518" s="967"/>
      <c r="K518" s="967"/>
      <c r="L518" s="967"/>
      <c r="M518" s="967"/>
    </row>
    <row r="519" spans="1:13" ht="14.25" customHeight="1" x14ac:dyDescent="0.35">
      <c r="A519" s="778"/>
      <c r="B519" s="1"/>
      <c r="C519" s="1"/>
      <c r="D519" s="1"/>
      <c r="E519" s="1"/>
      <c r="F519" s="1"/>
      <c r="G519" s="1"/>
      <c r="H519" s="967"/>
      <c r="I519" s="967"/>
      <c r="J519" s="967"/>
      <c r="K519" s="967"/>
      <c r="L519" s="967"/>
      <c r="M519" s="967"/>
    </row>
    <row r="520" spans="1:13" ht="19.899999999999999" customHeight="1" x14ac:dyDescent="0.35">
      <c r="A520" s="1"/>
      <c r="B520" s="317"/>
      <c r="C520" s="1"/>
      <c r="D520" s="1"/>
      <c r="E520" s="1"/>
      <c r="F520" s="1"/>
      <c r="G520" s="1"/>
      <c r="H520" s="1"/>
      <c r="I520" s="1"/>
      <c r="J520" s="1"/>
      <c r="K520" s="1"/>
      <c r="L520" s="1"/>
      <c r="M520" s="1"/>
    </row>
    <row r="521" spans="1:13" ht="19.899999999999999" customHeight="1" x14ac:dyDescent="0.35">
      <c r="A521" s="41" t="s">
        <v>557</v>
      </c>
      <c r="B521" s="1"/>
      <c r="C521" s="1"/>
      <c r="D521" s="1"/>
      <c r="E521" s="1"/>
      <c r="F521" s="1"/>
      <c r="G521" s="1"/>
      <c r="H521" s="1"/>
      <c r="I521" s="1"/>
      <c r="J521" s="1"/>
      <c r="K521" s="1"/>
      <c r="L521" s="1"/>
      <c r="M521" s="1"/>
    </row>
    <row r="522" spans="1:13" ht="19.899999999999999" customHeight="1" x14ac:dyDescent="0.35">
      <c r="A522" s="1" t="s">
        <v>558</v>
      </c>
      <c r="B522" s="1"/>
      <c r="C522" s="1"/>
      <c r="D522" s="1"/>
      <c r="E522" s="1"/>
      <c r="F522" s="1"/>
      <c r="G522" s="1"/>
      <c r="H522" s="1"/>
      <c r="I522" s="1"/>
      <c r="J522" s="1"/>
      <c r="K522" s="1"/>
      <c r="L522" s="1"/>
      <c r="M522" s="1"/>
    </row>
    <row r="523" spans="1:13" ht="19.899999999999999" customHeight="1" x14ac:dyDescent="0.35">
      <c r="A523" s="939"/>
      <c r="B523" s="940"/>
      <c r="C523" s="940"/>
      <c r="D523" s="940"/>
      <c r="E523" s="940"/>
      <c r="F523" s="940"/>
      <c r="G523" s="940"/>
      <c r="H523" s="940"/>
      <c r="I523" s="940"/>
      <c r="J523" s="940"/>
      <c r="K523" s="940"/>
      <c r="L523" s="940"/>
      <c r="M523" s="940"/>
    </row>
    <row r="524" spans="1:13" ht="6" customHeight="1" x14ac:dyDescent="0.35">
      <c r="A524" s="1"/>
      <c r="B524" s="1"/>
      <c r="C524" s="1"/>
      <c r="D524" s="1"/>
      <c r="E524" s="1"/>
      <c r="F524" s="1"/>
      <c r="G524" s="1"/>
      <c r="H524" s="1"/>
      <c r="I524" s="1"/>
      <c r="J524" s="1"/>
      <c r="K524" s="1"/>
      <c r="L524" s="1"/>
      <c r="M524" s="1"/>
    </row>
    <row r="525" spans="1:13" ht="19.899999999999999" customHeight="1" x14ac:dyDescent="0.35">
      <c r="A525" s="1" t="s">
        <v>559</v>
      </c>
      <c r="B525" s="1"/>
      <c r="C525" s="1"/>
      <c r="D525" s="1"/>
      <c r="E525" s="1"/>
      <c r="F525" s="1"/>
      <c r="G525" s="1"/>
      <c r="H525" s="1"/>
      <c r="I525" s="1"/>
      <c r="J525" s="1"/>
      <c r="K525" s="1"/>
      <c r="L525" s="1"/>
      <c r="M525" s="1"/>
    </row>
    <row r="526" spans="1:13" ht="19.899999999999999" customHeight="1" x14ac:dyDescent="0.35">
      <c r="A526" s="939"/>
      <c r="B526" s="940"/>
      <c r="C526" s="940"/>
      <c r="D526" s="940"/>
      <c r="E526" s="940"/>
      <c r="F526" s="940"/>
      <c r="G526" s="940"/>
      <c r="H526" s="940"/>
      <c r="I526" s="940"/>
      <c r="J526" s="940"/>
      <c r="K526" s="940"/>
      <c r="L526" s="940"/>
      <c r="M526" s="940"/>
    </row>
    <row r="527" spans="1:13" ht="6" customHeight="1" x14ac:dyDescent="0.35">
      <c r="A527" s="1"/>
      <c r="B527" s="1"/>
      <c r="C527" s="1"/>
      <c r="D527" s="1"/>
      <c r="E527" s="1"/>
      <c r="F527" s="1"/>
      <c r="G527" s="1"/>
      <c r="H527" s="1"/>
      <c r="I527" s="1"/>
      <c r="J527" s="1"/>
      <c r="K527" s="1"/>
      <c r="L527" s="1"/>
      <c r="M527" s="1"/>
    </row>
    <row r="528" spans="1:13" ht="19.899999999999999" customHeight="1" x14ac:dyDescent="0.35">
      <c r="A528" s="1" t="s">
        <v>560</v>
      </c>
      <c r="B528" s="1"/>
      <c r="C528" s="1"/>
      <c r="D528" s="1"/>
      <c r="E528" s="1"/>
      <c r="F528" s="1"/>
      <c r="G528" s="1"/>
      <c r="H528" s="1"/>
      <c r="I528" s="1"/>
      <c r="J528" s="1"/>
      <c r="K528" s="1"/>
      <c r="L528" s="1"/>
      <c r="M528" s="1"/>
    </row>
    <row r="529" spans="1:13" ht="19.899999999999999" customHeight="1" x14ac:dyDescent="0.35">
      <c r="A529" s="345"/>
      <c r="B529" s="1" t="s">
        <v>340</v>
      </c>
      <c r="C529" s="1"/>
      <c r="D529" s="1"/>
      <c r="E529" s="1"/>
      <c r="F529" s="1"/>
      <c r="G529" s="1"/>
      <c r="H529" s="1"/>
      <c r="I529" s="1"/>
      <c r="J529" s="1"/>
      <c r="K529" s="1"/>
      <c r="L529" s="1"/>
      <c r="M529" s="1"/>
    </row>
    <row r="530" spans="1:13" ht="6" customHeight="1" x14ac:dyDescent="0.35">
      <c r="A530" s="1"/>
      <c r="B530" s="1"/>
      <c r="C530" s="1"/>
      <c r="D530" s="1"/>
      <c r="E530" s="1"/>
      <c r="F530" s="1"/>
      <c r="G530" s="1"/>
      <c r="H530" s="1"/>
      <c r="I530" s="1"/>
      <c r="J530" s="1"/>
      <c r="K530" s="1"/>
      <c r="L530" s="1"/>
      <c r="M530" s="1"/>
    </row>
    <row r="531" spans="1:13" ht="19.899999999999999" customHeight="1" x14ac:dyDescent="0.35">
      <c r="A531" s="345"/>
      <c r="B531" s="1" t="s">
        <v>341</v>
      </c>
      <c r="C531" s="1"/>
      <c r="D531" s="1"/>
      <c r="E531" s="1"/>
      <c r="F531" s="1"/>
      <c r="G531" s="1"/>
      <c r="H531" s="1"/>
      <c r="I531" s="1"/>
      <c r="J531" s="1"/>
      <c r="K531" s="1"/>
      <c r="L531" s="1"/>
      <c r="M531" s="1"/>
    </row>
    <row r="532" spans="1:13" ht="6" customHeight="1" x14ac:dyDescent="0.35">
      <c r="A532" s="1"/>
      <c r="B532" s="1"/>
      <c r="C532" s="1"/>
      <c r="D532" s="1"/>
      <c r="E532" s="1"/>
      <c r="F532" s="1"/>
      <c r="G532" s="1"/>
      <c r="H532" s="1"/>
      <c r="I532" s="1"/>
      <c r="J532" s="1"/>
      <c r="K532" s="1"/>
      <c r="L532" s="1"/>
      <c r="M532" s="1"/>
    </row>
    <row r="533" spans="1:13" ht="19.899999999999999" customHeight="1" x14ac:dyDescent="0.35">
      <c r="A533" s="1" t="s">
        <v>561</v>
      </c>
      <c r="B533" s="1"/>
      <c r="C533" s="1"/>
      <c r="D533" s="1"/>
      <c r="E533" s="1"/>
      <c r="F533" s="1"/>
      <c r="G533" s="1"/>
      <c r="H533" s="1"/>
      <c r="I533" s="1"/>
      <c r="J533" s="1"/>
      <c r="K533" s="1"/>
      <c r="L533" s="1"/>
      <c r="M533" s="1"/>
    </row>
    <row r="534" spans="1:13" ht="19.899999999999999" customHeight="1" x14ac:dyDescent="0.35">
      <c r="A534" s="1" t="s">
        <v>562</v>
      </c>
      <c r="B534" s="1"/>
      <c r="C534" s="1"/>
      <c r="D534" s="1"/>
      <c r="E534" s="1"/>
      <c r="F534" s="1"/>
      <c r="G534" s="1"/>
      <c r="H534" s="1"/>
      <c r="I534" s="1"/>
      <c r="J534" s="1"/>
      <c r="K534" s="1"/>
      <c r="L534" s="1"/>
      <c r="M534" s="1"/>
    </row>
    <row r="535" spans="1:13" ht="95.5" customHeight="1" x14ac:dyDescent="0.35">
      <c r="A535" s="963"/>
      <c r="B535" s="964"/>
      <c r="C535" s="964"/>
      <c r="D535" s="964"/>
      <c r="E535" s="964"/>
      <c r="F535" s="964"/>
      <c r="G535" s="964"/>
      <c r="H535" s="964"/>
      <c r="I535" s="964"/>
      <c r="J535" s="964"/>
      <c r="K535" s="964"/>
      <c r="L535" s="964"/>
      <c r="M535" s="964"/>
    </row>
    <row r="536" spans="1:13" ht="19.899999999999999" customHeight="1" x14ac:dyDescent="0.35">
      <c r="A536" s="1"/>
      <c r="B536" s="1"/>
      <c r="C536" s="1"/>
      <c r="D536" s="1"/>
      <c r="E536" s="1"/>
      <c r="F536" s="1"/>
      <c r="G536" s="1"/>
      <c r="H536" s="1"/>
      <c r="I536" s="1"/>
      <c r="J536" s="1"/>
      <c r="K536" s="1"/>
      <c r="L536" s="1"/>
      <c r="M536" s="1"/>
    </row>
    <row r="537" spans="1:13" ht="19.899999999999999" customHeight="1" x14ac:dyDescent="0.35">
      <c r="A537" s="41" t="s">
        <v>563</v>
      </c>
      <c r="B537" s="1"/>
      <c r="C537" s="1"/>
      <c r="D537" s="1"/>
      <c r="E537" s="1"/>
      <c r="F537" s="1"/>
      <c r="G537" s="1"/>
      <c r="H537" s="1"/>
      <c r="I537" s="1"/>
      <c r="J537" s="1"/>
      <c r="K537" s="1"/>
      <c r="L537" s="1"/>
      <c r="M537" s="1"/>
    </row>
    <row r="538" spans="1:13" ht="19.899999999999999" customHeight="1" x14ac:dyDescent="0.35">
      <c r="A538" s="1" t="s">
        <v>564</v>
      </c>
      <c r="B538" s="1"/>
      <c r="C538" s="1"/>
      <c r="D538" s="1"/>
      <c r="E538" s="1"/>
      <c r="F538" s="1"/>
      <c r="G538" s="1"/>
      <c r="H538" s="1"/>
      <c r="I538" s="1"/>
      <c r="J538" s="1"/>
      <c r="K538" s="1"/>
      <c r="L538" s="1"/>
      <c r="M538" s="1"/>
    </row>
    <row r="539" spans="1:13" ht="19.899999999999999" customHeight="1" x14ac:dyDescent="0.35">
      <c r="A539" s="345"/>
      <c r="B539" s="1" t="s">
        <v>340</v>
      </c>
      <c r="C539" s="1"/>
      <c r="D539" s="1"/>
      <c r="E539" s="1"/>
      <c r="F539" s="1"/>
      <c r="G539" s="1"/>
      <c r="H539" s="1"/>
      <c r="I539" s="1"/>
      <c r="J539" s="1"/>
      <c r="K539" s="1"/>
      <c r="L539" s="1"/>
      <c r="M539" s="1"/>
    </row>
    <row r="540" spans="1:13" ht="6" customHeight="1" x14ac:dyDescent="0.35">
      <c r="A540" s="1"/>
      <c r="B540" s="1"/>
      <c r="C540" s="1"/>
      <c r="D540" s="1"/>
      <c r="E540" s="1"/>
      <c r="F540" s="1"/>
      <c r="G540" s="1"/>
      <c r="H540" s="1"/>
      <c r="I540" s="1"/>
      <c r="J540" s="1"/>
      <c r="K540" s="1"/>
      <c r="L540" s="1"/>
      <c r="M540" s="1"/>
    </row>
    <row r="541" spans="1:13" ht="19.899999999999999" customHeight="1" x14ac:dyDescent="0.35">
      <c r="A541" s="345"/>
      <c r="B541" s="1" t="s">
        <v>341</v>
      </c>
      <c r="C541" s="1"/>
      <c r="D541" s="1"/>
      <c r="E541" s="1"/>
      <c r="F541" s="1"/>
      <c r="G541" s="1"/>
      <c r="H541" s="1"/>
      <c r="I541" s="1"/>
      <c r="J541" s="1"/>
      <c r="K541" s="1"/>
      <c r="L541" s="1"/>
      <c r="M541" s="1"/>
    </row>
    <row r="542" spans="1:13" ht="6" customHeight="1" x14ac:dyDescent="0.35">
      <c r="A542" s="1"/>
      <c r="B542" s="1"/>
      <c r="C542" s="1"/>
      <c r="D542" s="1"/>
      <c r="E542" s="1"/>
      <c r="F542" s="1"/>
      <c r="G542" s="1"/>
      <c r="H542" s="1"/>
      <c r="I542" s="1"/>
      <c r="J542" s="1"/>
      <c r="K542" s="1"/>
      <c r="L542" s="1"/>
      <c r="M542" s="1"/>
    </row>
    <row r="543" spans="1:13" ht="19.899999999999999" customHeight="1" x14ac:dyDescent="0.35">
      <c r="A543" s="1" t="s">
        <v>565</v>
      </c>
      <c r="B543" s="1"/>
      <c r="C543" s="1"/>
      <c r="D543" s="1"/>
      <c r="E543" s="1"/>
      <c r="F543" s="1"/>
      <c r="G543" s="1"/>
      <c r="H543" s="1"/>
      <c r="I543" s="1"/>
      <c r="J543" s="1"/>
      <c r="K543" s="1"/>
      <c r="L543" s="1"/>
      <c r="M543" s="1"/>
    </row>
    <row r="544" spans="1:13" ht="94.9" customHeight="1" x14ac:dyDescent="0.35">
      <c r="A544" s="928"/>
      <c r="B544" s="965"/>
      <c r="C544" s="965"/>
      <c r="D544" s="965"/>
      <c r="E544" s="965"/>
      <c r="F544" s="965"/>
      <c r="G544" s="965"/>
      <c r="H544" s="965"/>
      <c r="I544" s="965"/>
      <c r="J544" s="965"/>
      <c r="K544" s="965"/>
      <c r="L544" s="965"/>
      <c r="M544" s="965"/>
    </row>
    <row r="545" spans="1:13" ht="19.899999999999999" customHeight="1" x14ac:dyDescent="0.35">
      <c r="A545" s="1"/>
      <c r="B545" s="1"/>
      <c r="C545" s="1"/>
      <c r="D545" s="1"/>
      <c r="E545" s="1"/>
      <c r="F545" s="1"/>
      <c r="G545" s="1"/>
      <c r="H545" s="1"/>
      <c r="I545" s="1"/>
      <c r="J545" s="1"/>
      <c r="K545" s="1"/>
      <c r="L545" s="1"/>
      <c r="M545" s="1"/>
    </row>
    <row r="546" spans="1:13" ht="19.899999999999999" customHeight="1" x14ac:dyDescent="0.35">
      <c r="A546" s="41" t="s">
        <v>566</v>
      </c>
      <c r="B546" s="1"/>
      <c r="C546" s="1"/>
      <c r="D546" s="1"/>
      <c r="E546" s="1"/>
      <c r="F546" s="1"/>
      <c r="G546" s="1"/>
      <c r="H546" s="1"/>
      <c r="I546" s="1"/>
      <c r="J546" s="1"/>
      <c r="K546" s="1"/>
      <c r="L546" s="1"/>
      <c r="M546" s="1"/>
    </row>
    <row r="547" spans="1:13" ht="30" customHeight="1" x14ac:dyDescent="0.35">
      <c r="A547" s="926" t="s">
        <v>567</v>
      </c>
      <c r="B547" s="927"/>
      <c r="C547" s="927"/>
      <c r="D547" s="927"/>
      <c r="E547" s="927"/>
      <c r="F547" s="927"/>
      <c r="G547" s="927"/>
      <c r="H547" s="927"/>
      <c r="I547" s="927"/>
      <c r="J547" s="927"/>
      <c r="K547" s="927"/>
      <c r="L547" s="927"/>
      <c r="M547" s="927"/>
    </row>
    <row r="548" spans="1:13" ht="19.899999999999999" hidden="1" customHeight="1" x14ac:dyDescent="0.35">
      <c r="A548" s="1"/>
      <c r="B548" s="1"/>
      <c r="C548" s="1"/>
      <c r="D548" s="1"/>
      <c r="E548" s="1"/>
      <c r="F548" s="1"/>
      <c r="G548" s="1"/>
      <c r="H548" s="1"/>
      <c r="I548" s="1"/>
      <c r="J548" s="1"/>
      <c r="K548" s="1"/>
      <c r="L548" s="1"/>
      <c r="M548" s="1"/>
    </row>
    <row r="549" spans="1:13" ht="30" hidden="1" customHeight="1" x14ac:dyDescent="0.35">
      <c r="A549" s="961"/>
      <c r="B549" s="962"/>
      <c r="C549" s="962"/>
      <c r="D549" s="962"/>
      <c r="E549" s="962"/>
      <c r="F549" s="962"/>
      <c r="G549" s="962"/>
      <c r="H549" s="962"/>
      <c r="I549" s="962"/>
      <c r="J549" s="962"/>
      <c r="K549" s="962"/>
      <c r="L549" s="962"/>
      <c r="M549" s="962"/>
    </row>
    <row r="550" spans="1:13" ht="19.899999999999999" customHeight="1" x14ac:dyDescent="0.35">
      <c r="A550" s="1" t="s">
        <v>568</v>
      </c>
      <c r="B550" s="1"/>
      <c r="C550" s="1"/>
      <c r="D550" s="1"/>
      <c r="E550" s="1"/>
      <c r="F550" s="1"/>
      <c r="G550" s="1"/>
      <c r="H550" s="1"/>
      <c r="I550" s="1"/>
      <c r="J550" s="1"/>
      <c r="K550" s="1"/>
      <c r="L550" s="1"/>
      <c r="M550" s="1"/>
    </row>
    <row r="551" spans="1:13" ht="19.899999999999999" customHeight="1" x14ac:dyDescent="0.35">
      <c r="A551" s="1" t="s">
        <v>569</v>
      </c>
      <c r="B551" s="1"/>
      <c r="C551" s="1"/>
      <c r="D551" s="1"/>
      <c r="E551" s="1"/>
      <c r="F551" s="1"/>
      <c r="G551" s="1"/>
      <c r="H551" s="1"/>
      <c r="I551" s="1"/>
      <c r="J551" s="1"/>
      <c r="K551" s="1"/>
      <c r="L551" s="1"/>
      <c r="M551" s="1"/>
    </row>
    <row r="552" spans="1:13" ht="19.899999999999999" customHeight="1" x14ac:dyDescent="0.35">
      <c r="A552" s="1" t="s">
        <v>570</v>
      </c>
      <c r="B552" s="1"/>
      <c r="C552" s="1"/>
      <c r="D552" s="1"/>
      <c r="E552" s="1"/>
      <c r="F552" s="1"/>
      <c r="G552" s="1"/>
      <c r="H552" s="1"/>
      <c r="I552" s="1"/>
      <c r="J552" s="1"/>
      <c r="K552" s="1"/>
      <c r="L552" s="1"/>
      <c r="M552" s="1"/>
    </row>
    <row r="553" spans="1:13" ht="19.899999999999999" customHeight="1" x14ac:dyDescent="0.35">
      <c r="A553" s="238" t="s">
        <v>571</v>
      </c>
      <c r="B553" s="1"/>
      <c r="C553" s="1"/>
      <c r="D553" s="1"/>
      <c r="E553" s="1"/>
      <c r="F553" s="1"/>
      <c r="G553" s="1"/>
      <c r="H553" s="1"/>
      <c r="I553" s="1"/>
      <c r="J553" s="1"/>
      <c r="K553" s="1"/>
      <c r="L553" s="1"/>
      <c r="M553" s="1"/>
    </row>
    <row r="554" spans="1:13" ht="19.899999999999999" customHeight="1" x14ac:dyDescent="0.35">
      <c r="A554" s="1" t="s">
        <v>572</v>
      </c>
      <c r="B554" s="1"/>
      <c r="C554" s="1"/>
      <c r="D554" s="1"/>
      <c r="E554" s="1"/>
      <c r="F554" s="1"/>
      <c r="G554" s="1"/>
      <c r="H554" s="1"/>
      <c r="I554" s="1"/>
      <c r="J554" s="1"/>
      <c r="K554" s="1"/>
      <c r="L554" s="1"/>
      <c r="M554" s="1"/>
    </row>
    <row r="555" spans="1:13" ht="30" customHeight="1" x14ac:dyDescent="0.35">
      <c r="A555" s="515" t="s">
        <v>573</v>
      </c>
      <c r="B555" s="1"/>
      <c r="C555" s="1"/>
      <c r="D555" s="1"/>
      <c r="E555" s="1"/>
      <c r="F555" s="526"/>
      <c r="G555" s="362"/>
      <c r="H555" s="362"/>
      <c r="I555" s="932"/>
      <c r="J555" s="932"/>
      <c r="K555" s="932"/>
      <c r="L555" s="932"/>
      <c r="M555" s="932"/>
    </row>
    <row r="556" spans="1:13" ht="19.899999999999999" customHeight="1" x14ac:dyDescent="0.35">
      <c r="A556" s="1"/>
      <c r="B556" s="1"/>
      <c r="C556" s="1"/>
      <c r="D556" s="1"/>
      <c r="E556" s="1"/>
      <c r="F556" s="1"/>
      <c r="G556" s="1"/>
      <c r="H556" s="1"/>
      <c r="I556" s="1"/>
      <c r="J556" s="1"/>
      <c r="K556" s="1"/>
      <c r="L556" s="1"/>
      <c r="M556" s="1"/>
    </row>
    <row r="557" spans="1:13" ht="31.15" customHeight="1" x14ac:dyDescent="0.35">
      <c r="A557" s="945" t="s">
        <v>574</v>
      </c>
      <c r="B557" s="945"/>
      <c r="C557" s="945"/>
      <c r="D557" s="945"/>
      <c r="E557" s="945"/>
      <c r="F557" s="945"/>
      <c r="G557" s="945"/>
      <c r="H557" s="945"/>
      <c r="I557" s="769"/>
      <c r="J557" s="945" t="s">
        <v>575</v>
      </c>
      <c r="K557" s="945"/>
      <c r="L557" s="945"/>
      <c r="M557" s="945"/>
    </row>
    <row r="558" spans="1:13" ht="19.899999999999999" customHeight="1" x14ac:dyDescent="0.35">
      <c r="A558" s="943"/>
      <c r="B558" s="944"/>
      <c r="C558" s="944"/>
      <c r="D558" s="944"/>
      <c r="E558" s="944"/>
      <c r="F558" s="944"/>
      <c r="G558" s="944"/>
      <c r="H558" s="944"/>
      <c r="I558" s="799"/>
      <c r="J558" s="802"/>
      <c r="K558" s="761"/>
      <c r="L558" s="761"/>
      <c r="M558" s="1"/>
    </row>
    <row r="559" spans="1:13" ht="19.899999999999999" customHeight="1" x14ac:dyDescent="0.35">
      <c r="A559" s="1"/>
      <c r="B559" s="1"/>
      <c r="C559" s="1"/>
      <c r="D559" s="1"/>
      <c r="E559" s="1"/>
      <c r="F559" s="1"/>
      <c r="G559" s="1"/>
      <c r="H559" s="1"/>
      <c r="I559" s="799"/>
      <c r="J559" s="1"/>
      <c r="K559" s="1"/>
      <c r="L559" s="1"/>
      <c r="M559" s="1"/>
    </row>
    <row r="560" spans="1:13" ht="19.899999999999999" hidden="1" customHeight="1" x14ac:dyDescent="0.35">
      <c r="A560" s="317"/>
      <c r="B560" s="1"/>
      <c r="C560" s="1"/>
      <c r="D560" s="1"/>
      <c r="E560" s="1"/>
      <c r="F560" s="1"/>
      <c r="G560" s="1"/>
      <c r="H560" s="1"/>
      <c r="I560" s="1"/>
      <c r="J560" s="1"/>
      <c r="K560" s="1"/>
      <c r="L560" s="1"/>
      <c r="M560" s="1"/>
    </row>
    <row r="561" spans="1:13" ht="31" customHeight="1" x14ac:dyDescent="0.35">
      <c r="A561" s="945" t="s">
        <v>576</v>
      </c>
      <c r="B561" s="945"/>
      <c r="C561" s="945"/>
      <c r="D561" s="945"/>
      <c r="E561" s="945"/>
      <c r="F561" s="945"/>
      <c r="G561" s="945"/>
      <c r="H561" s="945"/>
      <c r="I561" s="1"/>
      <c r="J561" s="945" t="s">
        <v>577</v>
      </c>
      <c r="K561" s="945"/>
      <c r="L561" s="945"/>
      <c r="M561" s="945"/>
    </row>
    <row r="562" spans="1:13" ht="19.899999999999999" customHeight="1" x14ac:dyDescent="0.35">
      <c r="A562" s="943"/>
      <c r="B562" s="944"/>
      <c r="C562" s="944"/>
      <c r="D562" s="944"/>
      <c r="E562" s="944"/>
      <c r="F562" s="944"/>
      <c r="G562" s="944"/>
      <c r="H562" s="944"/>
      <c r="I562" s="1"/>
      <c r="J562" s="761"/>
      <c r="K562" s="761"/>
      <c r="L562" s="761"/>
      <c r="M562" s="1"/>
    </row>
    <row r="563" spans="1:13" ht="6" customHeight="1" x14ac:dyDescent="0.35">
      <c r="A563" s="1"/>
      <c r="B563" s="1"/>
      <c r="C563" s="1"/>
      <c r="D563" s="1"/>
      <c r="E563" s="1"/>
      <c r="F563" s="1"/>
      <c r="G563" s="1"/>
      <c r="H563" s="1"/>
      <c r="I563" s="1"/>
      <c r="J563" s="1"/>
      <c r="K563" s="1"/>
      <c r="L563" s="1"/>
      <c r="M563" s="1"/>
    </row>
    <row r="564" spans="1:13" ht="19.899999999999999" customHeight="1" x14ac:dyDescent="0.35">
      <c r="A564" s="41" t="s">
        <v>578</v>
      </c>
      <c r="B564" s="1"/>
      <c r="C564" s="1"/>
      <c r="D564" s="1"/>
      <c r="E564" s="1"/>
      <c r="F564" s="1"/>
      <c r="G564" s="1"/>
      <c r="H564" s="1"/>
      <c r="I564" s="1"/>
      <c r="J564" s="778" t="s">
        <v>114</v>
      </c>
      <c r="K564" s="778"/>
      <c r="L564" s="778" t="s">
        <v>115</v>
      </c>
      <c r="M564" s="1"/>
    </row>
    <row r="565" spans="1:13" ht="19.899999999999999" customHeight="1" x14ac:dyDescent="0.35">
      <c r="A565" s="1" t="s">
        <v>579</v>
      </c>
      <c r="B565" s="1"/>
      <c r="C565" s="1"/>
      <c r="D565" s="1"/>
      <c r="E565" s="1"/>
      <c r="F565" s="1"/>
      <c r="G565" s="1"/>
      <c r="H565" s="1"/>
      <c r="I565" s="1"/>
      <c r="J565" s="348"/>
      <c r="K565" s="1"/>
      <c r="L565" s="348"/>
      <c r="M565" s="1"/>
    </row>
    <row r="566" spans="1:13" ht="6" customHeight="1" x14ac:dyDescent="0.35">
      <c r="A566" s="1"/>
      <c r="B566" s="1"/>
      <c r="C566" s="1"/>
      <c r="D566" s="1"/>
      <c r="E566" s="1"/>
      <c r="F566" s="1"/>
      <c r="G566" s="1"/>
      <c r="H566" s="1"/>
      <c r="I566" s="1"/>
      <c r="J566" s="1"/>
      <c r="K566" s="1"/>
      <c r="L566" s="1"/>
      <c r="M566" s="1"/>
    </row>
    <row r="567" spans="1:13" ht="19.899999999999999" customHeight="1" x14ac:dyDescent="0.35">
      <c r="A567" s="1"/>
      <c r="B567" s="1" t="s">
        <v>580</v>
      </c>
      <c r="C567" s="1"/>
      <c r="D567" s="1"/>
      <c r="E567" s="1"/>
      <c r="F567" s="1"/>
      <c r="G567" s="1"/>
      <c r="H567" s="1"/>
      <c r="I567" s="1"/>
      <c r="J567" s="348"/>
      <c r="K567" s="1"/>
      <c r="L567" s="348"/>
      <c r="M567" s="1"/>
    </row>
    <row r="568" spans="1:13" ht="19.899999999999999" customHeight="1" x14ac:dyDescent="0.35">
      <c r="A568" s="1"/>
      <c r="B568" s="1"/>
      <c r="C568" s="1"/>
      <c r="D568" s="1"/>
      <c r="E568" s="1"/>
      <c r="F568" s="1"/>
      <c r="G568" s="1"/>
      <c r="H568" s="1"/>
      <c r="I568" s="1"/>
      <c r="J568" s="1"/>
      <c r="K568" s="1"/>
      <c r="L568" s="1"/>
      <c r="M568" s="1"/>
    </row>
    <row r="569" spans="1:13" ht="19.899999999999999" customHeight="1" x14ac:dyDescent="0.35">
      <c r="A569" s="1" t="s">
        <v>581</v>
      </c>
      <c r="B569" s="1"/>
      <c r="C569" s="1"/>
      <c r="D569" s="1"/>
      <c r="E569" s="1"/>
      <c r="F569" s="1"/>
      <c r="G569" s="1"/>
      <c r="H569" s="1"/>
      <c r="I569" s="1"/>
      <c r="J569" s="348"/>
      <c r="K569" s="1"/>
      <c r="L569" s="348"/>
      <c r="M569" s="1"/>
    </row>
    <row r="570" spans="1:13" ht="19.899999999999999" customHeight="1" x14ac:dyDescent="0.35">
      <c r="A570" s="1"/>
      <c r="B570" s="1"/>
      <c r="C570" s="1"/>
      <c r="D570" s="1"/>
      <c r="E570" s="1"/>
      <c r="F570" s="1"/>
      <c r="G570" s="1"/>
      <c r="H570" s="1"/>
      <c r="I570" s="1"/>
      <c r="J570" s="1"/>
      <c r="K570" s="1"/>
      <c r="L570" s="1"/>
      <c r="M570" s="1"/>
    </row>
    <row r="571" spans="1:13" ht="30" customHeight="1" x14ac:dyDescent="0.35">
      <c r="A571" s="926" t="s">
        <v>582</v>
      </c>
      <c r="B571" s="927"/>
      <c r="C571" s="927"/>
      <c r="D571" s="927"/>
      <c r="E571" s="927"/>
      <c r="F571" s="927"/>
      <c r="G571" s="927"/>
      <c r="H571" s="927"/>
      <c r="I571" s="1"/>
      <c r="J571" s="348"/>
      <c r="K571" s="1"/>
      <c r="L571" s="348"/>
      <c r="M571" s="1"/>
    </row>
    <row r="572" spans="1:13" ht="19.899999999999999" customHeight="1" x14ac:dyDescent="0.35">
      <c r="A572" s="1"/>
      <c r="B572" s="1"/>
      <c r="C572" s="1"/>
      <c r="D572" s="1"/>
      <c r="E572" s="1"/>
      <c r="F572" s="1"/>
      <c r="G572" s="1"/>
      <c r="H572" s="1"/>
      <c r="I572" s="1"/>
      <c r="J572" s="1"/>
      <c r="K572" s="1"/>
      <c r="L572" s="1"/>
      <c r="M572" s="1"/>
    </row>
    <row r="573" spans="1:13" ht="30" customHeight="1" x14ac:dyDescent="0.35">
      <c r="A573" s="926" t="s">
        <v>583</v>
      </c>
      <c r="B573" s="927"/>
      <c r="C573" s="927"/>
      <c r="D573" s="927"/>
      <c r="E573" s="927"/>
      <c r="F573" s="927"/>
      <c r="G573" s="927"/>
      <c r="H573" s="927"/>
      <c r="I573" s="1"/>
      <c r="J573" s="348"/>
      <c r="K573" s="1"/>
      <c r="L573" s="348"/>
      <c r="M573" s="1"/>
    </row>
    <row r="574" spans="1:13" ht="19.899999999999999" customHeight="1" x14ac:dyDescent="0.35">
      <c r="A574" s="1"/>
      <c r="B574" s="1"/>
      <c r="C574" s="1"/>
      <c r="D574" s="1"/>
      <c r="E574" s="1"/>
      <c r="F574" s="1"/>
      <c r="G574" s="1"/>
      <c r="H574" s="1"/>
      <c r="I574" s="1"/>
      <c r="J574" s="1"/>
      <c r="K574" s="1"/>
      <c r="L574" s="1"/>
      <c r="M574" s="1"/>
    </row>
    <row r="575" spans="1:13" ht="19.899999999999999" customHeight="1" x14ac:dyDescent="0.35">
      <c r="A575" s="1" t="s">
        <v>584</v>
      </c>
      <c r="B575" s="1"/>
      <c r="C575" s="1"/>
      <c r="D575" s="1"/>
      <c r="E575" s="1"/>
      <c r="F575" s="1"/>
      <c r="G575" s="1"/>
      <c r="H575" s="1"/>
      <c r="I575" s="1"/>
      <c r="J575" s="348"/>
      <c r="K575" s="1"/>
      <c r="L575" s="348"/>
      <c r="M575" s="1"/>
    </row>
    <row r="576" spans="1:13" ht="19.899999999999999" customHeight="1" x14ac:dyDescent="0.35">
      <c r="A576" s="1"/>
      <c r="B576" s="1"/>
      <c r="C576" s="1"/>
      <c r="D576" s="1"/>
      <c r="E576" s="1"/>
      <c r="F576" s="1"/>
      <c r="G576" s="1"/>
      <c r="H576" s="1"/>
      <c r="I576" s="1"/>
      <c r="J576" s="1"/>
      <c r="K576" s="1"/>
      <c r="L576" s="1"/>
      <c r="M576" s="1"/>
    </row>
    <row r="577" spans="1:13" ht="19.899999999999999" customHeight="1" x14ac:dyDescent="0.35">
      <c r="A577" s="1" t="s">
        <v>585</v>
      </c>
      <c r="B577" s="1"/>
      <c r="C577" s="1"/>
      <c r="D577" s="1"/>
      <c r="E577" s="1"/>
      <c r="F577" s="1"/>
      <c r="G577" s="1"/>
      <c r="H577" s="1"/>
      <c r="I577" s="1"/>
      <c r="J577" s="348"/>
      <c r="K577" s="1"/>
      <c r="L577" s="348"/>
      <c r="M577" s="1"/>
    </row>
    <row r="578" spans="1:13" ht="19.899999999999999" customHeight="1" x14ac:dyDescent="0.35">
      <c r="A578" s="1"/>
      <c r="B578" s="1"/>
      <c r="C578" s="1"/>
      <c r="D578" s="1"/>
      <c r="E578" s="1"/>
      <c r="F578" s="1"/>
      <c r="G578" s="1"/>
      <c r="H578" s="1"/>
      <c r="I578" s="1"/>
      <c r="J578" s="1"/>
      <c r="K578" s="1"/>
      <c r="L578" s="1"/>
      <c r="M578" s="1"/>
    </row>
    <row r="579" spans="1:13" ht="19.899999999999999" customHeight="1" x14ac:dyDescent="0.35">
      <c r="A579" s="41" t="s">
        <v>586</v>
      </c>
      <c r="B579" s="1"/>
      <c r="C579" s="1"/>
      <c r="D579" s="1"/>
      <c r="E579" s="1"/>
      <c r="F579" s="1"/>
      <c r="G579" s="1"/>
      <c r="H579" s="1"/>
      <c r="I579" s="1"/>
      <c r="J579" s="1"/>
      <c r="K579" s="1"/>
      <c r="L579" s="1"/>
      <c r="M579" s="1"/>
    </row>
    <row r="580" spans="1:13" ht="28.15" customHeight="1" x14ac:dyDescent="0.35">
      <c r="A580" s="926" t="s">
        <v>587</v>
      </c>
      <c r="B580" s="927"/>
      <c r="C580" s="927"/>
      <c r="D580" s="927"/>
      <c r="E580" s="927"/>
      <c r="F580" s="927"/>
      <c r="G580" s="927"/>
      <c r="H580" s="927"/>
      <c r="I580" s="927"/>
      <c r="J580" s="927"/>
      <c r="K580" s="927"/>
      <c r="L580" s="927"/>
      <c r="M580" s="927"/>
    </row>
    <row r="581" spans="1:13" ht="19.899999999999999" customHeight="1" x14ac:dyDescent="0.35">
      <c r="A581" s="1"/>
      <c r="B581" s="1"/>
      <c r="C581" s="1"/>
      <c r="D581" s="1"/>
      <c r="E581" s="1"/>
      <c r="F581" s="1"/>
      <c r="G581" s="1"/>
      <c r="H581" s="1"/>
      <c r="I581" s="1"/>
      <c r="J581" s="1"/>
      <c r="K581" s="1"/>
      <c r="L581" s="1"/>
      <c r="M581" s="1"/>
    </row>
    <row r="582" spans="1:13" ht="19.899999999999999" customHeight="1" x14ac:dyDescent="0.35">
      <c r="A582" s="41" t="s">
        <v>588</v>
      </c>
      <c r="B582" s="1"/>
      <c r="C582" s="1"/>
      <c r="D582" s="1"/>
      <c r="E582" s="1"/>
      <c r="F582" s="1"/>
      <c r="G582" s="1"/>
      <c r="H582" s="1"/>
      <c r="I582" s="1"/>
      <c r="J582" s="1"/>
      <c r="K582" s="1"/>
      <c r="L582" s="1"/>
      <c r="M582" s="1"/>
    </row>
    <row r="583" spans="1:13" ht="90" customHeight="1" x14ac:dyDescent="0.35">
      <c r="A583" s="370" t="s">
        <v>589</v>
      </c>
      <c r="B583" s="1"/>
      <c r="C583" s="1"/>
      <c r="D583" s="1"/>
      <c r="E583" s="928"/>
      <c r="F583" s="928"/>
      <c r="G583" s="928"/>
      <c r="H583" s="928"/>
      <c r="I583" s="928"/>
      <c r="J583" s="928"/>
      <c r="K583" s="928"/>
      <c r="L583" s="928"/>
      <c r="M583" s="928"/>
    </row>
    <row r="584" spans="1:13" ht="90" customHeight="1" x14ac:dyDescent="0.35">
      <c r="A584" s="469" t="s">
        <v>590</v>
      </c>
      <c r="B584" s="370"/>
      <c r="C584" s="1"/>
      <c r="D584" s="1"/>
      <c r="E584" s="928"/>
      <c r="F584" s="928"/>
      <c r="G584" s="928"/>
      <c r="H584" s="928"/>
      <c r="I584" s="928"/>
      <c r="J584" s="928"/>
      <c r="K584" s="928"/>
      <c r="L584" s="928"/>
      <c r="M584" s="928"/>
    </row>
    <row r="585" spans="1:13" ht="19.899999999999999" customHeight="1" x14ac:dyDescent="0.35">
      <c r="A585" s="1"/>
      <c r="B585" s="1"/>
      <c r="C585" s="1"/>
      <c r="D585" s="1"/>
      <c r="E585" s="1"/>
      <c r="F585" s="1"/>
      <c r="G585" s="1"/>
      <c r="H585" s="1"/>
      <c r="I585" s="1"/>
      <c r="J585" s="1"/>
      <c r="K585" s="1"/>
      <c r="L585" s="1"/>
      <c r="M585" s="1"/>
    </row>
    <row r="586" spans="1:13" ht="19.899999999999999" customHeight="1" x14ac:dyDescent="0.35">
      <c r="A586" s="41" t="s">
        <v>591</v>
      </c>
      <c r="B586" s="1"/>
      <c r="C586" s="1"/>
      <c r="D586" s="1"/>
      <c r="E586" s="1"/>
      <c r="F586" s="1"/>
      <c r="G586" s="1"/>
      <c r="H586" s="1"/>
      <c r="I586" s="1"/>
      <c r="J586" s="1"/>
      <c r="K586" s="1"/>
      <c r="L586" s="1"/>
      <c r="M586" s="1"/>
    </row>
    <row r="587" spans="1:13" s="371" customFormat="1" ht="90" customHeight="1" x14ac:dyDescent="0.35">
      <c r="A587" s="469" t="s">
        <v>589</v>
      </c>
      <c r="B587" s="469"/>
      <c r="C587" s="469"/>
      <c r="D587" s="469"/>
      <c r="E587" s="928"/>
      <c r="F587" s="928"/>
      <c r="G587" s="928"/>
      <c r="H587" s="928"/>
      <c r="I587" s="928"/>
      <c r="J587" s="928"/>
      <c r="K587" s="928"/>
      <c r="L587" s="928"/>
      <c r="M587" s="928"/>
    </row>
    <row r="588" spans="1:13" ht="90" customHeight="1" x14ac:dyDescent="0.35">
      <c r="A588" s="469" t="s">
        <v>592</v>
      </c>
      <c r="B588" s="1"/>
      <c r="C588" s="1"/>
      <c r="D588" s="1"/>
      <c r="E588" s="928"/>
      <c r="F588" s="928"/>
      <c r="G588" s="928"/>
      <c r="H588" s="928"/>
      <c r="I588" s="928"/>
      <c r="J588" s="928"/>
      <c r="K588" s="928"/>
      <c r="L588" s="928"/>
      <c r="M588" s="928"/>
    </row>
    <row r="589" spans="1:13" ht="19.899999999999999" customHeight="1" x14ac:dyDescent="0.35">
      <c r="A589" s="1"/>
      <c r="B589" s="1"/>
      <c r="C589" s="1"/>
      <c r="D589" s="1"/>
      <c r="E589" s="1"/>
      <c r="F589" s="1"/>
      <c r="G589" s="1"/>
      <c r="H589" s="1"/>
      <c r="I589" s="1"/>
      <c r="J589" s="1"/>
      <c r="K589" s="1"/>
      <c r="L589" s="1"/>
      <c r="M589" s="1"/>
    </row>
    <row r="590" spans="1:13" ht="19.899999999999999" customHeight="1" x14ac:dyDescent="0.35">
      <c r="A590" s="41" t="s">
        <v>593</v>
      </c>
      <c r="B590" s="1"/>
      <c r="C590" s="1"/>
      <c r="D590" s="1"/>
      <c r="E590" s="1"/>
      <c r="F590" s="1"/>
      <c r="G590" s="1"/>
      <c r="H590" s="1"/>
      <c r="I590" s="1"/>
      <c r="J590" s="1"/>
      <c r="K590" s="1"/>
      <c r="L590" s="1"/>
      <c r="M590" s="1"/>
    </row>
    <row r="591" spans="1:13" ht="90" customHeight="1" x14ac:dyDescent="0.35">
      <c r="A591" s="469" t="s">
        <v>589</v>
      </c>
      <c r="B591" s="469"/>
      <c r="C591" s="469"/>
      <c r="D591" s="469"/>
      <c r="E591" s="928"/>
      <c r="F591" s="928"/>
      <c r="G591" s="928"/>
      <c r="H591" s="928"/>
      <c r="I591" s="928"/>
      <c r="J591" s="928"/>
      <c r="K591" s="928"/>
      <c r="L591" s="928"/>
      <c r="M591" s="928"/>
    </row>
    <row r="592" spans="1:13" ht="90" customHeight="1" x14ac:dyDescent="0.35">
      <c r="A592" s="469" t="s">
        <v>592</v>
      </c>
      <c r="B592" s="469"/>
      <c r="C592" s="469"/>
      <c r="D592" s="469"/>
      <c r="E592" s="928"/>
      <c r="F592" s="928"/>
      <c r="G592" s="928"/>
      <c r="H592" s="928"/>
      <c r="I592" s="928"/>
      <c r="J592" s="928"/>
      <c r="K592" s="928"/>
      <c r="L592" s="928"/>
      <c r="M592" s="928"/>
    </row>
    <row r="593" spans="1:13" ht="19.899999999999999" customHeight="1" x14ac:dyDescent="0.35">
      <c r="A593" s="1"/>
      <c r="B593" s="1"/>
      <c r="C593" s="1"/>
      <c r="D593" s="1"/>
      <c r="E593" s="1"/>
      <c r="F593" s="1"/>
      <c r="G593" s="1"/>
      <c r="H593" s="1"/>
      <c r="I593" s="1"/>
      <c r="J593" s="1"/>
      <c r="K593" s="1"/>
      <c r="L593" s="1"/>
      <c r="M593" s="1"/>
    </row>
    <row r="594" spans="1:13" ht="19.899999999999999" customHeight="1" x14ac:dyDescent="0.35">
      <c r="A594" s="41" t="s">
        <v>594</v>
      </c>
      <c r="B594" s="1"/>
      <c r="C594" s="1"/>
      <c r="D594" s="1"/>
      <c r="E594" s="1"/>
      <c r="F594" s="1"/>
      <c r="G594" s="1"/>
      <c r="H594" s="1"/>
      <c r="I594" s="1"/>
      <c r="J594" s="1"/>
      <c r="K594" s="1"/>
      <c r="L594" s="1"/>
      <c r="M594" s="1"/>
    </row>
    <row r="595" spans="1:13" ht="90" customHeight="1" x14ac:dyDescent="0.35">
      <c r="A595" s="469" t="s">
        <v>589</v>
      </c>
      <c r="B595" s="469"/>
      <c r="C595" s="469"/>
      <c r="D595" s="469"/>
      <c r="E595" s="928"/>
      <c r="F595" s="928"/>
      <c r="G595" s="928"/>
      <c r="H595" s="928"/>
      <c r="I595" s="928"/>
      <c r="J595" s="928"/>
      <c r="K595" s="928"/>
      <c r="L595" s="928"/>
      <c r="M595" s="928"/>
    </row>
    <row r="596" spans="1:13" ht="90" customHeight="1" x14ac:dyDescent="0.35">
      <c r="A596" s="469" t="s">
        <v>592</v>
      </c>
      <c r="B596" s="469"/>
      <c r="C596" s="469"/>
      <c r="D596" s="469"/>
      <c r="E596" s="928"/>
      <c r="F596" s="928"/>
      <c r="G596" s="928"/>
      <c r="H596" s="928"/>
      <c r="I596" s="928"/>
      <c r="J596" s="928"/>
      <c r="K596" s="928"/>
      <c r="L596" s="928"/>
      <c r="M596" s="928"/>
    </row>
    <row r="597" spans="1:13" ht="19.899999999999999" customHeight="1" x14ac:dyDescent="0.35">
      <c r="A597" s="1"/>
      <c r="B597" s="1"/>
      <c r="C597" s="1"/>
      <c r="D597" s="1"/>
      <c r="E597" s="1"/>
      <c r="F597" s="1"/>
      <c r="G597" s="1"/>
      <c r="H597" s="1"/>
      <c r="I597" s="1"/>
      <c r="J597" s="1"/>
      <c r="K597" s="1"/>
      <c r="L597" s="1"/>
      <c r="M597" s="1"/>
    </row>
    <row r="598" spans="1:13" ht="19.899999999999999" customHeight="1" x14ac:dyDescent="0.35">
      <c r="A598" s="41" t="s">
        <v>595</v>
      </c>
      <c r="B598" s="1"/>
      <c r="C598" s="1"/>
      <c r="D598" s="1"/>
      <c r="E598" s="1"/>
      <c r="F598" s="1"/>
      <c r="G598" s="1"/>
      <c r="H598" s="1"/>
      <c r="I598" s="1"/>
      <c r="J598" s="1"/>
      <c r="K598" s="1"/>
      <c r="L598" s="1"/>
      <c r="M598" s="1"/>
    </row>
    <row r="599" spans="1:13" ht="90" customHeight="1" x14ac:dyDescent="0.35">
      <c r="A599" s="469" t="s">
        <v>589</v>
      </c>
      <c r="B599" s="469"/>
      <c r="C599" s="469"/>
      <c r="D599" s="469"/>
      <c r="E599" s="928"/>
      <c r="F599" s="928"/>
      <c r="G599" s="928"/>
      <c r="H599" s="928"/>
      <c r="I599" s="928"/>
      <c r="J599" s="928"/>
      <c r="K599" s="928"/>
      <c r="L599" s="928"/>
      <c r="M599" s="928"/>
    </row>
    <row r="600" spans="1:13" ht="90" customHeight="1" x14ac:dyDescent="0.35">
      <c r="A600" s="469" t="s">
        <v>592</v>
      </c>
      <c r="B600" s="469"/>
      <c r="C600" s="469"/>
      <c r="D600" s="469"/>
      <c r="E600" s="928"/>
      <c r="F600" s="928"/>
      <c r="G600" s="928"/>
      <c r="H600" s="928"/>
      <c r="I600" s="928"/>
      <c r="J600" s="928"/>
      <c r="K600" s="928"/>
      <c r="L600" s="928"/>
      <c r="M600" s="928"/>
    </row>
    <row r="601" spans="1:13" ht="19.899999999999999" customHeight="1" x14ac:dyDescent="0.35">
      <c r="A601" s="1"/>
      <c r="B601" s="1"/>
      <c r="C601" s="1"/>
      <c r="D601" s="1"/>
      <c r="E601" s="1"/>
      <c r="F601" s="1"/>
      <c r="G601" s="1"/>
      <c r="H601" s="1"/>
      <c r="I601" s="1"/>
      <c r="J601" s="1"/>
      <c r="K601" s="1"/>
      <c r="L601" s="1"/>
      <c r="M601" s="1"/>
    </row>
    <row r="602" spans="1:13" ht="19.899999999999999" customHeight="1" x14ac:dyDescent="0.35">
      <c r="A602" s="41" t="s">
        <v>596</v>
      </c>
      <c r="B602" s="1"/>
      <c r="C602" s="1"/>
      <c r="D602" s="1"/>
      <c r="E602" s="1"/>
      <c r="F602" s="1"/>
      <c r="G602" s="1"/>
      <c r="H602" s="1"/>
      <c r="I602" s="1"/>
      <c r="J602" s="1"/>
      <c r="K602" s="1"/>
      <c r="L602" s="1"/>
      <c r="M602" s="1"/>
    </row>
    <row r="603" spans="1:13" ht="90" customHeight="1" x14ac:dyDescent="0.35">
      <c r="A603" s="469" t="s">
        <v>589</v>
      </c>
      <c r="B603" s="469"/>
      <c r="C603" s="469"/>
      <c r="D603" s="469"/>
      <c r="E603" s="928"/>
      <c r="F603" s="928"/>
      <c r="G603" s="928"/>
      <c r="H603" s="928"/>
      <c r="I603" s="928"/>
      <c r="J603" s="928"/>
      <c r="K603" s="928"/>
      <c r="L603" s="928"/>
      <c r="M603" s="928"/>
    </row>
    <row r="604" spans="1:13" ht="90" customHeight="1" x14ac:dyDescent="0.35">
      <c r="A604" s="469" t="s">
        <v>592</v>
      </c>
      <c r="B604" s="469"/>
      <c r="C604" s="469"/>
      <c r="D604" s="469"/>
      <c r="E604" s="928"/>
      <c r="F604" s="928"/>
      <c r="G604" s="928"/>
      <c r="H604" s="928"/>
      <c r="I604" s="928"/>
      <c r="J604" s="928"/>
      <c r="K604" s="928"/>
      <c r="L604" s="928"/>
      <c r="M604" s="928"/>
    </row>
    <row r="605" spans="1:13" ht="19.899999999999999" customHeight="1" x14ac:dyDescent="0.35">
      <c r="A605" s="1"/>
      <c r="B605" s="1"/>
      <c r="C605" s="1"/>
      <c r="D605" s="1"/>
      <c r="E605" s="1"/>
      <c r="F605" s="1"/>
      <c r="G605" s="1"/>
      <c r="H605" s="1"/>
      <c r="I605" s="1"/>
      <c r="J605" s="1"/>
      <c r="K605" s="1"/>
      <c r="L605" s="1"/>
      <c r="M605" s="1"/>
    </row>
    <row r="606" spans="1:13" ht="14.5" x14ac:dyDescent="0.35">
      <c r="A606" s="828" t="s">
        <v>597</v>
      </c>
      <c r="B606" s="829"/>
      <c r="C606" s="829"/>
      <c r="D606" s="829"/>
      <c r="E606" s="246"/>
      <c r="F606" s="246"/>
      <c r="G606" s="246"/>
      <c r="H606" s="246"/>
      <c r="I606" s="1"/>
      <c r="J606" s="1"/>
      <c r="K606" s="1"/>
      <c r="L606" s="1"/>
      <c r="M606" s="1"/>
    </row>
    <row r="607" spans="1:13" ht="60" customHeight="1" x14ac:dyDescent="0.35">
      <c r="A607" s="469" t="s">
        <v>589</v>
      </c>
      <c r="B607" s="469"/>
      <c r="C607" s="469"/>
      <c r="D607" s="469"/>
      <c r="E607" s="928"/>
      <c r="F607" s="928"/>
      <c r="G607" s="928"/>
      <c r="H607" s="928"/>
      <c r="I607" s="928"/>
      <c r="J607" s="928"/>
      <c r="K607" s="928"/>
      <c r="L607" s="928"/>
      <c r="M607" s="928"/>
    </row>
    <row r="608" spans="1:13" ht="60" customHeight="1" x14ac:dyDescent="0.35">
      <c r="A608" s="469" t="s">
        <v>592</v>
      </c>
      <c r="B608" s="469"/>
      <c r="C608" s="469"/>
      <c r="D608" s="469"/>
      <c r="E608" s="928"/>
      <c r="F608" s="928"/>
      <c r="G608" s="928"/>
      <c r="H608" s="928"/>
      <c r="I608" s="928"/>
      <c r="J608" s="928"/>
      <c r="K608" s="928"/>
      <c r="L608" s="928"/>
      <c r="M608" s="928"/>
    </row>
    <row r="609" spans="1:13" ht="19.899999999999999" customHeight="1" x14ac:dyDescent="0.35">
      <c r="A609" s="1"/>
      <c r="B609" s="1"/>
      <c r="C609" s="1"/>
      <c r="D609" s="1"/>
      <c r="E609" s="1"/>
      <c r="F609" s="1"/>
      <c r="G609" s="1"/>
      <c r="H609" s="1"/>
      <c r="I609" s="1"/>
      <c r="J609" s="1"/>
      <c r="K609" s="1"/>
      <c r="L609" s="1"/>
      <c r="M609" s="1"/>
    </row>
    <row r="610" spans="1:13" ht="19.899999999999999" customHeight="1" x14ac:dyDescent="0.35">
      <c r="A610" s="41" t="s">
        <v>598</v>
      </c>
      <c r="B610" s="1"/>
      <c r="C610" s="1"/>
      <c r="D610" s="1"/>
      <c r="E610" s="1"/>
      <c r="F610" s="1"/>
      <c r="G610" s="1"/>
      <c r="H610" s="1"/>
      <c r="I610" s="1"/>
      <c r="J610" s="1"/>
      <c r="K610" s="1"/>
      <c r="L610" s="1"/>
      <c r="M610" s="1"/>
    </row>
    <row r="611" spans="1:13" ht="19.899999999999999" customHeight="1" x14ac:dyDescent="0.35">
      <c r="A611" s="1" t="s">
        <v>599</v>
      </c>
      <c r="B611" s="1"/>
      <c r="C611" s="1"/>
      <c r="D611" s="1"/>
      <c r="E611" s="1"/>
      <c r="F611" s="1"/>
      <c r="G611" s="1"/>
      <c r="H611" s="1"/>
      <c r="I611" s="1"/>
      <c r="J611" s="1"/>
      <c r="K611" s="1"/>
      <c r="L611" s="1"/>
      <c r="M611" s="1"/>
    </row>
    <row r="612" spans="1:13" ht="19.899999999999999" customHeight="1" x14ac:dyDescent="0.35">
      <c r="A612" s="1"/>
      <c r="B612" s="1"/>
      <c r="C612" s="1"/>
      <c r="D612" s="1"/>
      <c r="E612" s="1"/>
      <c r="F612" s="1"/>
      <c r="G612" s="1"/>
      <c r="H612" s="1"/>
      <c r="I612" s="1"/>
      <c r="J612" s="1"/>
      <c r="K612" s="1"/>
      <c r="L612" s="1"/>
      <c r="M612" s="1"/>
    </row>
    <row r="613" spans="1:13" ht="30" customHeight="1" x14ac:dyDescent="0.35">
      <c r="A613" s="980" t="s">
        <v>600</v>
      </c>
      <c r="B613" s="981"/>
      <c r="C613" s="981"/>
      <c r="D613" s="981"/>
      <c r="E613" s="981"/>
      <c r="F613" s="981"/>
      <c r="G613" s="981"/>
      <c r="H613" s="981"/>
      <c r="I613" s="981"/>
      <c r="J613" s="981"/>
      <c r="K613" s="981"/>
      <c r="L613" s="981"/>
      <c r="M613" s="981"/>
    </row>
    <row r="614" spans="1:13" ht="19.899999999999999" customHeight="1" x14ac:dyDescent="0.35">
      <c r="A614" s="1"/>
      <c r="B614" s="1"/>
      <c r="C614" s="1"/>
      <c r="D614" s="1"/>
      <c r="E614" s="1"/>
      <c r="F614" s="1"/>
      <c r="G614" s="1"/>
      <c r="H614" s="1"/>
      <c r="I614" s="1"/>
      <c r="J614" s="1"/>
      <c r="K614" s="1"/>
      <c r="L614" s="1"/>
      <c r="M614" s="1"/>
    </row>
    <row r="615" spans="1:13" ht="19.899999999999999" customHeight="1" x14ac:dyDescent="0.35">
      <c r="A615" s="41" t="s">
        <v>601</v>
      </c>
      <c r="B615" s="1"/>
      <c r="C615" s="1"/>
      <c r="D615" s="1"/>
      <c r="E615" s="1"/>
      <c r="F615" s="1"/>
      <c r="G615" s="1"/>
      <c r="H615" s="1"/>
      <c r="I615" s="1"/>
      <c r="J615" s="1"/>
      <c r="K615" s="1"/>
      <c r="L615" s="1"/>
      <c r="M615" s="1"/>
    </row>
    <row r="616" spans="1:13" ht="28.15" customHeight="1" x14ac:dyDescent="0.35">
      <c r="A616" s="926" t="s">
        <v>602</v>
      </c>
      <c r="B616" s="927"/>
      <c r="C616" s="927"/>
      <c r="D616" s="927"/>
      <c r="E616" s="927"/>
      <c r="F616" s="927"/>
      <c r="G616" s="927"/>
      <c r="H616" s="927"/>
      <c r="I616" s="927"/>
      <c r="J616" s="927"/>
      <c r="K616" s="927"/>
      <c r="L616" s="927"/>
      <c r="M616" s="927"/>
    </row>
    <row r="617" spans="1:13" ht="130" customHeight="1" x14ac:dyDescent="0.35">
      <c r="A617" s="928"/>
      <c r="B617" s="928"/>
      <c r="C617" s="928"/>
      <c r="D617" s="928"/>
      <c r="E617" s="928"/>
      <c r="F617" s="928"/>
      <c r="G617" s="928"/>
      <c r="H617" s="928"/>
      <c r="I617" s="928"/>
      <c r="J617" s="928"/>
      <c r="K617" s="928"/>
      <c r="L617" s="928"/>
      <c r="M617" s="928"/>
    </row>
    <row r="618" spans="1:13" ht="19.899999999999999" customHeight="1" x14ac:dyDescent="0.35">
      <c r="A618" s="1"/>
      <c r="B618" s="1"/>
      <c r="C618" s="1"/>
      <c r="D618" s="1"/>
      <c r="E618" s="1"/>
      <c r="F618" s="1"/>
      <c r="G618" s="1"/>
      <c r="H618" s="1"/>
      <c r="I618" s="1"/>
      <c r="J618" s="1"/>
      <c r="K618" s="1"/>
      <c r="L618" s="1"/>
      <c r="M618" s="1"/>
    </row>
    <row r="619" spans="1:13" ht="19.899999999999999" customHeight="1" x14ac:dyDescent="0.35">
      <c r="A619" s="41" t="s">
        <v>578</v>
      </c>
      <c r="B619" s="1"/>
      <c r="C619" s="1"/>
      <c r="D619" s="1"/>
      <c r="E619" s="1"/>
      <c r="F619" s="1"/>
      <c r="G619" s="1"/>
      <c r="H619" s="1"/>
      <c r="I619" s="1"/>
      <c r="J619" s="1"/>
      <c r="K619" s="1"/>
      <c r="L619" s="1"/>
      <c r="M619" s="1"/>
    </row>
    <row r="620" spans="1:13" ht="30" customHeight="1" x14ac:dyDescent="0.35">
      <c r="A620" s="926" t="s">
        <v>603</v>
      </c>
      <c r="B620" s="927"/>
      <c r="C620" s="927"/>
      <c r="D620" s="927"/>
      <c r="E620" s="927"/>
      <c r="F620" s="927"/>
      <c r="G620" s="927"/>
      <c r="H620" s="927"/>
      <c r="I620" s="927"/>
      <c r="J620" s="927"/>
      <c r="K620" s="927"/>
      <c r="L620" s="927"/>
      <c r="M620" s="927"/>
    </row>
    <row r="621" spans="1:13" ht="130" customHeight="1" x14ac:dyDescent="0.35">
      <c r="A621" s="928"/>
      <c r="B621" s="928"/>
      <c r="C621" s="928"/>
      <c r="D621" s="928"/>
      <c r="E621" s="928"/>
      <c r="F621" s="928"/>
      <c r="G621" s="928"/>
      <c r="H621" s="928"/>
      <c r="I621" s="928"/>
      <c r="J621" s="928"/>
      <c r="K621" s="928"/>
      <c r="L621" s="928"/>
      <c r="M621" s="928"/>
    </row>
    <row r="622" spans="1:13" ht="19.899999999999999" customHeight="1" x14ac:dyDescent="0.35">
      <c r="A622" s="1"/>
      <c r="B622" s="1"/>
      <c r="C622" s="1"/>
      <c r="D622" s="1"/>
      <c r="E622" s="1"/>
      <c r="F622" s="1"/>
      <c r="G622" s="1"/>
      <c r="H622" s="1"/>
      <c r="I622" s="1"/>
      <c r="J622" s="1"/>
      <c r="K622" s="1"/>
      <c r="L622" s="1"/>
      <c r="M622" s="1"/>
    </row>
    <row r="623" spans="1:13" ht="19.899999999999999" customHeight="1" x14ac:dyDescent="0.35">
      <c r="A623" s="41" t="s">
        <v>604</v>
      </c>
      <c r="B623" s="1"/>
      <c r="C623" s="1"/>
      <c r="D623" s="1"/>
      <c r="E623" s="1"/>
      <c r="F623" s="1"/>
      <c r="G623" s="1"/>
      <c r="H623" s="1"/>
      <c r="I623" s="1"/>
      <c r="J623" s="1"/>
      <c r="K623" s="1"/>
      <c r="L623" s="1"/>
      <c r="M623" s="1"/>
    </row>
    <row r="624" spans="1:13" ht="30" customHeight="1" x14ac:dyDescent="0.35">
      <c r="A624" s="926" t="s">
        <v>605</v>
      </c>
      <c r="B624" s="927"/>
      <c r="C624" s="927"/>
      <c r="D624" s="927"/>
      <c r="E624" s="927"/>
      <c r="F624" s="927"/>
      <c r="G624" s="927"/>
      <c r="H624" s="927"/>
      <c r="I624" s="927"/>
      <c r="J624" s="927"/>
      <c r="K624" s="927"/>
      <c r="L624" s="927"/>
      <c r="M624" s="927"/>
    </row>
    <row r="625" spans="1:13" ht="130" customHeight="1" x14ac:dyDescent="0.35">
      <c r="A625" s="928"/>
      <c r="B625" s="928"/>
      <c r="C625" s="928"/>
      <c r="D625" s="928"/>
      <c r="E625" s="928"/>
      <c r="F625" s="928"/>
      <c r="G625" s="928"/>
      <c r="H625" s="928"/>
      <c r="I625" s="928"/>
      <c r="J625" s="928"/>
      <c r="K625" s="928"/>
      <c r="L625" s="928"/>
      <c r="M625" s="928"/>
    </row>
    <row r="626" spans="1:13" ht="19.899999999999999" customHeight="1" x14ac:dyDescent="0.35">
      <c r="A626" s="1"/>
      <c r="B626" s="1"/>
      <c r="C626" s="1"/>
      <c r="D626" s="1"/>
      <c r="E626" s="1"/>
      <c r="F626" s="1"/>
      <c r="G626" s="1"/>
      <c r="H626" s="1"/>
      <c r="I626" s="1"/>
      <c r="J626" s="1"/>
      <c r="K626" s="1"/>
      <c r="L626" s="1"/>
      <c r="M626" s="1"/>
    </row>
    <row r="627" spans="1:13" ht="19.899999999999999" customHeight="1" x14ac:dyDescent="0.35">
      <c r="A627" s="41" t="s">
        <v>606</v>
      </c>
      <c r="B627" s="1"/>
      <c r="C627" s="1"/>
      <c r="D627" s="1"/>
      <c r="E627" s="1"/>
      <c r="F627" s="1"/>
      <c r="G627" s="1"/>
      <c r="H627" s="1"/>
      <c r="I627" s="1"/>
      <c r="J627" s="1"/>
      <c r="K627" s="1"/>
      <c r="L627" s="1"/>
      <c r="M627" s="1"/>
    </row>
    <row r="628" spans="1:13" ht="30.65" customHeight="1" x14ac:dyDescent="0.35">
      <c r="A628" s="926" t="s">
        <v>607</v>
      </c>
      <c r="B628" s="927"/>
      <c r="C628" s="927"/>
      <c r="D628" s="927"/>
      <c r="E628" s="927"/>
      <c r="F628" s="927"/>
      <c r="G628" s="927"/>
      <c r="H628" s="927"/>
      <c r="I628" s="927"/>
      <c r="J628" s="927"/>
      <c r="K628" s="927"/>
      <c r="L628" s="927"/>
      <c r="M628" s="927"/>
    </row>
    <row r="629" spans="1:13" ht="130" customHeight="1" x14ac:dyDescent="0.35">
      <c r="A629" s="928"/>
      <c r="B629" s="928"/>
      <c r="C629" s="928"/>
      <c r="D629" s="928"/>
      <c r="E629" s="928"/>
      <c r="F629" s="928"/>
      <c r="G629" s="928"/>
      <c r="H629" s="928"/>
      <c r="I629" s="928"/>
      <c r="J629" s="928"/>
      <c r="K629" s="928"/>
      <c r="L629" s="928"/>
      <c r="M629" s="928"/>
    </row>
    <row r="630" spans="1:13" ht="19.899999999999999" customHeight="1" x14ac:dyDescent="0.35">
      <c r="A630" s="1"/>
      <c r="B630" s="1"/>
      <c r="C630" s="1"/>
      <c r="D630" s="1"/>
      <c r="E630" s="1"/>
      <c r="F630" s="1"/>
      <c r="G630" s="1"/>
      <c r="H630" s="1"/>
      <c r="I630" s="1"/>
      <c r="J630" s="1"/>
      <c r="K630" s="1"/>
      <c r="L630" s="1"/>
      <c r="M630" s="1"/>
    </row>
    <row r="631" spans="1:13" ht="19.899999999999999" customHeight="1" x14ac:dyDescent="0.35">
      <c r="A631" s="41" t="s">
        <v>608</v>
      </c>
      <c r="B631" s="1"/>
      <c r="C631" s="1"/>
      <c r="D631" s="1"/>
      <c r="E631" s="1"/>
      <c r="F631" s="1"/>
      <c r="G631" s="1"/>
      <c r="H631" s="1"/>
      <c r="I631" s="1"/>
      <c r="J631" s="1"/>
      <c r="K631" s="1"/>
      <c r="L631" s="1"/>
      <c r="M631" s="1"/>
    </row>
    <row r="632" spans="1:13" ht="29.5" customHeight="1" x14ac:dyDescent="0.35">
      <c r="A632" s="926" t="s">
        <v>609</v>
      </c>
      <c r="B632" s="927"/>
      <c r="C632" s="927"/>
      <c r="D632" s="927"/>
      <c r="E632" s="927"/>
      <c r="F632" s="927"/>
      <c r="G632" s="927"/>
      <c r="H632" s="927"/>
      <c r="I632" s="927"/>
      <c r="J632" s="927"/>
      <c r="K632" s="927"/>
      <c r="L632" s="927"/>
      <c r="M632" s="927"/>
    </row>
    <row r="633" spans="1:13" ht="130" customHeight="1" x14ac:dyDescent="0.35">
      <c r="A633" s="928"/>
      <c r="B633" s="928"/>
      <c r="C633" s="928"/>
      <c r="D633" s="928"/>
      <c r="E633" s="928"/>
      <c r="F633" s="928"/>
      <c r="G633" s="928"/>
      <c r="H633" s="928"/>
      <c r="I633" s="928"/>
      <c r="J633" s="928"/>
      <c r="K633" s="928"/>
      <c r="L633" s="928"/>
      <c r="M633" s="928"/>
    </row>
    <row r="634" spans="1:13" ht="19.899999999999999" customHeight="1" x14ac:dyDescent="0.35">
      <c r="A634" s="1"/>
      <c r="B634" s="1"/>
      <c r="C634" s="1"/>
      <c r="D634" s="1"/>
      <c r="E634" s="1"/>
      <c r="F634" s="1"/>
      <c r="G634" s="1"/>
      <c r="H634" s="1"/>
      <c r="I634" s="1"/>
      <c r="J634" s="1"/>
      <c r="K634" s="1"/>
      <c r="L634" s="1"/>
      <c r="M634" s="1"/>
    </row>
    <row r="635" spans="1:13" ht="19.899999999999999" customHeight="1" x14ac:dyDescent="0.35">
      <c r="A635" s="41" t="s">
        <v>610</v>
      </c>
      <c r="B635" s="1"/>
      <c r="C635" s="1"/>
      <c r="D635" s="1"/>
      <c r="E635" s="1"/>
      <c r="F635" s="1"/>
      <c r="G635" s="1"/>
      <c r="H635" s="1"/>
      <c r="I635" s="1"/>
      <c r="J635" s="1"/>
      <c r="K635" s="1"/>
      <c r="L635" s="1"/>
      <c r="M635" s="1"/>
    </row>
    <row r="636" spans="1:13" ht="19.899999999999999" customHeight="1" x14ac:dyDescent="0.35">
      <c r="A636" s="1" t="s">
        <v>611</v>
      </c>
      <c r="B636" s="1"/>
      <c r="C636" s="1"/>
      <c r="D636" s="1"/>
      <c r="E636" s="1"/>
      <c r="F636" s="1"/>
      <c r="G636" s="1"/>
      <c r="H636" s="1"/>
      <c r="I636" s="1"/>
      <c r="J636" s="1"/>
      <c r="K636" s="1"/>
      <c r="L636" s="1"/>
      <c r="M636" s="1"/>
    </row>
    <row r="637" spans="1:13" ht="19.899999999999999" customHeight="1" x14ac:dyDescent="0.35">
      <c r="A637" s="1"/>
      <c r="B637" s="1"/>
      <c r="C637" s="1"/>
      <c r="D637" s="1"/>
      <c r="E637" s="1"/>
      <c r="F637" s="1"/>
      <c r="G637" s="1"/>
      <c r="H637" s="1"/>
      <c r="I637" s="1"/>
      <c r="J637" s="1"/>
      <c r="K637" s="1"/>
      <c r="L637" s="1"/>
      <c r="M637" s="1"/>
    </row>
    <row r="638" spans="1:13" ht="19.899999999999999" customHeight="1" x14ac:dyDescent="0.35">
      <c r="A638" s="345"/>
      <c r="B638" s="1" t="s">
        <v>612</v>
      </c>
      <c r="C638" s="1"/>
      <c r="D638" s="1"/>
      <c r="E638" s="1"/>
      <c r="F638" s="1"/>
      <c r="G638" s="1"/>
      <c r="H638" s="1"/>
      <c r="I638" s="1"/>
      <c r="J638" s="1"/>
      <c r="K638" s="1"/>
      <c r="L638" s="1"/>
      <c r="M638" s="1"/>
    </row>
    <row r="639" spans="1:13" ht="6" customHeight="1" x14ac:dyDescent="0.35">
      <c r="A639" s="1"/>
      <c r="B639" s="1"/>
      <c r="C639" s="1"/>
      <c r="D639" s="1"/>
      <c r="E639" s="1"/>
      <c r="F639" s="1"/>
      <c r="G639" s="1"/>
      <c r="H639" s="1"/>
      <c r="I639" s="1"/>
      <c r="J639" s="1"/>
      <c r="K639" s="1"/>
      <c r="L639" s="1"/>
      <c r="M639" s="1"/>
    </row>
    <row r="640" spans="1:13" ht="19.899999999999999" customHeight="1" x14ac:dyDescent="0.35">
      <c r="A640" s="1"/>
      <c r="B640" s="345"/>
      <c r="C640" s="1" t="s">
        <v>613</v>
      </c>
      <c r="D640" s="1"/>
      <c r="E640" s="1"/>
      <c r="F640" s="1"/>
      <c r="G640" s="1"/>
      <c r="H640" s="1"/>
      <c r="I640" s="1"/>
      <c r="J640" s="1"/>
      <c r="K640" s="1"/>
      <c r="L640" s="1"/>
      <c r="M640" s="1"/>
    </row>
    <row r="641" spans="1:13" ht="6" customHeight="1" x14ac:dyDescent="0.35">
      <c r="A641" s="1"/>
      <c r="B641" s="1"/>
      <c r="C641" s="1"/>
      <c r="D641" s="1"/>
      <c r="E641" s="1"/>
      <c r="F641" s="1"/>
      <c r="G641" s="1"/>
      <c r="H641" s="1"/>
      <c r="I641" s="1"/>
      <c r="J641" s="1"/>
      <c r="K641" s="1"/>
      <c r="L641" s="1"/>
      <c r="M641" s="1"/>
    </row>
    <row r="642" spans="1:13" ht="19.899999999999999" customHeight="1" x14ac:dyDescent="0.35">
      <c r="A642" s="1"/>
      <c r="B642" s="345"/>
      <c r="C642" s="1" t="s">
        <v>614</v>
      </c>
      <c r="D642" s="1"/>
      <c r="E642" s="1"/>
      <c r="F642" s="1"/>
      <c r="G642" s="1"/>
      <c r="H642" s="1"/>
      <c r="I642" s="1"/>
      <c r="J642" s="1"/>
      <c r="K642" s="1"/>
      <c r="L642" s="1"/>
      <c r="M642" s="1"/>
    </row>
    <row r="643" spans="1:13" ht="6" customHeight="1" x14ac:dyDescent="0.35">
      <c r="A643" s="1"/>
      <c r="B643" s="1"/>
      <c r="C643" s="1"/>
      <c r="D643" s="1"/>
      <c r="E643" s="1"/>
      <c r="F643" s="1"/>
      <c r="G643" s="1"/>
      <c r="H643" s="1"/>
      <c r="I643" s="1"/>
      <c r="J643" s="1"/>
      <c r="K643" s="1"/>
      <c r="L643" s="1"/>
      <c r="M643" s="1"/>
    </row>
    <row r="644" spans="1:13" ht="19.899999999999999" customHeight="1" x14ac:dyDescent="0.35">
      <c r="A644" s="1"/>
      <c r="B644" s="345"/>
      <c r="C644" s="1" t="s">
        <v>615</v>
      </c>
      <c r="D644" s="1"/>
      <c r="E644" s="1"/>
      <c r="F644" s="1"/>
      <c r="G644" s="1"/>
      <c r="H644" s="1"/>
      <c r="I644" s="1"/>
      <c r="J644" s="1"/>
      <c r="K644" s="1"/>
      <c r="L644" s="1"/>
      <c r="M644" s="1"/>
    </row>
    <row r="645" spans="1:13" ht="19.899999999999999" customHeight="1" x14ac:dyDescent="0.35">
      <c r="A645" s="1"/>
      <c r="B645" s="1"/>
      <c r="C645" s="1"/>
      <c r="D645" s="1"/>
      <c r="E645" s="1"/>
      <c r="F645" s="1"/>
      <c r="G645" s="1"/>
      <c r="H645" s="1"/>
      <c r="I645" s="1"/>
      <c r="J645" s="1"/>
      <c r="K645" s="1"/>
      <c r="L645" s="1"/>
      <c r="M645" s="1"/>
    </row>
    <row r="646" spans="1:13" ht="19.899999999999999" customHeight="1" x14ac:dyDescent="0.35">
      <c r="A646" s="345"/>
      <c r="B646" s="1" t="s">
        <v>616</v>
      </c>
      <c r="C646" s="1"/>
      <c r="D646" s="1"/>
      <c r="E646" s="1"/>
      <c r="F646" s="1"/>
      <c r="G646" s="1"/>
      <c r="H646" s="1"/>
      <c r="I646" s="1"/>
      <c r="J646" s="1"/>
      <c r="K646" s="1"/>
      <c r="L646" s="1"/>
      <c r="M646" s="1"/>
    </row>
    <row r="647" spans="1:13" ht="19.899999999999999" customHeight="1" x14ac:dyDescent="0.35">
      <c r="A647" s="1"/>
      <c r="B647" s="1"/>
      <c r="C647" s="1"/>
      <c r="D647" s="1"/>
      <c r="E647" s="1"/>
      <c r="F647" s="1"/>
      <c r="G647" s="1"/>
      <c r="H647" s="1"/>
      <c r="I647" s="1"/>
      <c r="J647" s="1"/>
      <c r="K647" s="1"/>
      <c r="L647" s="1"/>
      <c r="M647" s="1"/>
    </row>
    <row r="648" spans="1:13" ht="19.899999999999999" customHeight="1" x14ac:dyDescent="0.35">
      <c r="A648" s="345"/>
      <c r="B648" s="1" t="s">
        <v>617</v>
      </c>
      <c r="C648" s="1"/>
      <c r="D648" s="1"/>
      <c r="E648" s="1"/>
      <c r="F648" s="1"/>
      <c r="G648" s="1"/>
      <c r="H648" s="1"/>
      <c r="I648" s="1"/>
      <c r="J648" s="1"/>
      <c r="K648" s="1"/>
      <c r="L648" s="1"/>
      <c r="M648" s="1"/>
    </row>
    <row r="649" spans="1:13" ht="19.899999999999999" customHeight="1" x14ac:dyDescent="0.35">
      <c r="A649" s="1"/>
      <c r="B649" s="1"/>
      <c r="C649" s="1"/>
      <c r="D649" s="1"/>
      <c r="E649" s="1"/>
      <c r="F649" s="1"/>
      <c r="G649" s="1"/>
      <c r="H649" s="1"/>
      <c r="I649" s="1"/>
      <c r="J649" s="1"/>
      <c r="K649" s="1"/>
      <c r="L649" s="1"/>
      <c r="M649" s="1"/>
    </row>
    <row r="650" spans="1:13" ht="19.899999999999999" customHeight="1" x14ac:dyDescent="0.35">
      <c r="A650" s="345"/>
      <c r="B650" s="1" t="s">
        <v>618</v>
      </c>
      <c r="C650" s="1"/>
      <c r="D650" s="1"/>
      <c r="E650" s="1"/>
      <c r="F650" s="1"/>
      <c r="G650" s="1"/>
      <c r="H650" s="1"/>
      <c r="I650" s="1"/>
      <c r="J650" s="1"/>
      <c r="K650" s="1"/>
      <c r="L650" s="1"/>
      <c r="M650" s="1"/>
    </row>
    <row r="651" spans="1:13" ht="19.899999999999999" customHeight="1" x14ac:dyDescent="0.35">
      <c r="A651" s="1"/>
      <c r="B651" s="1"/>
      <c r="C651" s="1"/>
      <c r="D651" s="1"/>
      <c r="E651" s="1"/>
      <c r="F651" s="1"/>
      <c r="G651" s="1"/>
      <c r="H651" s="1"/>
      <c r="I651" s="1"/>
      <c r="J651" s="1"/>
      <c r="K651" s="1"/>
      <c r="L651" s="1"/>
      <c r="M651" s="1"/>
    </row>
    <row r="652" spans="1:13" ht="19.899999999999999" customHeight="1" x14ac:dyDescent="0.35">
      <c r="A652" s="345"/>
      <c r="B652" s="1" t="s">
        <v>619</v>
      </c>
      <c r="C652" s="1"/>
      <c r="D652" s="1"/>
      <c r="E652" s="1"/>
      <c r="F652" s="1"/>
      <c r="G652" s="1"/>
      <c r="H652" s="1"/>
      <c r="I652" s="1"/>
      <c r="J652" s="1"/>
      <c r="K652" s="1"/>
      <c r="L652" s="1"/>
      <c r="M652" s="1"/>
    </row>
    <row r="653" spans="1:13" ht="19.899999999999999" customHeight="1" x14ac:dyDescent="0.35">
      <c r="A653" s="1"/>
      <c r="B653" s="1"/>
      <c r="C653" s="1"/>
      <c r="D653" s="1"/>
      <c r="E653" s="1"/>
      <c r="F653" s="1"/>
      <c r="G653" s="1"/>
      <c r="H653" s="1"/>
      <c r="I653" s="1"/>
      <c r="J653" s="1"/>
      <c r="K653" s="1"/>
      <c r="L653" s="1"/>
      <c r="M653" s="1"/>
    </row>
    <row r="654" spans="1:13" ht="19.899999999999999" customHeight="1" x14ac:dyDescent="0.35">
      <c r="A654" s="345"/>
      <c r="B654" s="1" t="s">
        <v>620</v>
      </c>
      <c r="C654" s="1"/>
      <c r="D654" s="1"/>
      <c r="E654" s="1"/>
      <c r="F654" s="1"/>
      <c r="G654" s="1"/>
      <c r="H654" s="1"/>
      <c r="I654" s="1"/>
      <c r="J654" s="1"/>
      <c r="K654" s="1"/>
      <c r="L654" s="1"/>
      <c r="M654" s="1"/>
    </row>
    <row r="655" spans="1:13" ht="19.899999999999999" customHeight="1" x14ac:dyDescent="0.35">
      <c r="A655" s="1"/>
      <c r="B655" s="1"/>
      <c r="C655" s="1"/>
      <c r="D655" s="1"/>
      <c r="E655" s="1"/>
      <c r="F655" s="1"/>
      <c r="G655" s="1"/>
      <c r="H655" s="1"/>
      <c r="I655" s="1"/>
      <c r="J655" s="1"/>
      <c r="K655" s="1"/>
      <c r="L655" s="1"/>
      <c r="M655" s="1"/>
    </row>
    <row r="656" spans="1:13" ht="19.899999999999999" customHeight="1" x14ac:dyDescent="0.35">
      <c r="A656" s="345"/>
      <c r="B656" s="1" t="s">
        <v>621</v>
      </c>
      <c r="C656" s="1"/>
      <c r="D656" s="1"/>
      <c r="E656" s="1"/>
      <c r="F656" s="1"/>
      <c r="G656" s="1"/>
      <c r="H656" s="1"/>
      <c r="I656" s="1"/>
      <c r="J656" s="1"/>
      <c r="K656" s="1"/>
      <c r="L656" s="1"/>
      <c r="M656" s="1"/>
    </row>
    <row r="657" spans="1:13" ht="19.899999999999999" customHeight="1" x14ac:dyDescent="0.35">
      <c r="A657" s="1"/>
      <c r="B657" s="1"/>
      <c r="C657" s="1"/>
      <c r="D657" s="1"/>
      <c r="E657" s="1"/>
      <c r="F657" s="1"/>
      <c r="G657" s="1"/>
      <c r="H657" s="1"/>
      <c r="I657" s="1"/>
      <c r="J657" s="1"/>
      <c r="K657" s="1"/>
      <c r="L657" s="1"/>
      <c r="M657" s="1"/>
    </row>
    <row r="658" spans="1:13" ht="19.899999999999999" customHeight="1" x14ac:dyDescent="0.35">
      <c r="A658" s="345"/>
      <c r="B658" s="1" t="s">
        <v>622</v>
      </c>
      <c r="C658" s="1"/>
      <c r="D658" s="1"/>
      <c r="E658" s="1"/>
      <c r="F658" s="1"/>
      <c r="G658" s="1"/>
      <c r="H658" s="1"/>
      <c r="I658" s="1"/>
      <c r="J658" s="1"/>
      <c r="K658" s="1"/>
      <c r="L658" s="1"/>
      <c r="M658" s="1"/>
    </row>
    <row r="659" spans="1:13" ht="19.899999999999999" customHeight="1" x14ac:dyDescent="0.35">
      <c r="A659" s="1"/>
      <c r="B659" s="1"/>
      <c r="C659" s="1"/>
      <c r="D659" s="1"/>
      <c r="E659" s="1"/>
      <c r="F659" s="1"/>
      <c r="G659" s="1"/>
      <c r="H659" s="1"/>
      <c r="I659" s="1"/>
      <c r="J659" s="1"/>
      <c r="K659" s="1"/>
      <c r="L659" s="1"/>
      <c r="M659" s="1"/>
    </row>
    <row r="660" spans="1:13" ht="44.25" customHeight="1" x14ac:dyDescent="0.35">
      <c r="A660" s="926" t="s">
        <v>623</v>
      </c>
      <c r="B660" s="926"/>
      <c r="C660" s="926"/>
      <c r="D660" s="926"/>
      <c r="E660" s="926"/>
      <c r="F660" s="926"/>
      <c r="G660" s="926"/>
      <c r="H660" s="926"/>
      <c r="I660" s="931"/>
      <c r="J660" s="931"/>
      <c r="K660" s="931"/>
      <c r="L660" s="931"/>
      <c r="M660" s="931"/>
    </row>
    <row r="661" spans="1:13" ht="19.899999999999999" customHeight="1" x14ac:dyDescent="0.35">
      <c r="A661" s="1"/>
      <c r="B661" s="1"/>
      <c r="C661" s="1"/>
      <c r="D661" s="1"/>
      <c r="E661" s="1"/>
      <c r="F661" s="1"/>
      <c r="G661" s="1"/>
      <c r="H661" s="1"/>
      <c r="I661" s="1"/>
      <c r="J661" s="1"/>
      <c r="K661" s="1"/>
      <c r="L661" s="1"/>
      <c r="M661" s="1"/>
    </row>
    <row r="662" spans="1:13" ht="19.899999999999999" customHeight="1" x14ac:dyDescent="0.35">
      <c r="A662" s="1" t="s">
        <v>624</v>
      </c>
      <c r="B662" s="1"/>
      <c r="C662" s="1"/>
      <c r="D662" s="1"/>
      <c r="E662" s="1"/>
      <c r="F662" s="1"/>
      <c r="G662" s="1"/>
      <c r="H662" s="369"/>
      <c r="I662" s="929"/>
      <c r="J662" s="930"/>
      <c r="K662" s="930"/>
      <c r="L662" s="930"/>
      <c r="M662" s="930"/>
    </row>
    <row r="663" spans="1:13" ht="19.899999999999999" customHeight="1" x14ac:dyDescent="0.35">
      <c r="A663" s="1"/>
      <c r="B663" s="1"/>
      <c r="C663" s="1"/>
      <c r="D663" s="1"/>
      <c r="E663" s="1"/>
      <c r="F663" s="1"/>
      <c r="G663" s="1"/>
      <c r="H663" s="1"/>
      <c r="I663" s="1"/>
      <c r="J663" s="1"/>
      <c r="K663" s="1"/>
      <c r="L663" s="1"/>
      <c r="M663" s="1"/>
    </row>
    <row r="664" spans="1:13" ht="19.899999999999999" customHeight="1" x14ac:dyDescent="0.35">
      <c r="A664" s="1" t="s">
        <v>625</v>
      </c>
      <c r="B664" s="1"/>
      <c r="C664" s="1"/>
      <c r="D664" s="1"/>
      <c r="E664" s="1"/>
      <c r="F664" s="1"/>
      <c r="G664" s="1"/>
      <c r="H664" s="1"/>
      <c r="I664" s="929"/>
      <c r="J664" s="930"/>
      <c r="K664" s="930"/>
      <c r="L664" s="930"/>
      <c r="M664" s="930"/>
    </row>
    <row r="665" spans="1:13" ht="19.899999999999999" customHeight="1" x14ac:dyDescent="0.35">
      <c r="A665" s="1"/>
      <c r="B665" s="1"/>
      <c r="C665" s="1"/>
      <c r="D665" s="1"/>
      <c r="E665" s="1"/>
      <c r="F665" s="1"/>
      <c r="G665" s="1"/>
      <c r="H665" s="1"/>
      <c r="I665" s="1"/>
      <c r="J665" s="1"/>
      <c r="K665" s="1"/>
      <c r="L665" s="1"/>
      <c r="M665" s="1"/>
    </row>
    <row r="666" spans="1:13" ht="19.899999999999999" customHeight="1" x14ac:dyDescent="0.35">
      <c r="A666" s="41" t="s">
        <v>626</v>
      </c>
      <c r="B666" s="1"/>
      <c r="C666" s="1"/>
      <c r="D666" s="1"/>
      <c r="E666" s="1"/>
      <c r="F666" s="1"/>
      <c r="G666" s="1"/>
      <c r="H666" s="1"/>
      <c r="I666" s="1"/>
      <c r="J666" s="1"/>
      <c r="K666" s="1"/>
      <c r="L666" s="1"/>
      <c r="M666" s="1"/>
    </row>
    <row r="667" spans="1:13" ht="19.899999999999999" customHeight="1" x14ac:dyDescent="0.35">
      <c r="A667" s="1" t="s">
        <v>627</v>
      </c>
      <c r="B667" s="1"/>
      <c r="C667" s="1"/>
      <c r="D667" s="1"/>
      <c r="E667" s="1"/>
      <c r="F667" s="1"/>
      <c r="G667" s="1"/>
      <c r="H667" s="1"/>
      <c r="I667" s="1"/>
      <c r="J667" s="1"/>
      <c r="K667" s="1"/>
      <c r="L667" s="1"/>
      <c r="M667" s="1"/>
    </row>
    <row r="668" spans="1:13" ht="10.15" customHeight="1" x14ac:dyDescent="0.35">
      <c r="A668" s="1"/>
      <c r="B668" s="1"/>
      <c r="C668" s="1"/>
      <c r="D668" s="1"/>
      <c r="E668" s="1"/>
      <c r="F668" s="1"/>
      <c r="G668" s="1"/>
      <c r="H668" s="1"/>
      <c r="I668" s="1"/>
      <c r="J668" s="1"/>
      <c r="K668" s="1"/>
      <c r="L668" s="1"/>
      <c r="M668" s="1"/>
    </row>
    <row r="669" spans="1:13" ht="19.899999999999999" customHeight="1" x14ac:dyDescent="0.35">
      <c r="A669" s="345"/>
      <c r="B669" s="1" t="s">
        <v>628</v>
      </c>
      <c r="C669" s="1"/>
      <c r="D669" s="1"/>
      <c r="E669" s="1"/>
      <c r="F669" s="1"/>
      <c r="G669" s="1"/>
      <c r="H669" s="1"/>
      <c r="I669" s="1"/>
      <c r="J669" s="1"/>
      <c r="K669" s="1"/>
      <c r="L669" s="1"/>
      <c r="M669" s="1"/>
    </row>
    <row r="670" spans="1:13" ht="6" customHeight="1" x14ac:dyDescent="0.35">
      <c r="A670" s="1"/>
      <c r="B670" s="1"/>
      <c r="C670" s="1"/>
      <c r="D670" s="1"/>
      <c r="E670" s="1"/>
      <c r="F670" s="1"/>
      <c r="G670" s="1"/>
      <c r="H670" s="1"/>
      <c r="I670" s="1"/>
      <c r="J670" s="1"/>
      <c r="K670" s="1"/>
      <c r="L670" s="1"/>
      <c r="M670" s="1"/>
    </row>
    <row r="671" spans="1:13" ht="19.899999999999999" customHeight="1" x14ac:dyDescent="0.35">
      <c r="A671" s="345"/>
      <c r="B671" s="1" t="s">
        <v>629</v>
      </c>
      <c r="C671" s="1"/>
      <c r="D671" s="1"/>
      <c r="E671" s="1"/>
      <c r="F671" s="1"/>
      <c r="G671" s="1"/>
      <c r="H671" s="1"/>
      <c r="I671" s="1"/>
      <c r="J671" s="1"/>
      <c r="K671" s="1"/>
      <c r="L671" s="1"/>
      <c r="M671" s="1"/>
    </row>
    <row r="672" spans="1:13" ht="6" customHeight="1" x14ac:dyDescent="0.35">
      <c r="A672" s="1"/>
      <c r="B672" s="1"/>
      <c r="C672" s="1"/>
      <c r="D672" s="1"/>
      <c r="E672" s="1"/>
      <c r="F672" s="1"/>
      <c r="G672" s="1"/>
      <c r="H672" s="1"/>
      <c r="I672" s="1"/>
      <c r="J672" s="1"/>
      <c r="K672" s="1"/>
      <c r="L672" s="1"/>
      <c r="M672" s="1"/>
    </row>
    <row r="673" spans="1:13" ht="19.899999999999999" customHeight="1" x14ac:dyDescent="0.35">
      <c r="A673" s="345"/>
      <c r="B673" s="1" t="s">
        <v>630</v>
      </c>
      <c r="C673" s="1"/>
      <c r="D673" s="1"/>
      <c r="E673" s="1"/>
      <c r="F673" s="1"/>
      <c r="G673" s="1"/>
      <c r="H673" s="1"/>
      <c r="I673" s="1"/>
      <c r="J673" s="1"/>
      <c r="K673" s="1"/>
      <c r="L673" s="1"/>
      <c r="M673" s="1"/>
    </row>
    <row r="674" spans="1:13" ht="6" customHeight="1" x14ac:dyDescent="0.35">
      <c r="A674" s="1"/>
      <c r="B674" s="1"/>
      <c r="C674" s="1"/>
      <c r="D674" s="1"/>
      <c r="E674" s="1"/>
      <c r="F674" s="1"/>
      <c r="G674" s="1"/>
      <c r="H674" s="1"/>
      <c r="I674" s="1"/>
      <c r="J674" s="1"/>
      <c r="K674" s="1"/>
      <c r="L674" s="1"/>
      <c r="M674" s="1"/>
    </row>
    <row r="675" spans="1:13" ht="19.899999999999999" customHeight="1" x14ac:dyDescent="0.35">
      <c r="A675" s="345"/>
      <c r="B675" s="1" t="s">
        <v>631</v>
      </c>
      <c r="C675" s="1"/>
      <c r="D675" s="1"/>
      <c r="E675" s="1"/>
      <c r="F675" s="1"/>
      <c r="G675" s="1"/>
      <c r="H675" s="1"/>
      <c r="I675" s="1"/>
      <c r="J675" s="1"/>
      <c r="K675" s="1"/>
      <c r="L675" s="1"/>
      <c r="M675" s="1"/>
    </row>
    <row r="676" spans="1:13" ht="6" customHeight="1" x14ac:dyDescent="0.35">
      <c r="A676" s="1"/>
      <c r="B676" s="1"/>
      <c r="C676" s="1"/>
      <c r="D676" s="1"/>
      <c r="E676" s="1"/>
      <c r="F676" s="1"/>
      <c r="G676" s="1"/>
      <c r="H676" s="1"/>
      <c r="I676" s="1"/>
      <c r="J676" s="1"/>
      <c r="K676" s="1"/>
      <c r="L676" s="1"/>
      <c r="M676" s="1"/>
    </row>
    <row r="677" spans="1:13" ht="19.899999999999999" customHeight="1" x14ac:dyDescent="0.35">
      <c r="A677" s="345"/>
      <c r="B677" s="1" t="s">
        <v>632</v>
      </c>
      <c r="C677" s="1"/>
      <c r="D677" s="1"/>
      <c r="E677" s="1"/>
      <c r="F677" s="1"/>
      <c r="G677" s="1"/>
      <c r="H677" s="1"/>
      <c r="I677" s="1"/>
      <c r="J677" s="1"/>
      <c r="K677" s="1"/>
      <c r="L677" s="1"/>
      <c r="M677" s="1"/>
    </row>
    <row r="678" spans="1:13" ht="6" customHeight="1" x14ac:dyDescent="0.35">
      <c r="A678" s="1"/>
      <c r="B678" s="1"/>
      <c r="C678" s="1"/>
      <c r="D678" s="1"/>
      <c r="E678" s="1"/>
      <c r="F678" s="1"/>
      <c r="G678" s="1"/>
      <c r="H678" s="1"/>
      <c r="I678" s="1"/>
      <c r="J678" s="1"/>
      <c r="K678" s="1"/>
      <c r="L678" s="1"/>
      <c r="M678" s="1"/>
    </row>
    <row r="679" spans="1:13" ht="19.899999999999999" customHeight="1" x14ac:dyDescent="0.35">
      <c r="A679" s="345"/>
      <c r="B679" s="1" t="s">
        <v>633</v>
      </c>
      <c r="C679" s="1"/>
      <c r="D679" s="1"/>
      <c r="E679" s="1"/>
      <c r="F679" s="1"/>
      <c r="G679" s="1"/>
      <c r="H679" s="1"/>
      <c r="I679" s="1"/>
      <c r="J679" s="1"/>
      <c r="K679" s="1"/>
      <c r="L679" s="1"/>
      <c r="M679" s="1"/>
    </row>
    <row r="680" spans="1:13" ht="6" customHeight="1" x14ac:dyDescent="0.35">
      <c r="A680" s="1"/>
      <c r="B680" s="1"/>
      <c r="C680" s="1"/>
      <c r="D680" s="1"/>
      <c r="E680" s="1"/>
      <c r="F680" s="1"/>
      <c r="G680" s="1"/>
      <c r="H680" s="1"/>
      <c r="I680" s="1"/>
      <c r="J680" s="1"/>
      <c r="K680" s="1"/>
      <c r="L680" s="1"/>
      <c r="M680" s="1"/>
    </row>
    <row r="681" spans="1:13" ht="19.899999999999999" customHeight="1" x14ac:dyDescent="0.35">
      <c r="A681" s="345"/>
      <c r="B681" s="1" t="s">
        <v>634</v>
      </c>
      <c r="C681" s="1"/>
      <c r="D681" s="1"/>
      <c r="E681" s="1"/>
      <c r="F681" s="1"/>
      <c r="G681" s="1"/>
      <c r="H681" s="1"/>
      <c r="I681" s="1"/>
      <c r="J681" s="1"/>
      <c r="K681" s="1"/>
      <c r="L681" s="1"/>
      <c r="M681" s="1"/>
    </row>
    <row r="682" spans="1:13" ht="6" customHeight="1" x14ac:dyDescent="0.35">
      <c r="A682" s="1"/>
      <c r="B682" s="1"/>
      <c r="C682" s="1"/>
      <c r="D682" s="1"/>
      <c r="E682" s="1"/>
      <c r="F682" s="1"/>
      <c r="G682" s="1"/>
      <c r="H682" s="1"/>
      <c r="I682" s="1"/>
      <c r="J682" s="1"/>
      <c r="K682" s="1"/>
      <c r="L682" s="1"/>
      <c r="M682" s="1"/>
    </row>
    <row r="683" spans="1:13" ht="19.899999999999999" customHeight="1" x14ac:dyDescent="0.35">
      <c r="A683" s="345"/>
      <c r="B683" s="1" t="s">
        <v>635</v>
      </c>
      <c r="C683" s="1"/>
      <c r="D683" s="1"/>
      <c r="E683" s="1"/>
      <c r="F683" s="1"/>
      <c r="G683" s="1"/>
      <c r="H683" s="1"/>
      <c r="I683" s="1"/>
      <c r="J683" s="1"/>
      <c r="K683" s="1"/>
      <c r="L683" s="1"/>
      <c r="M683" s="1"/>
    </row>
    <row r="684" spans="1:13" ht="6" customHeight="1" x14ac:dyDescent="0.35">
      <c r="A684" s="1"/>
      <c r="B684" s="1"/>
      <c r="C684" s="1"/>
      <c r="D684" s="1"/>
      <c r="E684" s="1"/>
      <c r="F684" s="1"/>
      <c r="G684" s="1"/>
      <c r="H684" s="1"/>
      <c r="I684" s="1"/>
      <c r="J684" s="1"/>
      <c r="K684" s="1"/>
      <c r="L684" s="1"/>
      <c r="M684" s="1"/>
    </row>
    <row r="685" spans="1:13" ht="19.899999999999999" customHeight="1" x14ac:dyDescent="0.35">
      <c r="A685" s="345"/>
      <c r="B685" s="1" t="s">
        <v>636</v>
      </c>
      <c r="C685" s="1"/>
      <c r="D685" s="1"/>
      <c r="E685" s="1"/>
      <c r="F685" s="979"/>
      <c r="G685" s="979"/>
      <c r="H685" s="979"/>
      <c r="I685" s="979"/>
      <c r="J685" s="979"/>
      <c r="K685" s="979"/>
      <c r="L685" s="979"/>
      <c r="M685" s="979"/>
    </row>
    <row r="686" spans="1:13" ht="19.899999999999999" customHeight="1" x14ac:dyDescent="0.35">
      <c r="A686" s="1"/>
      <c r="B686" s="1"/>
      <c r="C686" s="1"/>
      <c r="D686" s="1"/>
      <c r="E686" s="1"/>
      <c r="F686" s="1"/>
      <c r="G686" s="1"/>
      <c r="H686" s="1"/>
      <c r="I686" s="1"/>
      <c r="J686" s="1"/>
      <c r="K686" s="1"/>
      <c r="L686" s="1"/>
      <c r="M686" s="1"/>
    </row>
    <row r="687" spans="1:13" ht="19.899999999999999" customHeight="1" x14ac:dyDescent="0.35">
      <c r="A687" s="41" t="s">
        <v>637</v>
      </c>
      <c r="B687" s="1"/>
      <c r="C687" s="1"/>
      <c r="D687" s="1"/>
      <c r="E687" s="1"/>
      <c r="F687" s="1"/>
      <c r="G687" s="1"/>
      <c r="H687" s="1"/>
      <c r="I687" s="1"/>
      <c r="J687" s="1"/>
      <c r="K687" s="1"/>
      <c r="L687" s="1"/>
      <c r="M687" s="1"/>
    </row>
    <row r="688" spans="1:13" ht="19.899999999999999" customHeight="1" x14ac:dyDescent="0.35">
      <c r="A688" s="1" t="s">
        <v>638</v>
      </c>
      <c r="B688" s="1"/>
      <c r="C688" s="1"/>
      <c r="D688" s="1"/>
      <c r="E688" s="1"/>
      <c r="F688" s="1"/>
      <c r="G688" s="1"/>
      <c r="H688" s="1"/>
      <c r="I688" s="1"/>
      <c r="J688" s="1"/>
      <c r="K688" s="1"/>
      <c r="L688" s="1"/>
      <c r="M688" s="1"/>
    </row>
    <row r="689" spans="1:13" ht="10.15" customHeight="1" x14ac:dyDescent="0.35">
      <c r="A689" s="1"/>
      <c r="B689" s="1"/>
      <c r="C689" s="1"/>
      <c r="D689" s="1"/>
      <c r="E689" s="1"/>
      <c r="F689" s="1"/>
      <c r="G689" s="1"/>
      <c r="H689" s="1"/>
      <c r="I689" s="1"/>
      <c r="J689" s="1"/>
      <c r="K689" s="1"/>
      <c r="L689" s="1"/>
      <c r="M689" s="1"/>
    </row>
    <row r="690" spans="1:13" ht="19.899999999999999" customHeight="1" x14ac:dyDescent="0.35">
      <c r="A690" s="345"/>
      <c r="B690" s="1" t="s">
        <v>639</v>
      </c>
      <c r="C690" s="1"/>
      <c r="D690" s="1"/>
      <c r="E690" s="1"/>
      <c r="F690" s="1"/>
      <c r="G690" s="1"/>
      <c r="H690" s="1"/>
      <c r="I690" s="1"/>
      <c r="J690" s="1"/>
      <c r="K690" s="1"/>
      <c r="L690" s="1"/>
      <c r="M690" s="1"/>
    </row>
    <row r="691" spans="1:13" ht="6" customHeight="1" x14ac:dyDescent="0.35">
      <c r="A691" s="1"/>
      <c r="B691" s="1"/>
      <c r="C691" s="1"/>
      <c r="D691" s="1"/>
      <c r="E691" s="1"/>
      <c r="F691" s="1"/>
      <c r="G691" s="1"/>
      <c r="H691" s="1"/>
      <c r="I691" s="1"/>
      <c r="J691" s="1"/>
      <c r="K691" s="1"/>
      <c r="L691" s="1"/>
      <c r="M691" s="1"/>
    </row>
    <row r="692" spans="1:13" ht="19.899999999999999" customHeight="1" x14ac:dyDescent="0.35">
      <c r="A692" s="345"/>
      <c r="B692" s="1" t="s">
        <v>640</v>
      </c>
      <c r="C692" s="1"/>
      <c r="D692" s="1"/>
      <c r="E692" s="1"/>
      <c r="F692" s="1"/>
      <c r="G692" s="1"/>
      <c r="H692" s="1"/>
      <c r="I692" s="1"/>
      <c r="J692" s="1"/>
      <c r="K692" s="1"/>
      <c r="L692" s="1"/>
      <c r="M692" s="1"/>
    </row>
    <row r="693" spans="1:13" ht="6" customHeight="1" x14ac:dyDescent="0.35">
      <c r="A693" s="1"/>
      <c r="B693" s="1"/>
      <c r="C693" s="1"/>
      <c r="D693" s="1"/>
      <c r="E693" s="1"/>
      <c r="F693" s="1"/>
      <c r="G693" s="1"/>
      <c r="H693" s="1"/>
      <c r="I693" s="1"/>
      <c r="J693" s="1"/>
      <c r="K693" s="1"/>
      <c r="L693" s="1"/>
      <c r="M693" s="1"/>
    </row>
    <row r="694" spans="1:13" ht="19.899999999999999" customHeight="1" x14ac:dyDescent="0.35">
      <c r="A694" s="345"/>
      <c r="B694" s="1" t="s">
        <v>641</v>
      </c>
      <c r="C694" s="1"/>
      <c r="D694" s="1"/>
      <c r="E694" s="1"/>
      <c r="F694" s="1"/>
      <c r="G694" s="1"/>
      <c r="H694" s="1"/>
      <c r="I694" s="1"/>
      <c r="J694" s="1"/>
      <c r="K694" s="1"/>
      <c r="L694" s="1"/>
      <c r="M694" s="1"/>
    </row>
    <row r="695" spans="1:13" ht="6" customHeight="1" x14ac:dyDescent="0.35">
      <c r="A695" s="1"/>
      <c r="B695" s="1"/>
      <c r="C695" s="1"/>
      <c r="D695" s="1"/>
      <c r="E695" s="1"/>
      <c r="F695" s="1"/>
      <c r="G695" s="1"/>
      <c r="H695" s="1"/>
      <c r="I695" s="1"/>
      <c r="J695" s="1"/>
      <c r="K695" s="1"/>
      <c r="L695" s="1"/>
      <c r="M695" s="1"/>
    </row>
    <row r="696" spans="1:13" ht="19.899999999999999" customHeight="1" x14ac:dyDescent="0.35">
      <c r="A696" s="345"/>
      <c r="B696" s="1" t="s">
        <v>642</v>
      </c>
      <c r="C696" s="1"/>
      <c r="D696" s="1"/>
      <c r="E696" s="1"/>
      <c r="F696" s="1"/>
      <c r="G696" s="1"/>
      <c r="H696" s="1"/>
      <c r="I696" s="1"/>
      <c r="J696" s="1"/>
      <c r="K696" s="1"/>
      <c r="L696" s="1"/>
      <c r="M696" s="1"/>
    </row>
    <row r="697" spans="1:13" ht="6" customHeight="1" x14ac:dyDescent="0.35">
      <c r="A697" s="1"/>
      <c r="B697" s="1"/>
      <c r="C697" s="1"/>
      <c r="D697" s="1"/>
      <c r="E697" s="1"/>
      <c r="F697" s="1"/>
      <c r="G697" s="1"/>
      <c r="H697" s="1"/>
      <c r="I697" s="1"/>
      <c r="J697" s="1"/>
      <c r="K697" s="1"/>
      <c r="L697" s="1"/>
      <c r="M697" s="1"/>
    </row>
    <row r="698" spans="1:13" ht="19.899999999999999" customHeight="1" x14ac:dyDescent="0.35">
      <c r="A698" s="345"/>
      <c r="B698" s="1" t="s">
        <v>643</v>
      </c>
      <c r="C698" s="1"/>
      <c r="D698" s="1"/>
      <c r="E698" s="1"/>
      <c r="F698" s="1"/>
      <c r="G698" s="1"/>
      <c r="H698" s="1"/>
      <c r="I698" s="1"/>
      <c r="J698" s="1"/>
      <c r="K698" s="1"/>
      <c r="L698" s="1"/>
      <c r="M698" s="1"/>
    </row>
    <row r="699" spans="1:13" ht="6" customHeight="1" x14ac:dyDescent="0.35">
      <c r="A699" s="1"/>
      <c r="B699" s="1"/>
      <c r="C699" s="1"/>
      <c r="D699" s="1"/>
      <c r="E699" s="1"/>
      <c r="F699" s="1"/>
      <c r="G699" s="1"/>
      <c r="H699" s="1"/>
      <c r="I699" s="1"/>
      <c r="J699" s="1"/>
      <c r="K699" s="1"/>
      <c r="L699" s="1"/>
      <c r="M699" s="1"/>
    </row>
    <row r="700" spans="1:13" ht="19.899999999999999" customHeight="1" x14ac:dyDescent="0.35">
      <c r="A700" s="345"/>
      <c r="B700" s="1" t="s">
        <v>644</v>
      </c>
      <c r="C700" s="1"/>
      <c r="D700" s="1"/>
      <c r="E700" s="1"/>
      <c r="F700" s="1"/>
      <c r="G700" s="1"/>
      <c r="H700" s="1"/>
      <c r="I700" s="1"/>
      <c r="J700" s="1"/>
      <c r="K700" s="1"/>
      <c r="L700" s="1"/>
      <c r="M700" s="1"/>
    </row>
    <row r="701" spans="1:13" ht="6" customHeight="1" x14ac:dyDescent="0.35">
      <c r="A701" s="1"/>
      <c r="B701" s="1"/>
      <c r="C701" s="1"/>
      <c r="D701" s="1"/>
      <c r="E701" s="1"/>
      <c r="F701" s="1"/>
      <c r="G701" s="1"/>
      <c r="H701" s="1"/>
      <c r="I701" s="1"/>
      <c r="J701" s="1"/>
      <c r="K701" s="1"/>
      <c r="L701" s="1"/>
      <c r="M701" s="1"/>
    </row>
    <row r="702" spans="1:13" ht="19.899999999999999" customHeight="1" x14ac:dyDescent="0.35">
      <c r="A702" s="345"/>
      <c r="B702" s="1" t="s">
        <v>645</v>
      </c>
      <c r="C702" s="1"/>
      <c r="D702" s="1"/>
      <c r="E702" s="1"/>
      <c r="F702" s="1"/>
      <c r="G702" s="1"/>
      <c r="H702" s="1"/>
      <c r="I702" s="1"/>
      <c r="J702" s="1"/>
      <c r="K702" s="1"/>
      <c r="L702" s="1"/>
      <c r="M702" s="1"/>
    </row>
    <row r="703" spans="1:13" ht="6" customHeight="1" x14ac:dyDescent="0.35">
      <c r="A703" s="1"/>
      <c r="B703" s="1"/>
      <c r="C703" s="1"/>
      <c r="D703" s="1"/>
      <c r="E703" s="1"/>
      <c r="F703" s="1"/>
      <c r="G703" s="1"/>
      <c r="H703" s="1"/>
      <c r="I703" s="1"/>
      <c r="J703" s="1"/>
      <c r="K703" s="1"/>
      <c r="L703" s="1"/>
      <c r="M703" s="1"/>
    </row>
    <row r="704" spans="1:13" ht="19.899999999999999" customHeight="1" x14ac:dyDescent="0.35">
      <c r="A704" s="345"/>
      <c r="B704" s="1" t="s">
        <v>646</v>
      </c>
      <c r="C704" s="1"/>
      <c r="D704" s="1"/>
      <c r="E704" s="1"/>
      <c r="F704" s="1"/>
      <c r="G704" s="1"/>
      <c r="H704" s="1"/>
      <c r="I704" s="1"/>
      <c r="J704" s="1"/>
      <c r="K704" s="1"/>
      <c r="L704" s="1"/>
      <c r="M704" s="1"/>
    </row>
    <row r="705" spans="1:13" ht="6" customHeight="1" x14ac:dyDescent="0.35">
      <c r="A705" s="1"/>
      <c r="B705" s="1"/>
      <c r="C705" s="1"/>
      <c r="D705" s="1"/>
      <c r="E705" s="1"/>
      <c r="F705" s="1"/>
      <c r="G705" s="1"/>
      <c r="H705" s="1"/>
      <c r="I705" s="1"/>
      <c r="J705" s="1"/>
      <c r="K705" s="1"/>
      <c r="L705" s="1"/>
      <c r="M705" s="1"/>
    </row>
    <row r="706" spans="1:13" ht="19.899999999999999" customHeight="1" x14ac:dyDescent="0.35">
      <c r="A706" s="345"/>
      <c r="B706" s="1" t="s">
        <v>647</v>
      </c>
      <c r="C706" s="1"/>
      <c r="D706" s="1"/>
      <c r="E706" s="1"/>
      <c r="F706" s="1"/>
      <c r="G706" s="1"/>
      <c r="H706" s="1"/>
      <c r="I706" s="1"/>
      <c r="J706" s="1"/>
      <c r="K706" s="1"/>
      <c r="L706" s="1"/>
      <c r="M706" s="1"/>
    </row>
    <row r="707" spans="1:13" ht="6" customHeight="1" x14ac:dyDescent="0.35">
      <c r="A707" s="1"/>
      <c r="B707" s="1"/>
      <c r="C707" s="1"/>
      <c r="D707" s="1"/>
      <c r="E707" s="1"/>
      <c r="F707" s="1"/>
      <c r="G707" s="1"/>
      <c r="H707" s="1"/>
      <c r="I707" s="1"/>
      <c r="J707" s="1"/>
      <c r="K707" s="1"/>
      <c r="L707" s="1"/>
      <c r="M707" s="1"/>
    </row>
    <row r="708" spans="1:13" ht="19.899999999999999" customHeight="1" x14ac:dyDescent="0.35">
      <c r="A708" s="345"/>
      <c r="B708" s="1" t="s">
        <v>648</v>
      </c>
      <c r="C708" s="1"/>
      <c r="D708" s="1"/>
      <c r="E708" s="1"/>
      <c r="F708" s="1"/>
      <c r="G708" s="1"/>
      <c r="H708" s="1"/>
      <c r="I708" s="1"/>
      <c r="J708" s="1"/>
      <c r="K708" s="1"/>
      <c r="L708" s="1"/>
      <c r="M708" s="1"/>
    </row>
    <row r="709" spans="1:13" ht="6" customHeight="1" x14ac:dyDescent="0.35">
      <c r="A709" s="1"/>
      <c r="B709" s="1"/>
      <c r="C709" s="1"/>
      <c r="D709" s="1"/>
      <c r="E709" s="1"/>
      <c r="F709" s="1"/>
      <c r="G709" s="1"/>
      <c r="H709" s="1"/>
      <c r="I709" s="1"/>
      <c r="J709" s="1"/>
      <c r="K709" s="1"/>
      <c r="L709" s="1"/>
      <c r="M709" s="1"/>
    </row>
    <row r="710" spans="1:13" ht="19.899999999999999" customHeight="1" x14ac:dyDescent="0.35">
      <c r="A710" s="345"/>
      <c r="B710" s="1" t="s">
        <v>649</v>
      </c>
      <c r="C710" s="1"/>
      <c r="D710" s="1"/>
      <c r="E710" s="1"/>
      <c r="F710" s="1"/>
      <c r="G710" s="1"/>
      <c r="H710" s="1"/>
      <c r="I710" s="1"/>
      <c r="J710" s="1"/>
      <c r="K710" s="1"/>
      <c r="L710" s="1"/>
      <c r="M710" s="1"/>
    </row>
    <row r="711" spans="1:13" ht="6" customHeight="1" x14ac:dyDescent="0.35">
      <c r="A711" s="1"/>
      <c r="B711" s="1"/>
      <c r="C711" s="1"/>
      <c r="D711" s="1"/>
      <c r="E711" s="1"/>
      <c r="F711" s="1"/>
      <c r="G711" s="1"/>
      <c r="H711" s="1"/>
      <c r="I711" s="1"/>
      <c r="J711" s="1"/>
      <c r="K711" s="1"/>
      <c r="L711" s="1"/>
      <c r="M711" s="1"/>
    </row>
    <row r="712" spans="1:13" ht="19.899999999999999" customHeight="1" x14ac:dyDescent="0.35">
      <c r="A712" s="345"/>
      <c r="B712" s="1" t="s">
        <v>650</v>
      </c>
      <c r="C712" s="1"/>
      <c r="D712" s="1"/>
      <c r="E712" s="1"/>
      <c r="F712" s="1"/>
      <c r="G712" s="1"/>
      <c r="H712" s="1"/>
      <c r="I712" s="1"/>
      <c r="J712" s="1"/>
      <c r="K712" s="1"/>
      <c r="L712" s="1"/>
      <c r="M712" s="1"/>
    </row>
    <row r="713" spans="1:13" ht="6" customHeight="1" x14ac:dyDescent="0.35">
      <c r="A713" s="1"/>
      <c r="B713" s="1"/>
      <c r="C713" s="1"/>
      <c r="D713" s="1"/>
      <c r="E713" s="1"/>
      <c r="F713" s="1"/>
      <c r="G713" s="1"/>
      <c r="H713" s="1"/>
      <c r="I713" s="1"/>
      <c r="J713" s="1"/>
      <c r="K713" s="1"/>
      <c r="L713" s="1"/>
      <c r="M713" s="1"/>
    </row>
    <row r="714" spans="1:13" ht="19.899999999999999" customHeight="1" x14ac:dyDescent="0.35">
      <c r="A714" s="345"/>
      <c r="B714" s="1" t="s">
        <v>651</v>
      </c>
      <c r="C714" s="1"/>
      <c r="D714" s="1"/>
      <c r="E714" s="1"/>
      <c r="F714" s="1"/>
      <c r="G714" s="1"/>
      <c r="H714" s="1"/>
      <c r="I714" s="1"/>
      <c r="J714" s="1"/>
      <c r="K714" s="1"/>
      <c r="L714" s="1"/>
      <c r="M714" s="1"/>
    </row>
    <row r="715" spans="1:13" ht="6" customHeight="1" x14ac:dyDescent="0.35">
      <c r="A715" s="1"/>
      <c r="B715" s="1"/>
      <c r="C715" s="1"/>
      <c r="D715" s="1"/>
      <c r="E715" s="1"/>
      <c r="F715" s="1"/>
      <c r="G715" s="1"/>
      <c r="H715" s="1"/>
      <c r="I715" s="1"/>
      <c r="J715" s="1"/>
      <c r="K715" s="1"/>
      <c r="L715" s="1"/>
      <c r="M715" s="1"/>
    </row>
    <row r="716" spans="1:13" ht="19.899999999999999" customHeight="1" x14ac:dyDescent="0.35">
      <c r="A716" s="345"/>
      <c r="B716" s="1" t="s">
        <v>652</v>
      </c>
      <c r="C716" s="1"/>
      <c r="D716" s="1"/>
      <c r="E716" s="1"/>
      <c r="F716" s="1"/>
      <c r="G716" s="1"/>
      <c r="H716" s="1"/>
      <c r="I716" s="1"/>
      <c r="J716" s="1"/>
      <c r="K716" s="1"/>
      <c r="L716" s="1"/>
      <c r="M716" s="1"/>
    </row>
    <row r="717" spans="1:13" ht="6" customHeight="1" x14ac:dyDescent="0.35">
      <c r="A717" s="1"/>
      <c r="B717" s="1"/>
      <c r="C717" s="1"/>
      <c r="D717" s="1"/>
      <c r="E717" s="1"/>
      <c r="F717" s="1"/>
      <c r="G717" s="1"/>
      <c r="H717" s="1"/>
      <c r="I717" s="1"/>
      <c r="J717" s="1"/>
      <c r="K717" s="1"/>
      <c r="L717" s="1"/>
      <c r="M717" s="1"/>
    </row>
    <row r="718" spans="1:13" ht="19.899999999999999" customHeight="1" x14ac:dyDescent="0.35">
      <c r="A718" s="345"/>
      <c r="B718" s="1" t="s">
        <v>636</v>
      </c>
      <c r="C718" s="1"/>
      <c r="D718" s="1"/>
      <c r="E718" s="1"/>
      <c r="F718" s="979"/>
      <c r="G718" s="979"/>
      <c r="H718" s="979"/>
      <c r="I718" s="979"/>
      <c r="J718" s="979"/>
      <c r="K718" s="979"/>
      <c r="L718" s="979"/>
      <c r="M718" s="979"/>
    </row>
    <row r="719" spans="1:13" ht="19.899999999999999" customHeight="1" x14ac:dyDescent="0.35">
      <c r="A719" s="1"/>
      <c r="B719" s="1"/>
      <c r="C719" s="1"/>
      <c r="D719" s="1"/>
      <c r="E719" s="1"/>
      <c r="F719" s="1"/>
      <c r="G719" s="1"/>
      <c r="H719" s="1"/>
      <c r="I719" s="1"/>
      <c r="J719" s="1"/>
      <c r="K719" s="1"/>
      <c r="L719" s="1"/>
      <c r="M719" s="1"/>
    </row>
    <row r="720" spans="1:13" ht="19.899999999999999" customHeight="1" x14ac:dyDescent="0.35">
      <c r="A720" s="41" t="s">
        <v>653</v>
      </c>
      <c r="B720" s="1"/>
      <c r="C720" s="1"/>
      <c r="D720" s="1"/>
      <c r="E720" s="1"/>
      <c r="F720" s="1"/>
      <c r="G720" s="1"/>
      <c r="H720" s="1"/>
      <c r="I720" s="1"/>
      <c r="J720" s="1"/>
      <c r="K720" s="1"/>
      <c r="L720" s="1"/>
      <c r="M720" s="1"/>
    </row>
    <row r="721" spans="1:13" ht="19.899999999999999" customHeight="1" x14ac:dyDescent="0.35">
      <c r="A721" s="1" t="s">
        <v>654</v>
      </c>
      <c r="B721" s="1"/>
      <c r="C721" s="1"/>
      <c r="D721" s="1"/>
      <c r="E721" s="1"/>
      <c r="F721" s="1"/>
      <c r="G721" s="1"/>
      <c r="H721" s="1"/>
      <c r="I721" s="1"/>
      <c r="J721" s="1"/>
      <c r="K721" s="1"/>
      <c r="L721" s="1"/>
      <c r="M721" s="1"/>
    </row>
    <row r="722" spans="1:13" ht="19.899999999999999" customHeight="1" x14ac:dyDescent="0.35">
      <c r="A722" s="1"/>
      <c r="B722" s="1"/>
      <c r="C722" s="1"/>
      <c r="D722" s="1"/>
      <c r="E722" s="1"/>
      <c r="F722" s="1"/>
      <c r="G722" s="1"/>
      <c r="H722" s="1"/>
      <c r="I722" s="1"/>
      <c r="J722" s="1"/>
      <c r="K722" s="1"/>
      <c r="L722" s="1"/>
      <c r="M722" s="1"/>
    </row>
    <row r="723" spans="1:13" ht="19.899999999999999" customHeight="1" x14ac:dyDescent="0.35">
      <c r="A723" s="1"/>
      <c r="B723" s="946"/>
      <c r="C723" s="947"/>
      <c r="D723" s="947"/>
      <c r="E723" s="947"/>
      <c r="F723" s="947"/>
      <c r="G723" s="947"/>
      <c r="H723" s="957" t="s">
        <v>655</v>
      </c>
      <c r="I723" s="959"/>
      <c r="J723" s="957" t="s">
        <v>656</v>
      </c>
      <c r="K723" s="959"/>
      <c r="L723" s="1"/>
      <c r="M723" s="1"/>
    </row>
    <row r="724" spans="1:13" ht="19.899999999999999" customHeight="1" x14ac:dyDescent="0.35">
      <c r="A724" s="1"/>
      <c r="B724" s="946" t="s">
        <v>657</v>
      </c>
      <c r="C724" s="947"/>
      <c r="D724" s="947"/>
      <c r="E724" s="947"/>
      <c r="F724" s="947"/>
      <c r="G724" s="947"/>
      <c r="H724" s="952"/>
      <c r="I724" s="953"/>
      <c r="J724" s="956" t="e">
        <f t="shared" ref="J724:J729" si="9">H724/$M$51</f>
        <v>#VALUE!</v>
      </c>
      <c r="K724" s="955"/>
      <c r="L724" s="1"/>
      <c r="M724" s="1"/>
    </row>
    <row r="725" spans="1:13" ht="19.899999999999999" customHeight="1" x14ac:dyDescent="0.35">
      <c r="A725" s="1"/>
      <c r="B725" s="973" t="s">
        <v>658</v>
      </c>
      <c r="C725" s="974"/>
      <c r="D725" s="974"/>
      <c r="E725" s="974"/>
      <c r="F725" s="974"/>
      <c r="G725" s="975"/>
      <c r="H725" s="976"/>
      <c r="I725" s="977"/>
      <c r="J725" s="956" t="e">
        <f t="shared" si="9"/>
        <v>#VALUE!</v>
      </c>
      <c r="K725" s="955"/>
      <c r="L725" s="1"/>
      <c r="M725" s="1"/>
    </row>
    <row r="726" spans="1:13" ht="19.899999999999999" customHeight="1" x14ac:dyDescent="0.35">
      <c r="A726" s="1"/>
      <c r="B726" s="946" t="s">
        <v>659</v>
      </c>
      <c r="C726" s="947"/>
      <c r="D726" s="947"/>
      <c r="E726" s="947"/>
      <c r="F726" s="947"/>
      <c r="G726" s="947"/>
      <c r="H726" s="952"/>
      <c r="I726" s="953"/>
      <c r="J726" s="956" t="e">
        <f t="shared" si="9"/>
        <v>#VALUE!</v>
      </c>
      <c r="K726" s="955"/>
      <c r="L726" s="1"/>
      <c r="M726" s="1"/>
    </row>
    <row r="727" spans="1:13" ht="19.899999999999999" customHeight="1" x14ac:dyDescent="0.35">
      <c r="A727" s="1"/>
      <c r="B727" s="946" t="s">
        <v>660</v>
      </c>
      <c r="C727" s="947"/>
      <c r="D727" s="947"/>
      <c r="E727" s="947"/>
      <c r="F727" s="947"/>
      <c r="G727" s="947"/>
      <c r="H727" s="952"/>
      <c r="I727" s="953"/>
      <c r="J727" s="956" t="e">
        <f t="shared" si="9"/>
        <v>#VALUE!</v>
      </c>
      <c r="K727" s="955"/>
      <c r="L727" s="1"/>
      <c r="M727" s="1"/>
    </row>
    <row r="728" spans="1:13" ht="19.899999999999999" customHeight="1" x14ac:dyDescent="0.35">
      <c r="A728" s="1"/>
      <c r="B728" s="946" t="s">
        <v>661</v>
      </c>
      <c r="C728" s="947"/>
      <c r="D728" s="947"/>
      <c r="E728" s="947"/>
      <c r="F728" s="947"/>
      <c r="G728" s="947"/>
      <c r="H728" s="952"/>
      <c r="I728" s="953"/>
      <c r="J728" s="956" t="e">
        <f t="shared" si="9"/>
        <v>#VALUE!</v>
      </c>
      <c r="K728" s="955"/>
      <c r="L728" s="1"/>
      <c r="M728" s="1"/>
    </row>
    <row r="729" spans="1:13" ht="19.899999999999999" customHeight="1" x14ac:dyDescent="0.35">
      <c r="A729" s="1"/>
      <c r="B729" s="946" t="s">
        <v>662</v>
      </c>
      <c r="C729" s="947"/>
      <c r="D729" s="947"/>
      <c r="E729" s="947"/>
      <c r="F729" s="947"/>
      <c r="G729" s="947"/>
      <c r="H729" s="954">
        <f>SUM(H724:H728)</f>
        <v>0</v>
      </c>
      <c r="I729" s="955"/>
      <c r="J729" s="956" t="e">
        <f t="shared" si="9"/>
        <v>#VALUE!</v>
      </c>
      <c r="K729" s="955"/>
      <c r="L729" s="1"/>
      <c r="M729" s="1"/>
    </row>
    <row r="730" spans="1:13" ht="19.899999999999999" customHeight="1" x14ac:dyDescent="0.35">
      <c r="A730" s="1"/>
      <c r="B730" s="1"/>
      <c r="C730" s="1"/>
      <c r="D730" s="1"/>
      <c r="E730" s="1"/>
      <c r="F730" s="1"/>
      <c r="G730" s="1"/>
      <c r="H730" s="1"/>
      <c r="I730" s="1"/>
      <c r="J730" s="1"/>
      <c r="K730" s="1"/>
      <c r="L730" s="1"/>
      <c r="M730" s="1"/>
    </row>
    <row r="731" spans="1:13" ht="19.899999999999999" customHeight="1" x14ac:dyDescent="0.35">
      <c r="A731" s="1" t="s">
        <v>663</v>
      </c>
      <c r="B731" s="1"/>
      <c r="C731" s="1"/>
      <c r="D731" s="1"/>
      <c r="E731" s="1"/>
      <c r="F731" s="1"/>
      <c r="G731" s="1"/>
      <c r="H731" s="1"/>
      <c r="I731" s="1"/>
      <c r="J731" s="1"/>
      <c r="K731" s="1"/>
      <c r="L731" s="1"/>
      <c r="M731" s="1"/>
    </row>
    <row r="732" spans="1:13" ht="10.15" customHeight="1" x14ac:dyDescent="0.35">
      <c r="A732" s="1"/>
      <c r="B732" s="1"/>
      <c r="C732" s="1"/>
      <c r="D732" s="1"/>
      <c r="E732" s="1"/>
      <c r="F732" s="1"/>
      <c r="G732" s="1"/>
      <c r="H732" s="1"/>
      <c r="I732" s="1"/>
      <c r="J732" s="1"/>
      <c r="K732" s="1"/>
      <c r="L732" s="1"/>
      <c r="M732" s="1"/>
    </row>
    <row r="733" spans="1:13" ht="19.899999999999999" customHeight="1" x14ac:dyDescent="0.35">
      <c r="A733" s="345"/>
      <c r="B733" s="1" t="s">
        <v>340</v>
      </c>
      <c r="C733" s="1"/>
      <c r="D733" s="1"/>
      <c r="E733" s="1"/>
      <c r="F733" s="1"/>
      <c r="G733" s="1"/>
      <c r="H733" s="1"/>
      <c r="I733" s="1"/>
      <c r="J733" s="1"/>
      <c r="K733" s="1"/>
      <c r="L733" s="1"/>
      <c r="M733" s="1"/>
    </row>
    <row r="734" spans="1:13" ht="6" customHeight="1" x14ac:dyDescent="0.35">
      <c r="A734" s="1"/>
      <c r="B734" s="1"/>
      <c r="C734" s="1"/>
      <c r="D734" s="1"/>
      <c r="E734" s="1"/>
      <c r="F734" s="1"/>
      <c r="G734" s="1"/>
      <c r="H734" s="1"/>
      <c r="I734" s="1"/>
      <c r="J734" s="1"/>
      <c r="K734" s="1"/>
      <c r="L734" s="1"/>
      <c r="M734" s="1"/>
    </row>
    <row r="735" spans="1:13" ht="19.899999999999999" customHeight="1" x14ac:dyDescent="0.35">
      <c r="A735" s="345"/>
      <c r="B735" s="1" t="s">
        <v>403</v>
      </c>
      <c r="C735" s="1"/>
      <c r="D735" s="1"/>
      <c r="E735" s="1"/>
      <c r="F735" s="1"/>
      <c r="G735" s="1"/>
      <c r="H735" s="1"/>
      <c r="I735" s="1"/>
      <c r="J735" s="1"/>
      <c r="K735" s="1"/>
      <c r="L735" s="1"/>
      <c r="M735" s="1"/>
    </row>
    <row r="736" spans="1:13" ht="19.899999999999999" customHeight="1" x14ac:dyDescent="0.35">
      <c r="A736" s="1"/>
      <c r="B736" s="1"/>
      <c r="C736" s="1"/>
      <c r="D736" s="1"/>
      <c r="E736" s="1"/>
      <c r="F736" s="1"/>
      <c r="G736" s="1"/>
      <c r="H736" s="1"/>
      <c r="I736" s="1"/>
      <c r="J736" s="1"/>
      <c r="K736" s="1"/>
      <c r="L736" s="1"/>
      <c r="M736" s="1"/>
    </row>
    <row r="737" spans="1:13" ht="19.899999999999999" customHeight="1" x14ac:dyDescent="0.35">
      <c r="A737" s="41" t="s">
        <v>664</v>
      </c>
      <c r="B737" s="1"/>
      <c r="C737" s="1"/>
      <c r="D737" s="1"/>
      <c r="E737" s="1"/>
      <c r="F737" s="1"/>
      <c r="G737" s="1"/>
      <c r="H737" s="1"/>
      <c r="I737" s="1"/>
      <c r="J737" s="1"/>
      <c r="K737" s="1"/>
      <c r="L737" s="1"/>
      <c r="M737" s="1"/>
    </row>
    <row r="738" spans="1:13" ht="6" customHeight="1" x14ac:dyDescent="0.35">
      <c r="A738" s="1"/>
      <c r="B738" s="1"/>
      <c r="C738" s="1"/>
      <c r="D738" s="1"/>
      <c r="E738" s="1"/>
      <c r="F738" s="1"/>
      <c r="G738" s="1"/>
      <c r="H738" s="1"/>
      <c r="I738" s="1"/>
      <c r="J738" s="1"/>
      <c r="K738" s="1"/>
      <c r="L738" s="1"/>
      <c r="M738" s="1"/>
    </row>
    <row r="739" spans="1:13" s="371" customFormat="1" ht="33" customHeight="1" x14ac:dyDescent="0.35">
      <c r="A739" s="948" t="s">
        <v>665</v>
      </c>
      <c r="B739" s="949"/>
      <c r="C739" s="949"/>
      <c r="D739" s="949"/>
      <c r="E739" s="949"/>
      <c r="F739" s="949"/>
      <c r="G739" s="949"/>
      <c r="H739" s="949"/>
      <c r="I739" s="949"/>
      <c r="J739" s="949"/>
      <c r="K739" s="949"/>
      <c r="L739" s="949"/>
      <c r="M739" s="949"/>
    </row>
    <row r="740" spans="1:13" ht="6" customHeight="1" x14ac:dyDescent="0.35">
      <c r="A740" s="1"/>
      <c r="B740" s="1"/>
      <c r="C740" s="1"/>
      <c r="D740" s="1"/>
      <c r="E740" s="1"/>
      <c r="F740" s="1"/>
      <c r="G740" s="1"/>
      <c r="H740" s="1"/>
      <c r="I740" s="1"/>
      <c r="J740" s="1"/>
      <c r="K740" s="1"/>
      <c r="L740" s="1"/>
      <c r="M740" s="1"/>
    </row>
    <row r="741" spans="1:13" ht="19.899999999999999" customHeight="1" x14ac:dyDescent="0.35">
      <c r="A741" s="946"/>
      <c r="B741" s="947"/>
      <c r="C741" s="947"/>
      <c r="D741" s="947"/>
      <c r="E741" s="947"/>
      <c r="F741" s="947"/>
      <c r="G741" s="947"/>
      <c r="H741" s="957" t="s">
        <v>666</v>
      </c>
      <c r="I741" s="958"/>
      <c r="J741" s="958"/>
      <c r="K741" s="958"/>
      <c r="L741" s="958"/>
      <c r="M741" s="755" t="s">
        <v>667</v>
      </c>
    </row>
    <row r="742" spans="1:13" ht="19.899999999999999" customHeight="1" x14ac:dyDescent="0.35">
      <c r="A742" s="946" t="s">
        <v>668</v>
      </c>
      <c r="B742" s="947"/>
      <c r="C742" s="947"/>
      <c r="D742" s="947"/>
      <c r="E742" s="947"/>
      <c r="F742" s="947"/>
      <c r="G742" s="947"/>
      <c r="H742" s="950"/>
      <c r="I742" s="951"/>
      <c r="J742" s="951"/>
      <c r="K742" s="951"/>
      <c r="L742" s="951"/>
      <c r="M742" s="349"/>
    </row>
    <row r="743" spans="1:13" ht="19.899999999999999" customHeight="1" x14ac:dyDescent="0.35">
      <c r="A743" s="946"/>
      <c r="B743" s="947"/>
      <c r="C743" s="947"/>
      <c r="D743" s="947"/>
      <c r="E743" s="947"/>
      <c r="F743" s="947"/>
      <c r="G743" s="947"/>
      <c r="H743" s="947"/>
      <c r="I743" s="947"/>
      <c r="J743" s="947"/>
      <c r="K743" s="947"/>
      <c r="L743" s="947"/>
      <c r="M743" s="947"/>
    </row>
    <row r="744" spans="1:13" ht="19.899999999999999" customHeight="1" x14ac:dyDescent="0.35">
      <c r="A744" s="1033" t="s">
        <v>669</v>
      </c>
      <c r="B744" s="1034"/>
      <c r="C744" s="1034"/>
      <c r="D744" s="1034"/>
      <c r="E744" s="946" t="s">
        <v>670</v>
      </c>
      <c r="F744" s="947"/>
      <c r="G744" s="947"/>
      <c r="H744" s="950"/>
      <c r="I744" s="951"/>
      <c r="J744" s="951"/>
      <c r="K744" s="951"/>
      <c r="L744" s="951"/>
      <c r="M744" s="349"/>
    </row>
    <row r="745" spans="1:13" ht="19.899999999999999" customHeight="1" x14ac:dyDescent="0.35">
      <c r="A745" s="1034"/>
      <c r="B745" s="1034"/>
      <c r="C745" s="1034"/>
      <c r="D745" s="1034"/>
      <c r="E745" s="946" t="s">
        <v>671</v>
      </c>
      <c r="F745" s="947"/>
      <c r="G745" s="947"/>
      <c r="H745" s="950"/>
      <c r="I745" s="951"/>
      <c r="J745" s="951"/>
      <c r="K745" s="951"/>
      <c r="L745" s="951"/>
      <c r="M745" s="349"/>
    </row>
    <row r="746" spans="1:13" ht="19.899999999999999" customHeight="1" x14ac:dyDescent="0.35">
      <c r="A746" s="1034"/>
      <c r="B746" s="1034"/>
      <c r="C746" s="1034"/>
      <c r="D746" s="1034"/>
      <c r="E746" s="946" t="s">
        <v>672</v>
      </c>
      <c r="F746" s="947"/>
      <c r="G746" s="947"/>
      <c r="H746" s="950"/>
      <c r="I746" s="951"/>
      <c r="J746" s="951"/>
      <c r="K746" s="951"/>
      <c r="L746" s="951"/>
      <c r="M746" s="349"/>
    </row>
    <row r="747" spans="1:13" ht="19.899999999999999" customHeight="1" x14ac:dyDescent="0.35">
      <c r="A747" s="946"/>
      <c r="B747" s="947"/>
      <c r="C747" s="947"/>
      <c r="D747" s="947"/>
      <c r="E747" s="947"/>
      <c r="F747" s="947"/>
      <c r="G747" s="947"/>
      <c r="H747" s="947"/>
      <c r="I747" s="947"/>
      <c r="J747" s="947"/>
      <c r="K747" s="947"/>
      <c r="L747" s="947"/>
      <c r="M747" s="947"/>
    </row>
    <row r="748" spans="1:13" ht="19.899999999999999" customHeight="1" x14ac:dyDescent="0.35">
      <c r="A748" s="946" t="s">
        <v>673</v>
      </c>
      <c r="B748" s="947"/>
      <c r="C748" s="947"/>
      <c r="D748" s="947"/>
      <c r="E748" s="947"/>
      <c r="F748" s="947"/>
      <c r="G748" s="947"/>
      <c r="H748" s="950"/>
      <c r="I748" s="951"/>
      <c r="J748" s="951"/>
      <c r="K748" s="951"/>
      <c r="L748" s="951"/>
      <c r="M748" s="349"/>
    </row>
    <row r="749" spans="1:13" ht="19.899999999999999" customHeight="1" x14ac:dyDescent="0.35">
      <c r="A749" s="946"/>
      <c r="B749" s="947"/>
      <c r="C749" s="947"/>
      <c r="D749" s="947"/>
      <c r="E749" s="947"/>
      <c r="F749" s="947"/>
      <c r="G749" s="947"/>
      <c r="H749" s="947"/>
      <c r="I749" s="947"/>
      <c r="J749" s="947"/>
      <c r="K749" s="947"/>
      <c r="L749" s="947"/>
      <c r="M749" s="947"/>
    </row>
    <row r="750" spans="1:13" ht="19.899999999999999" customHeight="1" x14ac:dyDescent="0.35">
      <c r="A750" s="946" t="s">
        <v>674</v>
      </c>
      <c r="B750" s="947"/>
      <c r="C750" s="947"/>
      <c r="D750" s="947"/>
      <c r="E750" s="947"/>
      <c r="F750" s="947"/>
      <c r="G750" s="947"/>
      <c r="H750" s="950"/>
      <c r="I750" s="951"/>
      <c r="J750" s="951"/>
      <c r="K750" s="951"/>
      <c r="L750" s="951"/>
      <c r="M750" s="349"/>
    </row>
    <row r="751" spans="1:13" ht="19.899999999999999" customHeight="1" x14ac:dyDescent="0.35">
      <c r="A751" s="946"/>
      <c r="B751" s="947"/>
      <c r="C751" s="947"/>
      <c r="D751" s="947"/>
      <c r="E751" s="947"/>
      <c r="F751" s="947"/>
      <c r="G751" s="947"/>
      <c r="H751" s="947"/>
      <c r="I751" s="947"/>
      <c r="J751" s="947"/>
      <c r="K751" s="947"/>
      <c r="L751" s="947"/>
      <c r="M751" s="947"/>
    </row>
    <row r="752" spans="1:13" ht="19.899999999999999" customHeight="1" x14ac:dyDescent="0.35">
      <c r="A752" s="946" t="s">
        <v>675</v>
      </c>
      <c r="B752" s="947"/>
      <c r="C752" s="947"/>
      <c r="D752" s="947"/>
      <c r="E752" s="947"/>
      <c r="F752" s="947"/>
      <c r="G752" s="947"/>
      <c r="H752" s="950"/>
      <c r="I752" s="951"/>
      <c r="J752" s="951"/>
      <c r="K752" s="951"/>
      <c r="L752" s="951"/>
      <c r="M752" s="349"/>
    </row>
    <row r="753" spans="1:13" ht="19.899999999999999" customHeight="1" x14ac:dyDescent="0.35">
      <c r="A753" s="946"/>
      <c r="B753" s="947"/>
      <c r="C753" s="947"/>
      <c r="D753" s="947"/>
      <c r="E753" s="947"/>
      <c r="F753" s="947"/>
      <c r="G753" s="947"/>
      <c r="H753" s="947"/>
      <c r="I753" s="947"/>
      <c r="J753" s="947"/>
      <c r="K753" s="947"/>
      <c r="L753" s="947"/>
      <c r="M753" s="947"/>
    </row>
    <row r="754" spans="1:13" ht="19.899999999999999" customHeight="1" x14ac:dyDescent="0.35">
      <c r="A754" s="946" t="s">
        <v>676</v>
      </c>
      <c r="B754" s="947"/>
      <c r="C754" s="947"/>
      <c r="D754" s="947"/>
      <c r="E754" s="947"/>
      <c r="F754" s="947"/>
      <c r="G754" s="947"/>
      <c r="H754" s="950"/>
      <c r="I754" s="951"/>
      <c r="J754" s="951"/>
      <c r="K754" s="951"/>
      <c r="L754" s="951"/>
      <c r="M754" s="349"/>
    </row>
    <row r="755" spans="1:13" ht="19.899999999999999" customHeight="1" x14ac:dyDescent="0.35">
      <c r="A755" s="946"/>
      <c r="B755" s="947"/>
      <c r="C755" s="947"/>
      <c r="D755" s="947"/>
      <c r="E755" s="947"/>
      <c r="F755" s="947"/>
      <c r="G755" s="947"/>
      <c r="H755" s="947"/>
      <c r="I755" s="947"/>
      <c r="J755" s="947"/>
      <c r="K755" s="947"/>
      <c r="L755" s="947"/>
      <c r="M755" s="947"/>
    </row>
    <row r="756" spans="1:13" ht="19.899999999999999" customHeight="1" x14ac:dyDescent="0.35">
      <c r="A756" s="946" t="s">
        <v>677</v>
      </c>
      <c r="B756" s="947"/>
      <c r="C756" s="947"/>
      <c r="D756" s="947"/>
      <c r="E756" s="947"/>
      <c r="F756" s="947"/>
      <c r="G756" s="947"/>
      <c r="H756" s="950"/>
      <c r="I756" s="951"/>
      <c r="J756" s="951"/>
      <c r="K756" s="951"/>
      <c r="L756" s="951"/>
      <c r="M756" s="349"/>
    </row>
    <row r="757" spans="1:13" ht="19.899999999999999" customHeight="1" x14ac:dyDescent="0.35">
      <c r="A757" s="946"/>
      <c r="B757" s="947"/>
      <c r="C757" s="947"/>
      <c r="D757" s="947"/>
      <c r="E757" s="947"/>
      <c r="F757" s="947"/>
      <c r="G757" s="947"/>
      <c r="H757" s="947"/>
      <c r="I757" s="947"/>
      <c r="J757" s="947"/>
      <c r="K757" s="947"/>
      <c r="L757" s="947"/>
      <c r="M757" s="947"/>
    </row>
    <row r="758" spans="1:13" ht="19.899999999999999" customHeight="1" x14ac:dyDescent="0.35">
      <c r="A758" s="946" t="s">
        <v>678</v>
      </c>
      <c r="B758" s="947"/>
      <c r="C758" s="947"/>
      <c r="D758" s="947"/>
      <c r="E758" s="947"/>
      <c r="F758" s="947"/>
      <c r="G758" s="947"/>
      <c r="H758" s="950"/>
      <c r="I758" s="951"/>
      <c r="J758" s="951"/>
      <c r="K758" s="951"/>
      <c r="L758" s="951"/>
      <c r="M758" s="349"/>
    </row>
    <row r="759" spans="1:13" ht="19.899999999999999" customHeight="1" x14ac:dyDescent="0.35">
      <c r="A759" s="946"/>
      <c r="B759" s="947"/>
      <c r="C759" s="947"/>
      <c r="D759" s="947"/>
      <c r="E759" s="947"/>
      <c r="F759" s="947"/>
      <c r="G759" s="947"/>
      <c r="H759" s="947"/>
      <c r="I759" s="947"/>
      <c r="J759" s="947"/>
      <c r="K759" s="947"/>
      <c r="L759" s="947"/>
      <c r="M759" s="947"/>
    </row>
    <row r="760" spans="1:13" ht="19.899999999999999" customHeight="1" x14ac:dyDescent="0.35">
      <c r="A760" s="946" t="s">
        <v>679</v>
      </c>
      <c r="B760" s="947"/>
      <c r="C760" s="947"/>
      <c r="D760" s="947"/>
      <c r="E760" s="947"/>
      <c r="F760" s="947"/>
      <c r="G760" s="947"/>
      <c r="H760" s="950"/>
      <c r="I760" s="951"/>
      <c r="J760" s="951"/>
      <c r="K760" s="951"/>
      <c r="L760" s="951"/>
      <c r="M760" s="349"/>
    </row>
    <row r="761" spans="1:13" ht="19.899999999999999" customHeight="1" x14ac:dyDescent="0.35">
      <c r="A761" s="946"/>
      <c r="B761" s="947"/>
      <c r="C761" s="947"/>
      <c r="D761" s="947"/>
      <c r="E761" s="947"/>
      <c r="F761" s="947"/>
      <c r="G761" s="947"/>
      <c r="H761" s="947"/>
      <c r="I761" s="947"/>
      <c r="J761" s="947"/>
      <c r="K761" s="947"/>
      <c r="L761" s="947"/>
      <c r="M761" s="947"/>
    </row>
    <row r="762" spans="1:13" ht="19.899999999999999" customHeight="1" x14ac:dyDescent="0.35">
      <c r="A762" s="946" t="s">
        <v>680</v>
      </c>
      <c r="B762" s="947"/>
      <c r="C762" s="947"/>
      <c r="D762" s="947"/>
      <c r="E762" s="947"/>
      <c r="F762" s="947"/>
      <c r="G762" s="947"/>
      <c r="H762" s="950"/>
      <c r="I762" s="951"/>
      <c r="J762" s="951"/>
      <c r="K762" s="951"/>
      <c r="L762" s="951"/>
      <c r="M762" s="349"/>
    </row>
    <row r="763" spans="1:13" ht="19.899999999999999" customHeight="1" x14ac:dyDescent="0.35">
      <c r="A763" s="1"/>
      <c r="H763" s="526"/>
      <c r="I763" s="362"/>
      <c r="J763" s="362"/>
      <c r="K763" s="362"/>
      <c r="L763" s="362"/>
      <c r="M763" s="527"/>
    </row>
    <row r="764" spans="1:13" ht="19.899999999999999" customHeight="1" x14ac:dyDescent="0.35">
      <c r="A764" s="254" t="s">
        <v>681</v>
      </c>
      <c r="B764" s="1"/>
      <c r="C764" s="1"/>
      <c r="D764" s="1"/>
      <c r="E764" s="1"/>
      <c r="F764" s="1"/>
      <c r="G764" s="1"/>
      <c r="H764" s="1"/>
      <c r="I764" s="1"/>
      <c r="J764" s="1"/>
      <c r="K764" s="1"/>
      <c r="L764" s="1"/>
      <c r="M764" s="1"/>
    </row>
    <row r="765" spans="1:13" ht="19.899999999999999" customHeight="1" x14ac:dyDescent="0.35">
      <c r="A765" s="41" t="s">
        <v>682</v>
      </c>
      <c r="B765" s="1"/>
      <c r="C765" s="1"/>
      <c r="D765" s="1"/>
      <c r="E765" s="1"/>
      <c r="F765" s="1"/>
      <c r="G765" s="1"/>
      <c r="H765" s="1"/>
      <c r="I765" s="1"/>
      <c r="J765" s="1"/>
      <c r="K765" s="1"/>
      <c r="L765" s="1"/>
      <c r="M765" s="1"/>
    </row>
    <row r="766" spans="1:13" ht="19.899999999999999" customHeight="1" x14ac:dyDescent="0.35">
      <c r="A766" s="317" t="s">
        <v>683</v>
      </c>
      <c r="B766" s="1"/>
      <c r="C766" s="1"/>
      <c r="D766" s="1"/>
      <c r="E766" s="1"/>
      <c r="F766" s="1"/>
      <c r="G766" s="1"/>
      <c r="H766" s="1"/>
      <c r="I766" s="1"/>
      <c r="J766" s="1"/>
      <c r="K766" s="1"/>
      <c r="L766" s="1"/>
      <c r="M766" s="1"/>
    </row>
    <row r="767" spans="1:13" ht="14.5" x14ac:dyDescent="0.35">
      <c r="A767" s="957" t="s">
        <v>684</v>
      </c>
      <c r="B767" s="959"/>
      <c r="C767" s="959"/>
      <c r="D767" s="959"/>
      <c r="E767" s="959"/>
      <c r="F767" s="959"/>
      <c r="G767" s="959"/>
      <c r="H767" s="1036"/>
      <c r="I767" s="982" t="s">
        <v>685</v>
      </c>
      <c r="J767" s="983"/>
      <c r="K767" s="982" t="s">
        <v>686</v>
      </c>
      <c r="L767" s="983"/>
      <c r="M767" s="1"/>
    </row>
    <row r="768" spans="1:13" ht="14.5" x14ac:dyDescent="0.35">
      <c r="A768" s="756"/>
      <c r="B768" s="757"/>
      <c r="C768" s="757"/>
      <c r="D768" s="757"/>
      <c r="E768" s="757"/>
      <c r="F768" s="757"/>
      <c r="G768" s="757"/>
      <c r="H768" s="757"/>
      <c r="I768" s="763" t="s">
        <v>1652</v>
      </c>
      <c r="J768" s="823" t="s">
        <v>1047</v>
      </c>
      <c r="K768" s="822" t="s">
        <v>1652</v>
      </c>
      <c r="L768" s="823" t="s">
        <v>1047</v>
      </c>
      <c r="M768" s="1"/>
    </row>
    <row r="769" spans="1:13" ht="14.5" x14ac:dyDescent="0.35">
      <c r="A769" s="756" t="s">
        <v>687</v>
      </c>
      <c r="B769" s="757"/>
      <c r="C769" s="757"/>
      <c r="D769" s="757"/>
      <c r="E769" s="757"/>
      <c r="F769" s="757"/>
      <c r="G769" s="757"/>
      <c r="H769" s="757"/>
      <c r="I769" s="824"/>
      <c r="J769" s="825"/>
      <c r="K769" s="824"/>
      <c r="L769" s="825"/>
      <c r="M769" s="1"/>
    </row>
    <row r="770" spans="1:13" ht="14.5" x14ac:dyDescent="0.35">
      <c r="A770" s="756"/>
      <c r="B770" s="757"/>
      <c r="C770" s="757"/>
      <c r="D770" s="757"/>
      <c r="E770" s="757"/>
      <c r="F770" s="757"/>
      <c r="G770" s="757"/>
      <c r="H770" s="757"/>
      <c r="I770" s="763"/>
      <c r="J770" s="758"/>
      <c r="K770" s="822"/>
      <c r="L770" s="758"/>
      <c r="M770" s="1"/>
    </row>
    <row r="771" spans="1:13" ht="14.5" x14ac:dyDescent="0.35">
      <c r="A771" s="756" t="s">
        <v>688</v>
      </c>
      <c r="B771" s="757"/>
      <c r="C771" s="757"/>
      <c r="D771" s="757"/>
      <c r="E771" s="757"/>
      <c r="F771" s="757"/>
      <c r="G771" s="757"/>
      <c r="H771" s="757"/>
      <c r="I771" s="763"/>
      <c r="J771" s="758"/>
      <c r="K771" s="822"/>
      <c r="L771" s="758"/>
      <c r="M771" s="1"/>
    </row>
    <row r="772" spans="1:13" ht="14.5" x14ac:dyDescent="0.35">
      <c r="A772" s="756"/>
      <c r="B772" s="1037"/>
      <c r="C772" s="1037"/>
      <c r="D772" s="1037"/>
      <c r="E772" s="1037"/>
      <c r="F772" s="1037"/>
      <c r="G772" s="1037"/>
      <c r="H772" s="757"/>
      <c r="I772" s="824"/>
      <c r="J772" s="825"/>
      <c r="K772" s="824"/>
      <c r="L772" s="825"/>
      <c r="M772" s="1"/>
    </row>
    <row r="773" spans="1:13" ht="14.5" x14ac:dyDescent="0.35">
      <c r="A773" s="756"/>
      <c r="B773" s="1037"/>
      <c r="C773" s="1037"/>
      <c r="D773" s="1037"/>
      <c r="E773" s="1037"/>
      <c r="F773" s="1037"/>
      <c r="G773" s="1037"/>
      <c r="H773" s="757"/>
      <c r="I773" s="824"/>
      <c r="J773" s="825"/>
      <c r="K773" s="824"/>
      <c r="L773" s="825"/>
      <c r="M773" s="1"/>
    </row>
    <row r="774" spans="1:13" ht="14.5" x14ac:dyDescent="0.35">
      <c r="A774" s="756"/>
      <c r="B774" s="1037"/>
      <c r="C774" s="1037"/>
      <c r="D774" s="1037"/>
      <c r="E774" s="1037"/>
      <c r="F774" s="1037"/>
      <c r="G774" s="1037"/>
      <c r="H774" s="757"/>
      <c r="I774" s="824"/>
      <c r="J774" s="825"/>
      <c r="K774" s="824"/>
      <c r="L774" s="825"/>
      <c r="M774" s="1"/>
    </row>
    <row r="775" spans="1:13" ht="14.5" x14ac:dyDescent="0.35">
      <c r="A775" s="756"/>
      <c r="B775" s="757"/>
      <c r="C775" s="757"/>
      <c r="D775" s="757"/>
      <c r="E775" s="757"/>
      <c r="F775" s="757"/>
      <c r="G775" s="757"/>
      <c r="H775" s="757"/>
      <c r="I775" s="763"/>
      <c r="J775" s="758"/>
      <c r="K775" s="822"/>
      <c r="L775" s="758"/>
      <c r="M775" s="1"/>
    </row>
    <row r="776" spans="1:13" ht="14.5" x14ac:dyDescent="0.35">
      <c r="A776" s="756" t="s">
        <v>689</v>
      </c>
      <c r="B776" s="757"/>
      <c r="C776" s="757"/>
      <c r="D776" s="757"/>
      <c r="E776" s="757"/>
      <c r="F776" s="757"/>
      <c r="G776" s="757"/>
      <c r="H776" s="757"/>
      <c r="I776" s="824"/>
      <c r="J776" s="825"/>
      <c r="K776" s="824"/>
      <c r="L776" s="825"/>
      <c r="M776" s="1"/>
    </row>
    <row r="777" spans="1:13" ht="14.5" x14ac:dyDescent="0.35">
      <c r="A777" s="756"/>
      <c r="B777" s="757"/>
      <c r="C777" s="757"/>
      <c r="D777" s="757"/>
      <c r="E777" s="757"/>
      <c r="F777" s="757"/>
      <c r="G777" s="757"/>
      <c r="H777" s="757"/>
      <c r="I777" s="763"/>
      <c r="J777" s="758"/>
      <c r="K777" s="822"/>
      <c r="L777" s="758"/>
      <c r="M777" s="1"/>
    </row>
    <row r="778" spans="1:13" ht="14.5" x14ac:dyDescent="0.35">
      <c r="A778" s="756" t="s">
        <v>690</v>
      </c>
      <c r="B778" s="757"/>
      <c r="C778" s="757"/>
      <c r="D778" s="757"/>
      <c r="E778" s="757"/>
      <c r="F778" s="757"/>
      <c r="G778" s="757"/>
      <c r="H778" s="757"/>
      <c r="I778" s="824"/>
      <c r="J778" s="825"/>
      <c r="K778" s="824"/>
      <c r="L778" s="825"/>
      <c r="M778" s="1"/>
    </row>
    <row r="779" spans="1:13" ht="14.5" x14ac:dyDescent="0.35">
      <c r="A779" s="756"/>
      <c r="B779" s="757"/>
      <c r="C779" s="757"/>
      <c r="D779" s="757"/>
      <c r="E779" s="757"/>
      <c r="F779" s="757"/>
      <c r="G779" s="757"/>
      <c r="H779" s="757"/>
      <c r="I779" s="763"/>
      <c r="J779" s="758"/>
      <c r="K779" s="822"/>
      <c r="L779" s="758"/>
      <c r="M779" s="1"/>
    </row>
    <row r="780" spans="1:13" ht="14.5" x14ac:dyDescent="0.35">
      <c r="A780" s="756" t="s">
        <v>691</v>
      </c>
      <c r="B780" s="757"/>
      <c r="C780" s="757"/>
      <c r="D780" s="757"/>
      <c r="E780" s="757"/>
      <c r="F780" s="757"/>
      <c r="G780" s="757"/>
      <c r="H780" s="757"/>
      <c r="I780" s="824"/>
      <c r="J780" s="825"/>
      <c r="K780" s="824"/>
      <c r="L780" s="825"/>
      <c r="M780" s="1"/>
    </row>
    <row r="781" spans="1:13" ht="14.5" x14ac:dyDescent="0.35">
      <c r="A781" s="756"/>
      <c r="B781" s="757"/>
      <c r="C781" s="757"/>
      <c r="D781" s="757"/>
      <c r="E781" s="757"/>
      <c r="F781" s="757"/>
      <c r="G781" s="757"/>
      <c r="H781" s="757"/>
      <c r="I781" s="763"/>
      <c r="J781" s="758"/>
      <c r="K781" s="822"/>
      <c r="L781" s="758"/>
      <c r="M781" s="1"/>
    </row>
    <row r="782" spans="1:13" ht="14.5" x14ac:dyDescent="0.35">
      <c r="A782" s="756" t="s">
        <v>692</v>
      </c>
      <c r="B782" s="757"/>
      <c r="C782" s="757"/>
      <c r="D782" s="757"/>
      <c r="E782" s="757"/>
      <c r="F782" s="757"/>
      <c r="G782" s="757"/>
      <c r="H782" s="757"/>
      <c r="I782" s="824"/>
      <c r="J782" s="825"/>
      <c r="K782" s="824"/>
      <c r="L782" s="825"/>
      <c r="M782" s="1"/>
    </row>
    <row r="783" spans="1:13" ht="14.5" x14ac:dyDescent="0.35">
      <c r="A783" s="756"/>
      <c r="B783" s="757"/>
      <c r="C783" s="757"/>
      <c r="D783" s="757"/>
      <c r="E783" s="757"/>
      <c r="F783" s="757"/>
      <c r="G783" s="757"/>
      <c r="H783" s="757"/>
      <c r="I783" s="763"/>
      <c r="J783" s="758"/>
      <c r="K783" s="822"/>
      <c r="L783" s="758"/>
      <c r="M783" s="1"/>
    </row>
    <row r="784" spans="1:13" ht="14.5" x14ac:dyDescent="0.35">
      <c r="A784" s="756" t="s">
        <v>693</v>
      </c>
      <c r="B784" s="757"/>
      <c r="C784" s="757"/>
      <c r="D784" s="757"/>
      <c r="E784" s="757"/>
      <c r="F784" s="757"/>
      <c r="G784" s="757"/>
      <c r="H784" s="757"/>
      <c r="I784" s="824"/>
      <c r="J784" s="825"/>
      <c r="K784" s="824"/>
      <c r="L784" s="825"/>
      <c r="M784" s="1"/>
    </row>
    <row r="785" spans="1:13" ht="14.5" x14ac:dyDescent="0.35">
      <c r="A785" s="756"/>
      <c r="B785" s="757"/>
      <c r="C785" s="757"/>
      <c r="D785" s="757"/>
      <c r="E785" s="757"/>
      <c r="F785" s="757"/>
      <c r="G785" s="757"/>
      <c r="H785" s="757"/>
      <c r="I785" s="763"/>
      <c r="J785" s="758"/>
      <c r="K785" s="822"/>
      <c r="L785" s="758"/>
      <c r="M785" s="1"/>
    </row>
    <row r="786" spans="1:13" ht="14.5" x14ac:dyDescent="0.35">
      <c r="A786" s="756" t="s">
        <v>694</v>
      </c>
      <c r="B786" s="757"/>
      <c r="C786" s="757"/>
      <c r="D786" s="757"/>
      <c r="E786" s="757"/>
      <c r="F786" s="757"/>
      <c r="G786" s="757"/>
      <c r="H786" s="757"/>
      <c r="I786" s="824"/>
      <c r="J786" s="825"/>
      <c r="K786" s="824"/>
      <c r="L786" s="825"/>
      <c r="M786" s="1"/>
    </row>
    <row r="787" spans="1:13" ht="14.5" x14ac:dyDescent="0.35">
      <c r="A787" s="756"/>
      <c r="B787" s="757"/>
      <c r="C787" s="757"/>
      <c r="D787" s="757"/>
      <c r="E787" s="757"/>
      <c r="F787" s="757"/>
      <c r="G787" s="757"/>
      <c r="H787" s="757"/>
      <c r="I787" s="763"/>
      <c r="J787" s="758"/>
      <c r="K787" s="822"/>
      <c r="L787" s="758"/>
      <c r="M787" s="1"/>
    </row>
    <row r="788" spans="1:13" ht="14.5" x14ac:dyDescent="0.35">
      <c r="A788" s="756" t="s">
        <v>1653</v>
      </c>
      <c r="B788" s="757"/>
      <c r="C788" s="757"/>
      <c r="D788" s="757"/>
      <c r="E788" s="757"/>
      <c r="F788" s="757"/>
      <c r="G788" s="757"/>
      <c r="H788" s="757"/>
      <c r="I788" s="824"/>
      <c r="J788" s="825"/>
      <c r="K788" s="824"/>
      <c r="L788" s="825"/>
      <c r="M788" s="1"/>
    </row>
    <row r="789" spans="1:13" ht="14.5" x14ac:dyDescent="0.35">
      <c r="A789" s="756"/>
      <c r="B789" s="757"/>
      <c r="C789" s="757"/>
      <c r="D789" s="757"/>
      <c r="E789" s="757"/>
      <c r="F789" s="757"/>
      <c r="G789" s="757"/>
      <c r="H789" s="757"/>
      <c r="I789" s="763"/>
      <c r="J789" s="758"/>
      <c r="K789" s="822"/>
      <c r="L789" s="758"/>
      <c r="M789" s="1"/>
    </row>
    <row r="790" spans="1:13" ht="14.5" x14ac:dyDescent="0.35">
      <c r="A790" s="756" t="s">
        <v>695</v>
      </c>
      <c r="B790" s="757"/>
      <c r="C790" s="757"/>
      <c r="D790" s="757"/>
      <c r="E790" s="757"/>
      <c r="F790" s="757"/>
      <c r="G790" s="757"/>
      <c r="H790" s="757"/>
      <c r="I790" s="824"/>
      <c r="J790" s="825"/>
      <c r="K790" s="824"/>
      <c r="L790" s="825"/>
      <c r="M790" s="1"/>
    </row>
    <row r="791" spans="1:13" ht="14.5" x14ac:dyDescent="0.35">
      <c r="A791" s="756"/>
      <c r="B791" s="757"/>
      <c r="C791" s="757"/>
      <c r="D791" s="757"/>
      <c r="E791" s="757"/>
      <c r="F791" s="757"/>
      <c r="G791" s="757"/>
      <c r="H791" s="757"/>
      <c r="I791" s="763"/>
      <c r="J791" s="758"/>
      <c r="K791" s="822"/>
      <c r="L791" s="758"/>
      <c r="M791" s="1"/>
    </row>
    <row r="792" spans="1:13" ht="14.5" x14ac:dyDescent="0.35">
      <c r="A792" s="756" t="s">
        <v>696</v>
      </c>
      <c r="B792" s="757"/>
      <c r="C792" s="757"/>
      <c r="D792" s="757"/>
      <c r="E792" s="757"/>
      <c r="F792" s="757"/>
      <c r="G792" s="757"/>
      <c r="H792" s="757"/>
      <c r="I792" s="824"/>
      <c r="J792" s="825"/>
      <c r="K792" s="824"/>
      <c r="L792" s="825"/>
      <c r="M792" s="1"/>
    </row>
    <row r="793" spans="1:13" ht="14.5" x14ac:dyDescent="0.35">
      <c r="A793" s="756"/>
      <c r="B793" s="757"/>
      <c r="C793" s="757"/>
      <c r="D793" s="757"/>
      <c r="E793" s="757"/>
      <c r="F793" s="757"/>
      <c r="G793" s="757"/>
      <c r="H793" s="757"/>
      <c r="I793" s="763"/>
      <c r="J793" s="758"/>
      <c r="K793" s="822"/>
      <c r="L793" s="758"/>
      <c r="M793" s="1"/>
    </row>
    <row r="794" spans="1:13" ht="17" x14ac:dyDescent="0.35">
      <c r="A794" s="756" t="s">
        <v>697</v>
      </c>
      <c r="B794" s="757"/>
      <c r="C794" s="757"/>
      <c r="D794" s="757"/>
      <c r="E794" s="757"/>
      <c r="F794" s="757"/>
      <c r="G794" s="757"/>
      <c r="H794" s="757"/>
      <c r="I794" s="763"/>
      <c r="J794" s="758"/>
      <c r="K794" s="822"/>
      <c r="L794" s="758"/>
      <c r="M794" s="1"/>
    </row>
    <row r="795" spans="1:13" ht="14.5" x14ac:dyDescent="0.35">
      <c r="A795" s="756" t="s">
        <v>698</v>
      </c>
      <c r="B795" s="757"/>
      <c r="C795" s="757"/>
      <c r="D795" s="757"/>
      <c r="E795" s="757"/>
      <c r="F795" s="757"/>
      <c r="G795" s="757"/>
      <c r="H795" s="757"/>
      <c r="I795" s="824"/>
      <c r="J795" s="825"/>
      <c r="K795" s="824"/>
      <c r="L795" s="825"/>
      <c r="M795" s="1"/>
    </row>
    <row r="796" spans="1:13" ht="14.5" x14ac:dyDescent="0.35">
      <c r="A796" s="756" t="s">
        <v>699</v>
      </c>
      <c r="B796" s="757"/>
      <c r="C796" s="757"/>
      <c r="D796" s="757"/>
      <c r="E796" s="757"/>
      <c r="F796" s="757"/>
      <c r="G796" s="757"/>
      <c r="H796" s="757"/>
      <c r="I796" s="824"/>
      <c r="J796" s="825"/>
      <c r="K796" s="824"/>
      <c r="L796" s="825"/>
      <c r="M796" s="1"/>
    </row>
    <row r="797" spans="1:13" ht="14.5" x14ac:dyDescent="0.35">
      <c r="A797" s="756"/>
      <c r="B797" s="757"/>
      <c r="C797" s="757"/>
      <c r="D797" s="757"/>
      <c r="E797" s="757"/>
      <c r="F797" s="757"/>
      <c r="G797" s="757"/>
      <c r="H797" s="757"/>
      <c r="I797" s="763"/>
      <c r="J797" s="758"/>
      <c r="K797" s="822"/>
      <c r="L797" s="758"/>
      <c r="M797" s="1"/>
    </row>
    <row r="798" spans="1:13" ht="17" x14ac:dyDescent="0.35">
      <c r="A798" s="756" t="s">
        <v>700</v>
      </c>
      <c r="B798" s="757"/>
      <c r="C798" s="757"/>
      <c r="D798" s="757"/>
      <c r="E798" s="757"/>
      <c r="F798" s="757"/>
      <c r="G798" s="757"/>
      <c r="H798" s="757"/>
      <c r="I798" s="763"/>
      <c r="J798" s="758"/>
      <c r="K798" s="822"/>
      <c r="L798" s="758"/>
      <c r="M798" s="1"/>
    </row>
    <row r="799" spans="1:13" ht="14.5" x14ac:dyDescent="0.35">
      <c r="A799" s="756" t="s">
        <v>698</v>
      </c>
      <c r="B799" s="757"/>
      <c r="C799" s="757"/>
      <c r="D799" s="757"/>
      <c r="E799" s="757"/>
      <c r="F799" s="757"/>
      <c r="G799" s="757"/>
      <c r="H799" s="757"/>
      <c r="I799" s="763"/>
      <c r="J799" s="758"/>
      <c r="K799" s="824"/>
      <c r="L799" s="825"/>
      <c r="M799" s="1"/>
    </row>
    <row r="800" spans="1:13" ht="14.5" x14ac:dyDescent="0.35">
      <c r="A800" s="756" t="s">
        <v>699</v>
      </c>
      <c r="B800" s="757"/>
      <c r="C800" s="757"/>
      <c r="D800" s="757"/>
      <c r="E800" s="757"/>
      <c r="F800" s="757"/>
      <c r="G800" s="757"/>
      <c r="H800" s="757"/>
      <c r="I800" s="763"/>
      <c r="J800" s="758"/>
      <c r="K800" s="824"/>
      <c r="L800" s="825"/>
      <c r="M800" s="1"/>
    </row>
    <row r="801" spans="1:27" ht="14.5" x14ac:dyDescent="0.35">
      <c r="A801" s="756"/>
      <c r="B801" s="757"/>
      <c r="C801" s="757"/>
      <c r="D801" s="757"/>
      <c r="E801" s="757"/>
      <c r="F801" s="757"/>
      <c r="G801" s="757"/>
      <c r="H801" s="757"/>
      <c r="I801" s="763"/>
      <c r="J801" s="758"/>
      <c r="K801" s="822"/>
      <c r="L801" s="758"/>
      <c r="M801" s="1"/>
    </row>
    <row r="802" spans="1:27" ht="17" x14ac:dyDescent="0.35">
      <c r="A802" s="756" t="s">
        <v>701</v>
      </c>
      <c r="B802" s="757"/>
      <c r="C802" s="757"/>
      <c r="D802" s="757"/>
      <c r="E802" s="757"/>
      <c r="F802" s="757"/>
      <c r="G802" s="757"/>
      <c r="H802" s="757"/>
      <c r="I802" s="763"/>
      <c r="J802" s="758"/>
      <c r="K802" s="822"/>
      <c r="L802" s="758"/>
      <c r="M802" s="1"/>
    </row>
    <row r="803" spans="1:27" ht="14.5" x14ac:dyDescent="0.35">
      <c r="A803" s="756" t="s">
        <v>698</v>
      </c>
      <c r="B803" s="757"/>
      <c r="C803" s="757"/>
      <c r="D803" s="757"/>
      <c r="E803" s="757"/>
      <c r="F803" s="757"/>
      <c r="G803" s="757"/>
      <c r="H803" s="757"/>
      <c r="I803" s="763"/>
      <c r="J803" s="758"/>
      <c r="K803" s="824"/>
      <c r="L803" s="825"/>
      <c r="M803" s="1"/>
    </row>
    <row r="804" spans="1:27" ht="14.5" x14ac:dyDescent="0.35">
      <c r="A804" s="756" t="s">
        <v>699</v>
      </c>
      <c r="B804" s="757"/>
      <c r="C804" s="757"/>
      <c r="D804" s="757"/>
      <c r="E804" s="757"/>
      <c r="F804" s="757"/>
      <c r="G804" s="757"/>
      <c r="H804" s="757"/>
      <c r="I804" s="763"/>
      <c r="J804" s="758"/>
      <c r="K804" s="824"/>
      <c r="L804" s="825"/>
      <c r="M804" s="1"/>
    </row>
    <row r="805" spans="1:27" ht="14.5" x14ac:dyDescent="0.35">
      <c r="A805" s="756"/>
      <c r="B805" s="757"/>
      <c r="C805" s="757"/>
      <c r="D805" s="757"/>
      <c r="E805" s="757"/>
      <c r="F805" s="757"/>
      <c r="G805" s="757"/>
      <c r="H805" s="757"/>
      <c r="I805" s="763"/>
      <c r="J805" s="758"/>
      <c r="K805" s="822"/>
      <c r="L805" s="758"/>
      <c r="M805" s="1"/>
    </row>
    <row r="806" spans="1:27" ht="17" x14ac:dyDescent="0.35">
      <c r="A806" s="756" t="s">
        <v>702</v>
      </c>
      <c r="B806" s="757"/>
      <c r="C806" s="757"/>
      <c r="D806" s="757"/>
      <c r="E806" s="757"/>
      <c r="F806" s="757"/>
      <c r="G806" s="757"/>
      <c r="H806" s="757"/>
      <c r="I806" s="824"/>
      <c r="J806" s="825"/>
      <c r="K806" s="824"/>
      <c r="L806" s="825"/>
      <c r="M806" s="1"/>
    </row>
    <row r="807" spans="1:27" ht="14.5" x14ac:dyDescent="0.35">
      <c r="A807" s="756"/>
      <c r="B807" s="757"/>
      <c r="C807" s="757"/>
      <c r="D807" s="757"/>
      <c r="E807" s="757"/>
      <c r="F807" s="757"/>
      <c r="G807" s="757"/>
      <c r="H807" s="757"/>
      <c r="I807" s="763"/>
      <c r="J807" s="758"/>
      <c r="K807" s="822"/>
      <c r="L807" s="758"/>
      <c r="M807" s="1"/>
    </row>
    <row r="808" spans="1:27" ht="17" x14ac:dyDescent="0.35">
      <c r="A808" s="756" t="s">
        <v>703</v>
      </c>
      <c r="B808" s="757"/>
      <c r="C808" s="757"/>
      <c r="D808" s="757"/>
      <c r="E808" s="757"/>
      <c r="F808" s="757"/>
      <c r="G808" s="757"/>
      <c r="H808" s="757"/>
      <c r="I808" s="824"/>
      <c r="J808" s="825"/>
      <c r="K808" s="824"/>
      <c r="L808" s="825"/>
      <c r="M808" s="1"/>
    </row>
    <row r="809" spans="1:27" ht="6.75" customHeight="1" x14ac:dyDescent="0.35">
      <c r="A809" s="1"/>
      <c r="B809" s="1"/>
      <c r="C809" s="1"/>
      <c r="D809" s="1"/>
      <c r="E809" s="1"/>
      <c r="F809" s="1"/>
      <c r="G809" s="1"/>
      <c r="H809" s="1"/>
      <c r="I809" s="1"/>
      <c r="J809" s="1"/>
      <c r="K809" s="1"/>
      <c r="L809" s="1"/>
      <c r="M809" s="1"/>
    </row>
    <row r="810" spans="1:27" ht="28" customHeight="1" x14ac:dyDescent="0.35">
      <c r="A810" s="469" t="s">
        <v>1699</v>
      </c>
      <c r="B810" s="945" t="s">
        <v>1734</v>
      </c>
      <c r="C810" s="945"/>
      <c r="D810" s="945"/>
      <c r="E810" s="945"/>
      <c r="F810" s="945"/>
      <c r="G810" s="945"/>
      <c r="H810" s="945"/>
      <c r="I810" s="945"/>
      <c r="J810" s="945"/>
      <c r="K810" s="945"/>
      <c r="L810" s="945"/>
      <c r="M810" s="945"/>
      <c r="AA810" s="1"/>
    </row>
    <row r="811" spans="1:27" ht="19.899999999999999" customHeight="1" x14ac:dyDescent="0.35">
      <c r="A811" s="1" t="s">
        <v>1701</v>
      </c>
      <c r="B811" s="1" t="s">
        <v>1735</v>
      </c>
      <c r="C811" s="1"/>
      <c r="D811" s="1"/>
      <c r="E811" s="1"/>
      <c r="F811" s="1"/>
      <c r="G811" s="1"/>
      <c r="H811" s="1"/>
      <c r="I811" s="1"/>
      <c r="J811" s="1"/>
      <c r="K811" s="1"/>
      <c r="L811" s="1"/>
      <c r="M811" s="1"/>
      <c r="AA811" s="1"/>
    </row>
    <row r="812" spans="1:27" ht="19.899999999999999" customHeight="1" x14ac:dyDescent="0.35">
      <c r="A812" s="1" t="s">
        <v>1702</v>
      </c>
      <c r="B812" s="1" t="s">
        <v>1736</v>
      </c>
      <c r="C812" s="1"/>
      <c r="D812" s="1"/>
      <c r="E812" s="1"/>
      <c r="F812" s="1"/>
      <c r="G812" s="1"/>
      <c r="H812" s="1"/>
      <c r="I812" s="1"/>
      <c r="J812" s="1"/>
      <c r="K812" s="1"/>
      <c r="L812" s="1"/>
      <c r="M812" s="1"/>
      <c r="AA812" s="1"/>
    </row>
    <row r="813" spans="1:27" ht="10.5" customHeight="1" x14ac:dyDescent="0.35">
      <c r="A813" s="1"/>
      <c r="B813" s="1"/>
      <c r="C813" s="1"/>
      <c r="D813" s="1"/>
      <c r="E813" s="1"/>
      <c r="F813" s="1"/>
      <c r="G813" s="1"/>
      <c r="H813" s="1"/>
      <c r="I813" s="1"/>
      <c r="J813" s="1"/>
      <c r="K813" s="1"/>
      <c r="L813" s="1"/>
      <c r="M813" s="1"/>
    </row>
    <row r="814" spans="1:27" ht="19.899999999999999" customHeight="1" x14ac:dyDescent="0.35">
      <c r="A814" s="41" t="s">
        <v>704</v>
      </c>
      <c r="B814" s="1"/>
      <c r="C814" s="1"/>
      <c r="D814" s="1"/>
      <c r="E814" s="1"/>
      <c r="F814" s="1"/>
      <c r="G814" s="1"/>
      <c r="H814" s="1"/>
      <c r="I814" s="1"/>
      <c r="J814" s="1"/>
      <c r="K814" s="1"/>
      <c r="L814" s="1"/>
      <c r="M814" s="1"/>
    </row>
    <row r="815" spans="1:27" ht="10.15" customHeight="1" x14ac:dyDescent="0.35">
      <c r="A815" s="1"/>
      <c r="B815" s="1"/>
      <c r="C815" s="1"/>
      <c r="D815" s="1"/>
      <c r="E815" s="1"/>
      <c r="F815" s="1"/>
      <c r="G815" s="1"/>
      <c r="H815" s="1"/>
      <c r="I815" s="1"/>
      <c r="J815" s="1"/>
      <c r="K815" s="1"/>
      <c r="L815" s="1"/>
      <c r="M815" s="1"/>
    </row>
    <row r="816" spans="1:27" ht="19.899999999999999" customHeight="1" x14ac:dyDescent="0.35">
      <c r="A816" s="345"/>
      <c r="B816" s="1" t="s">
        <v>705</v>
      </c>
      <c r="C816" s="1"/>
      <c r="D816" s="1"/>
      <c r="E816" s="1"/>
      <c r="F816" s="1"/>
      <c r="G816" s="1"/>
      <c r="H816" s="1"/>
      <c r="I816" s="1"/>
      <c r="J816" s="1"/>
      <c r="K816" s="1"/>
      <c r="L816" s="1"/>
      <c r="M816" s="1"/>
    </row>
    <row r="817" spans="1:13" ht="19.899999999999999" customHeight="1" x14ac:dyDescent="0.35">
      <c r="A817" s="1"/>
      <c r="B817" s="1"/>
      <c r="C817" s="1"/>
      <c r="D817" s="1"/>
      <c r="E817" s="1"/>
      <c r="F817" s="1"/>
      <c r="G817" s="1"/>
      <c r="H817" s="1"/>
      <c r="I817" s="1"/>
      <c r="J817" s="1"/>
      <c r="K817" s="1"/>
      <c r="L817" s="1"/>
      <c r="M817" s="1"/>
    </row>
    <row r="818" spans="1:13" ht="19.899999999999999" customHeight="1" x14ac:dyDescent="0.35">
      <c r="A818" s="1" t="s">
        <v>706</v>
      </c>
      <c r="C818" s="1"/>
      <c r="D818" s="1"/>
      <c r="E818" s="1"/>
      <c r="F818" s="1"/>
      <c r="G818" s="1"/>
      <c r="H818" s="1"/>
      <c r="I818" s="1"/>
      <c r="J818" s="1035"/>
      <c r="K818" s="1035"/>
      <c r="L818" s="1035"/>
      <c r="M818" s="1035"/>
    </row>
    <row r="819" spans="1:13" ht="80.25" customHeight="1" x14ac:dyDescent="0.35">
      <c r="A819" s="926" t="s">
        <v>707</v>
      </c>
      <c r="B819" s="927"/>
      <c r="C819" s="927"/>
      <c r="D819" s="927"/>
      <c r="E819" s="927"/>
      <c r="F819" s="927"/>
      <c r="G819" s="927"/>
      <c r="H819" s="927"/>
      <c r="I819" s="927"/>
      <c r="J819" s="927"/>
      <c r="K819" s="927"/>
      <c r="L819" s="927"/>
      <c r="M819" s="927"/>
    </row>
    <row r="820" spans="1:13" ht="19.899999999999999" customHeight="1" x14ac:dyDescent="0.35">
      <c r="A820" s="1"/>
      <c r="B820" s="1"/>
      <c r="C820" s="1"/>
      <c r="D820" s="1"/>
      <c r="E820" s="1"/>
      <c r="F820" s="1"/>
      <c r="G820" s="1"/>
      <c r="H820" s="1"/>
      <c r="I820" s="1"/>
      <c r="J820" s="1"/>
      <c r="K820" s="1"/>
      <c r="L820" s="1"/>
      <c r="M820" s="1"/>
    </row>
    <row r="821" spans="1:13" s="516" customFormat="1" ht="19.899999999999999" customHeight="1" x14ac:dyDescent="0.35">
      <c r="A821" s="515" t="s">
        <v>708</v>
      </c>
      <c r="B821" s="515"/>
      <c r="C821" s="515"/>
      <c r="D821" s="515"/>
      <c r="E821" s="515"/>
      <c r="F821" s="515"/>
      <c r="G821" s="515"/>
      <c r="H821" s="515"/>
      <c r="I821" s="515"/>
      <c r="J821" s="515"/>
      <c r="K821" s="515"/>
      <c r="L821" s="515"/>
      <c r="M821" s="515"/>
    </row>
    <row r="822" spans="1:13" ht="136.9" customHeight="1" x14ac:dyDescent="0.35">
      <c r="A822" s="928"/>
      <c r="B822" s="928"/>
      <c r="C822" s="928"/>
      <c r="D822" s="928"/>
      <c r="E822" s="928"/>
      <c r="F822" s="928"/>
      <c r="G822" s="928"/>
      <c r="H822" s="928"/>
      <c r="I822" s="928"/>
      <c r="J822" s="928"/>
      <c r="K822" s="928"/>
      <c r="L822" s="928"/>
      <c r="M822" s="928"/>
    </row>
    <row r="823" spans="1:13" ht="19.899999999999999" customHeight="1" x14ac:dyDescent="0.35">
      <c r="A823" s="1"/>
      <c r="B823" s="1"/>
      <c r="C823" s="1"/>
      <c r="D823" s="1"/>
      <c r="E823" s="1"/>
      <c r="F823" s="1"/>
      <c r="G823" s="1"/>
      <c r="H823" s="1"/>
      <c r="I823" s="1"/>
      <c r="J823" s="1"/>
      <c r="K823" s="1"/>
      <c r="L823" s="1"/>
      <c r="M823" s="1"/>
    </row>
    <row r="824" spans="1:13" ht="19.899999999999999" customHeight="1" x14ac:dyDescent="0.35">
      <c r="A824" s="41" t="s">
        <v>1673</v>
      </c>
      <c r="B824" s="1"/>
      <c r="C824" s="1"/>
      <c r="D824" s="1"/>
      <c r="E824" s="1"/>
      <c r="F824" s="1"/>
      <c r="G824" s="1"/>
      <c r="H824" s="1"/>
      <c r="I824" s="1"/>
      <c r="J824" s="1"/>
      <c r="K824" s="1"/>
      <c r="L824" s="1"/>
      <c r="M824" s="1"/>
    </row>
    <row r="825" spans="1:13" ht="34" customHeight="1" x14ac:dyDescent="0.35">
      <c r="A825" s="1042" t="s">
        <v>1674</v>
      </c>
      <c r="B825" s="1042"/>
      <c r="C825" s="1042"/>
      <c r="D825" s="1042"/>
      <c r="E825" s="1042"/>
      <c r="F825" s="1042"/>
      <c r="G825" s="1042"/>
      <c r="H825" s="1042"/>
      <c r="I825" s="1042"/>
      <c r="J825" s="1042"/>
      <c r="K825" s="1042"/>
      <c r="L825" s="1042"/>
      <c r="M825" s="1042"/>
    </row>
    <row r="826" spans="1:13" ht="19.899999999999999" customHeight="1" x14ac:dyDescent="0.35">
      <c r="A826" s="345"/>
      <c r="B826" s="1" t="s">
        <v>711</v>
      </c>
      <c r="C826" s="1"/>
      <c r="D826" s="1"/>
      <c r="E826" s="1"/>
      <c r="F826" s="1"/>
      <c r="G826" s="1"/>
      <c r="H826" s="1"/>
      <c r="I826" s="1"/>
      <c r="J826" s="1"/>
      <c r="K826" s="1"/>
      <c r="L826" s="1"/>
      <c r="M826" s="1"/>
    </row>
    <row r="827" spans="1:13" ht="6" customHeight="1" x14ac:dyDescent="0.35">
      <c r="A827" s="1"/>
      <c r="B827" s="1"/>
      <c r="C827" s="1"/>
      <c r="D827" s="1"/>
      <c r="E827" s="1"/>
      <c r="F827" s="1"/>
      <c r="G827" s="1"/>
      <c r="H827" s="1"/>
      <c r="I827" s="1"/>
      <c r="J827" s="1"/>
      <c r="K827" s="1"/>
      <c r="L827" s="1"/>
      <c r="M827" s="1"/>
    </row>
    <row r="828" spans="1:13" ht="19.899999999999999" customHeight="1" x14ac:dyDescent="0.35">
      <c r="A828" s="345"/>
      <c r="B828" s="1" t="s">
        <v>341</v>
      </c>
      <c r="C828" s="1"/>
      <c r="D828" s="1"/>
      <c r="E828" s="1"/>
      <c r="F828" s="1"/>
      <c r="G828" s="1"/>
      <c r="H828" s="1"/>
      <c r="I828" s="1"/>
      <c r="J828" s="1"/>
      <c r="K828" s="1"/>
      <c r="L828" s="1"/>
      <c r="M828" s="1"/>
    </row>
    <row r="829" spans="1:13" ht="19.899999999999999" customHeight="1" x14ac:dyDescent="0.35">
      <c r="A829" s="1"/>
      <c r="B829" s="1"/>
      <c r="C829" s="1"/>
      <c r="D829" s="1"/>
      <c r="E829" s="1"/>
      <c r="F829" s="1"/>
      <c r="G829" s="1"/>
      <c r="H829" s="1"/>
      <c r="I829" s="1"/>
      <c r="J829" s="1"/>
      <c r="K829" s="1"/>
      <c r="L829" s="1"/>
      <c r="M829" s="1"/>
    </row>
    <row r="830" spans="1:13" ht="19.899999999999999" customHeight="1" x14ac:dyDescent="0.35">
      <c r="A830" s="41" t="s">
        <v>709</v>
      </c>
      <c r="B830" s="1"/>
      <c r="C830" s="1"/>
      <c r="D830" s="1"/>
      <c r="E830" s="1"/>
      <c r="F830" s="1"/>
      <c r="G830" s="1"/>
      <c r="H830" s="1"/>
      <c r="I830" s="1"/>
      <c r="J830" s="1"/>
      <c r="K830" s="1"/>
      <c r="L830" s="1"/>
      <c r="M830" s="1"/>
    </row>
    <row r="831" spans="1:13" ht="19.899999999999999" customHeight="1" x14ac:dyDescent="0.35">
      <c r="A831" s="1" t="s">
        <v>710</v>
      </c>
      <c r="B831" s="1"/>
      <c r="C831" s="1"/>
      <c r="D831" s="1"/>
      <c r="E831" s="1"/>
      <c r="F831" s="1"/>
      <c r="G831" s="1"/>
      <c r="H831" s="1"/>
      <c r="I831" s="1"/>
      <c r="J831" s="1"/>
      <c r="K831" s="1"/>
      <c r="L831" s="1"/>
      <c r="M831" s="1"/>
    </row>
    <row r="832" spans="1:13" ht="10.15" customHeight="1" x14ac:dyDescent="0.35">
      <c r="A832" s="1"/>
      <c r="B832" s="1"/>
      <c r="C832" s="1"/>
      <c r="D832" s="1"/>
      <c r="E832" s="1"/>
      <c r="F832" s="1"/>
      <c r="G832" s="1"/>
      <c r="H832" s="1"/>
      <c r="I832" s="1"/>
      <c r="J832" s="1"/>
      <c r="K832" s="1"/>
      <c r="L832" s="1"/>
      <c r="M832" s="1"/>
    </row>
    <row r="833" spans="1:13" ht="19.899999999999999" customHeight="1" x14ac:dyDescent="0.35">
      <c r="A833" s="345"/>
      <c r="B833" s="1" t="s">
        <v>711</v>
      </c>
      <c r="C833" s="1"/>
      <c r="D833" s="1"/>
      <c r="E833" s="1"/>
      <c r="F833" s="1"/>
      <c r="G833" s="1"/>
      <c r="H833" s="1"/>
      <c r="I833" s="1"/>
      <c r="J833" s="1"/>
      <c r="K833" s="1"/>
      <c r="L833" s="1"/>
      <c r="M833" s="1"/>
    </row>
    <row r="834" spans="1:13" ht="6" customHeight="1" x14ac:dyDescent="0.35">
      <c r="A834" s="1"/>
      <c r="B834" s="1"/>
      <c r="C834" s="1"/>
      <c r="D834" s="1"/>
      <c r="E834" s="1"/>
      <c r="F834" s="1"/>
      <c r="G834" s="1"/>
      <c r="H834" s="1"/>
      <c r="I834" s="1"/>
      <c r="J834" s="1"/>
      <c r="K834" s="1"/>
      <c r="L834" s="1"/>
      <c r="M834" s="1"/>
    </row>
    <row r="835" spans="1:13" ht="19.899999999999999" customHeight="1" x14ac:dyDescent="0.35">
      <c r="A835" s="345"/>
      <c r="B835" s="1" t="s">
        <v>341</v>
      </c>
      <c r="C835" s="1"/>
      <c r="D835" s="1"/>
      <c r="E835" s="1"/>
      <c r="F835" s="1"/>
      <c r="G835" s="1"/>
      <c r="H835" s="1"/>
      <c r="I835" s="1"/>
      <c r="J835" s="1"/>
      <c r="K835" s="1"/>
      <c r="L835" s="1"/>
      <c r="M835" s="1"/>
    </row>
    <row r="836" spans="1:13" ht="19.899999999999999" customHeight="1" x14ac:dyDescent="0.35">
      <c r="A836" s="1"/>
      <c r="B836" s="1"/>
      <c r="C836" s="1"/>
      <c r="D836" s="1"/>
      <c r="E836" s="1"/>
      <c r="F836" s="1"/>
      <c r="G836" s="1"/>
      <c r="H836" s="1"/>
      <c r="I836" s="1"/>
      <c r="J836" s="1"/>
      <c r="K836" s="1"/>
      <c r="L836" s="1"/>
      <c r="M836" s="1"/>
    </row>
    <row r="837" spans="1:13" ht="19.899999999999999" customHeight="1" x14ac:dyDescent="0.35">
      <c r="A837" s="1" t="s">
        <v>712</v>
      </c>
      <c r="B837" s="1"/>
      <c r="C837" s="1"/>
      <c r="D837" s="1"/>
      <c r="E837" s="1"/>
      <c r="F837" s="1"/>
      <c r="G837" s="1"/>
      <c r="H837" s="1"/>
      <c r="I837" s="1"/>
      <c r="J837" s="1"/>
      <c r="K837" s="1"/>
      <c r="L837" s="1"/>
      <c r="M837" s="1"/>
    </row>
    <row r="838" spans="1:13" ht="10.15" customHeight="1" x14ac:dyDescent="0.35">
      <c r="A838" s="1"/>
      <c r="B838" s="1"/>
      <c r="C838" s="1"/>
      <c r="D838" s="1"/>
      <c r="E838" s="1"/>
      <c r="F838" s="1"/>
      <c r="G838" s="1"/>
      <c r="H838" s="1"/>
      <c r="I838" s="1"/>
      <c r="J838" s="1"/>
      <c r="K838" s="1"/>
      <c r="L838" s="1"/>
      <c r="M838" s="1"/>
    </row>
    <row r="839" spans="1:13" ht="19.899999999999999" customHeight="1" x14ac:dyDescent="0.35">
      <c r="A839" s="345"/>
      <c r="B839" s="1" t="s">
        <v>340</v>
      </c>
      <c r="C839" s="1"/>
      <c r="D839" s="1"/>
      <c r="E839" s="1"/>
      <c r="F839" s="1"/>
      <c r="G839" s="1"/>
      <c r="H839" s="1"/>
      <c r="I839" s="1"/>
      <c r="J839" s="1"/>
      <c r="K839" s="1"/>
      <c r="L839" s="1"/>
      <c r="M839" s="1"/>
    </row>
    <row r="840" spans="1:13" ht="6" customHeight="1" x14ac:dyDescent="0.35">
      <c r="A840" s="1"/>
      <c r="B840" s="1"/>
      <c r="C840" s="1"/>
      <c r="D840" s="1"/>
      <c r="E840" s="1"/>
      <c r="F840" s="1"/>
      <c r="G840" s="1"/>
      <c r="H840" s="1"/>
      <c r="I840" s="1"/>
      <c r="J840" s="1"/>
      <c r="K840" s="1"/>
      <c r="L840" s="1"/>
      <c r="M840" s="1"/>
    </row>
    <row r="841" spans="1:13" ht="19.899999999999999" customHeight="1" x14ac:dyDescent="0.35">
      <c r="A841" s="345"/>
      <c r="B841" s="1" t="s">
        <v>341</v>
      </c>
      <c r="C841" s="1"/>
      <c r="D841" s="1"/>
      <c r="E841" s="1"/>
      <c r="F841" s="1"/>
      <c r="G841" s="1"/>
      <c r="H841" s="1"/>
      <c r="I841" s="1"/>
      <c r="J841" s="1"/>
      <c r="K841" s="1"/>
      <c r="L841" s="1"/>
      <c r="M841" s="1"/>
    </row>
    <row r="842" spans="1:13" ht="19.899999999999999" customHeight="1" x14ac:dyDescent="0.35">
      <c r="A842" s="1"/>
      <c r="B842" s="1"/>
      <c r="C842" s="1"/>
      <c r="D842" s="1"/>
      <c r="E842" s="1"/>
      <c r="F842" s="1"/>
      <c r="G842" s="1"/>
      <c r="H842" s="1"/>
      <c r="I842" s="1"/>
      <c r="J842" s="1"/>
      <c r="K842" s="1"/>
      <c r="L842" s="1"/>
      <c r="M842" s="1"/>
    </row>
    <row r="843" spans="1:13" ht="19.899999999999999" customHeight="1" x14ac:dyDescent="0.35">
      <c r="A843" s="1" t="s">
        <v>713</v>
      </c>
      <c r="B843" s="1"/>
      <c r="C843" s="1"/>
      <c r="D843" s="1"/>
      <c r="E843" s="1"/>
      <c r="F843" s="1"/>
      <c r="G843" s="1"/>
      <c r="H843" s="1"/>
      <c r="I843" s="1"/>
      <c r="J843" s="1"/>
      <c r="K843" s="1"/>
      <c r="L843" s="1"/>
      <c r="M843" s="1"/>
    </row>
    <row r="844" spans="1:13" ht="19.899999999999999" customHeight="1" x14ac:dyDescent="0.35">
      <c r="A844" s="1"/>
      <c r="B844" s="1"/>
      <c r="C844" s="1"/>
      <c r="D844" s="1"/>
      <c r="E844" s="1"/>
      <c r="F844" s="1"/>
      <c r="G844" s="1"/>
      <c r="H844" s="1"/>
      <c r="I844" s="1"/>
      <c r="J844" s="1"/>
      <c r="K844" s="1"/>
      <c r="L844" s="1"/>
      <c r="M844" s="1"/>
    </row>
    <row r="845" spans="1:13" ht="19.899999999999999" customHeight="1" x14ac:dyDescent="0.35">
      <c r="A845" s="957" t="s">
        <v>714</v>
      </c>
      <c r="B845" s="959"/>
      <c r="C845" s="959"/>
      <c r="D845" s="959"/>
      <c r="E845" s="959"/>
      <c r="F845" s="982" t="s">
        <v>715</v>
      </c>
      <c r="G845" s="983"/>
      <c r="H845" s="957" t="s">
        <v>716</v>
      </c>
      <c r="I845" s="959"/>
      <c r="J845" s="957" t="s">
        <v>717</v>
      </c>
      <c r="K845" s="959"/>
      <c r="L845" s="957" t="s">
        <v>718</v>
      </c>
      <c r="M845" s="959"/>
    </row>
    <row r="846" spans="1:13" ht="40.15" customHeight="1" x14ac:dyDescent="0.35">
      <c r="A846" s="1038"/>
      <c r="B846" s="1039"/>
      <c r="C846" s="1039"/>
      <c r="D846" s="1039"/>
      <c r="E846" s="1039"/>
      <c r="F846" s="1040"/>
      <c r="G846" s="1041"/>
      <c r="H846" s="1040"/>
      <c r="I846" s="1041"/>
      <c r="J846" s="1038"/>
      <c r="K846" s="1039"/>
      <c r="L846" s="1038"/>
      <c r="M846" s="1039"/>
    </row>
    <row r="847" spans="1:13" ht="40.15" customHeight="1" x14ac:dyDescent="0.35">
      <c r="A847" s="1038"/>
      <c r="B847" s="1039"/>
      <c r="C847" s="1039"/>
      <c r="D847" s="1039"/>
      <c r="E847" s="1039"/>
      <c r="F847" s="1040"/>
      <c r="G847" s="1041"/>
      <c r="H847" s="1040"/>
      <c r="I847" s="1041"/>
      <c r="J847" s="1038"/>
      <c r="K847" s="1039"/>
      <c r="L847" s="1038"/>
      <c r="M847" s="1039"/>
    </row>
    <row r="848" spans="1:13" ht="40.15" customHeight="1" x14ac:dyDescent="0.35">
      <c r="A848" s="1038"/>
      <c r="B848" s="1039"/>
      <c r="C848" s="1039"/>
      <c r="D848" s="1039"/>
      <c r="E848" s="1039"/>
      <c r="F848" s="1040"/>
      <c r="G848" s="1041"/>
      <c r="H848" s="1040"/>
      <c r="I848" s="1041"/>
      <c r="J848" s="1038"/>
      <c r="K848" s="1039"/>
      <c r="L848" s="1038"/>
      <c r="M848" s="1039"/>
    </row>
    <row r="849" spans="1:13" ht="40.15" customHeight="1" x14ac:dyDescent="0.35">
      <c r="A849" s="1038"/>
      <c r="B849" s="1039"/>
      <c r="C849" s="1039"/>
      <c r="D849" s="1039"/>
      <c r="E849" s="1039"/>
      <c r="F849" s="1040"/>
      <c r="G849" s="1041"/>
      <c r="H849" s="1040"/>
      <c r="I849" s="1041"/>
      <c r="J849" s="1038"/>
      <c r="K849" s="1039"/>
      <c r="L849" s="1038"/>
      <c r="M849" s="1039"/>
    </row>
    <row r="850" spans="1:13" ht="40.15" customHeight="1" x14ac:dyDescent="0.35">
      <c r="A850" s="1038"/>
      <c r="B850" s="1039"/>
      <c r="C850" s="1039"/>
      <c r="D850" s="1039"/>
      <c r="E850" s="1039"/>
      <c r="F850" s="1040"/>
      <c r="G850" s="1041"/>
      <c r="H850" s="1040"/>
      <c r="I850" s="1041"/>
      <c r="J850" s="1038"/>
      <c r="K850" s="1039"/>
      <c r="L850" s="1038"/>
      <c r="M850" s="1039"/>
    </row>
    <row r="851" spans="1:13" ht="40.15" customHeight="1" x14ac:dyDescent="0.35">
      <c r="A851" s="1038"/>
      <c r="B851" s="1039"/>
      <c r="C851" s="1039"/>
      <c r="D851" s="1039"/>
      <c r="E851" s="1039"/>
      <c r="F851" s="1040"/>
      <c r="G851" s="1041"/>
      <c r="H851" s="1040"/>
      <c r="I851" s="1041"/>
      <c r="J851" s="1038"/>
      <c r="K851" s="1039"/>
      <c r="L851" s="1038"/>
      <c r="M851" s="1039"/>
    </row>
    <row r="852" spans="1:13" ht="40.15" customHeight="1" x14ac:dyDescent="0.35">
      <c r="A852" s="1038"/>
      <c r="B852" s="1039"/>
      <c r="C852" s="1039"/>
      <c r="D852" s="1039"/>
      <c r="E852" s="1039"/>
      <c r="F852" s="1040"/>
      <c r="G852" s="1041"/>
      <c r="H852" s="1040"/>
      <c r="I852" s="1041"/>
      <c r="J852" s="1038"/>
      <c r="K852" s="1039"/>
      <c r="L852" s="1038"/>
      <c r="M852" s="1039"/>
    </row>
    <row r="853" spans="1:13" ht="19.899999999999999" customHeight="1" x14ac:dyDescent="0.35">
      <c r="A853" s="1"/>
      <c r="B853" s="1"/>
      <c r="C853" s="1"/>
      <c r="D853" s="1"/>
      <c r="E853" s="1"/>
      <c r="F853" s="1"/>
      <c r="G853" s="1"/>
      <c r="H853" s="1"/>
      <c r="I853" s="1"/>
      <c r="J853" s="1"/>
      <c r="K853" s="1"/>
      <c r="L853" s="1"/>
      <c r="M853" s="1"/>
    </row>
    <row r="854" spans="1:13" ht="58.9" customHeight="1" x14ac:dyDescent="0.35">
      <c r="A854" s="926" t="s">
        <v>719</v>
      </c>
      <c r="B854" s="927"/>
      <c r="C854" s="927"/>
      <c r="D854" s="927"/>
      <c r="E854" s="927"/>
      <c r="F854" s="927"/>
      <c r="G854" s="927"/>
      <c r="H854" s="927"/>
      <c r="I854" s="927"/>
      <c r="J854" s="927"/>
      <c r="K854" s="927"/>
      <c r="L854" s="927"/>
      <c r="M854" s="927"/>
    </row>
    <row r="855" spans="1:13" ht="19.899999999999999" customHeight="1" x14ac:dyDescent="0.35">
      <c r="A855" s="1"/>
      <c r="B855" s="1"/>
      <c r="C855" s="1"/>
      <c r="D855" s="1"/>
      <c r="E855" s="1"/>
      <c r="F855" s="1"/>
      <c r="G855" s="1"/>
      <c r="H855" s="1"/>
      <c r="I855" s="1"/>
      <c r="J855" s="1"/>
      <c r="K855" s="1"/>
      <c r="L855" s="1"/>
      <c r="M855" s="1"/>
    </row>
    <row r="856" spans="1:13" ht="19.899999999999999" customHeight="1" x14ac:dyDescent="0.35">
      <c r="A856" s="967"/>
      <c r="B856" s="978"/>
      <c r="C856" s="978"/>
      <c r="D856" s="978"/>
      <c r="E856" s="978"/>
      <c r="F856" s="978"/>
      <c r="G856" s="978"/>
      <c r="H856" s="978"/>
      <c r="I856" s="978"/>
      <c r="J856" s="978"/>
      <c r="K856" s="978"/>
      <c r="L856" s="978"/>
      <c r="M856" s="978"/>
    </row>
    <row r="857" spans="1:13" ht="19.899999999999999" customHeight="1" x14ac:dyDescent="0.35">
      <c r="A857" s="978"/>
      <c r="B857" s="978"/>
      <c r="C857" s="978"/>
      <c r="D857" s="978"/>
      <c r="E857" s="978"/>
      <c r="F857" s="978"/>
      <c r="G857" s="978"/>
      <c r="H857" s="978"/>
      <c r="I857" s="978"/>
      <c r="J857" s="978"/>
      <c r="K857" s="978"/>
      <c r="L857" s="978"/>
      <c r="M857" s="978"/>
    </row>
    <row r="858" spans="1:13" ht="19.899999999999999" customHeight="1" x14ac:dyDescent="0.35">
      <c r="A858" s="978"/>
      <c r="B858" s="978"/>
      <c r="C858" s="978"/>
      <c r="D858" s="978"/>
      <c r="E858" s="978"/>
      <c r="F858" s="978"/>
      <c r="G858" s="978"/>
      <c r="H858" s="978"/>
      <c r="I858" s="978"/>
      <c r="J858" s="978"/>
      <c r="K858" s="978"/>
      <c r="L858" s="978"/>
      <c r="M858" s="978"/>
    </row>
    <row r="859" spans="1:13" ht="19.899999999999999" customHeight="1" x14ac:dyDescent="0.35">
      <c r="A859" s="978"/>
      <c r="B859" s="978"/>
      <c r="C859" s="978"/>
      <c r="D859" s="978"/>
      <c r="E859" s="978"/>
      <c r="F859" s="978"/>
      <c r="G859" s="978"/>
      <c r="H859" s="978"/>
      <c r="I859" s="978"/>
      <c r="J859" s="978"/>
      <c r="K859" s="978"/>
      <c r="L859" s="978"/>
      <c r="M859" s="978"/>
    </row>
    <row r="860" spans="1:13" ht="19.899999999999999" customHeight="1" x14ac:dyDescent="0.35">
      <c r="A860" s="978"/>
      <c r="B860" s="978"/>
      <c r="C860" s="978"/>
      <c r="D860" s="978"/>
      <c r="E860" s="978"/>
      <c r="F860" s="978"/>
      <c r="G860" s="978"/>
      <c r="H860" s="978"/>
      <c r="I860" s="978"/>
      <c r="J860" s="978"/>
      <c r="K860" s="978"/>
      <c r="L860" s="978"/>
      <c r="M860" s="978"/>
    </row>
    <row r="861" spans="1:13" ht="19.899999999999999" customHeight="1" x14ac:dyDescent="0.35">
      <c r="A861" s="978"/>
      <c r="B861" s="978"/>
      <c r="C861" s="978"/>
      <c r="D861" s="978"/>
      <c r="E861" s="978"/>
      <c r="F861" s="978"/>
      <c r="G861" s="978"/>
      <c r="H861" s="978"/>
      <c r="I861" s="978"/>
      <c r="J861" s="978"/>
      <c r="K861" s="978"/>
      <c r="L861" s="978"/>
      <c r="M861" s="978"/>
    </row>
    <row r="862" spans="1:13" ht="19.899999999999999" customHeight="1" x14ac:dyDescent="0.35">
      <c r="A862" s="978"/>
      <c r="B862" s="978"/>
      <c r="C862" s="978"/>
      <c r="D862" s="978"/>
      <c r="E862" s="978"/>
      <c r="F862" s="978"/>
      <c r="G862" s="978"/>
      <c r="H862" s="978"/>
      <c r="I862" s="978"/>
      <c r="J862" s="978"/>
      <c r="K862" s="978"/>
      <c r="L862" s="978"/>
      <c r="M862" s="978"/>
    </row>
    <row r="863" spans="1:13" ht="19.899999999999999" customHeight="1" x14ac:dyDescent="0.35">
      <c r="A863" s="978"/>
      <c r="B863" s="978"/>
      <c r="C863" s="978"/>
      <c r="D863" s="978"/>
      <c r="E863" s="978"/>
      <c r="F863" s="978"/>
      <c r="G863" s="978"/>
      <c r="H863" s="978"/>
      <c r="I863" s="978"/>
      <c r="J863" s="978"/>
      <c r="K863" s="978"/>
      <c r="L863" s="978"/>
      <c r="M863" s="978"/>
    </row>
    <row r="864" spans="1:13" ht="19.899999999999999" customHeight="1" x14ac:dyDescent="0.35">
      <c r="A864" s="978"/>
      <c r="B864" s="978"/>
      <c r="C864" s="978"/>
      <c r="D864" s="978"/>
      <c r="E864" s="978"/>
      <c r="F864" s="978"/>
      <c r="G864" s="978"/>
      <c r="H864" s="978"/>
      <c r="I864" s="978"/>
      <c r="J864" s="978"/>
      <c r="K864" s="978"/>
      <c r="L864" s="978"/>
      <c r="M864" s="978"/>
    </row>
    <row r="865" spans="1:13" ht="19.899999999999999" customHeight="1" x14ac:dyDescent="0.35">
      <c r="A865" s="978"/>
      <c r="B865" s="978"/>
      <c r="C865" s="978"/>
      <c r="D865" s="978"/>
      <c r="E865" s="978"/>
      <c r="F865" s="978"/>
      <c r="G865" s="978"/>
      <c r="H865" s="978"/>
      <c r="I865" s="978"/>
      <c r="J865" s="978"/>
      <c r="K865" s="978"/>
      <c r="L865" s="978"/>
      <c r="M865" s="978"/>
    </row>
    <row r="866" spans="1:13" ht="19.899999999999999" customHeight="1" x14ac:dyDescent="0.35">
      <c r="A866" s="978"/>
      <c r="B866" s="978"/>
      <c r="C866" s="978"/>
      <c r="D866" s="978"/>
      <c r="E866" s="978"/>
      <c r="F866" s="978"/>
      <c r="G866" s="978"/>
      <c r="H866" s="978"/>
      <c r="I866" s="978"/>
      <c r="J866" s="978"/>
      <c r="K866" s="978"/>
      <c r="L866" s="978"/>
      <c r="M866" s="978"/>
    </row>
    <row r="867" spans="1:13" ht="19.899999999999999" customHeight="1" x14ac:dyDescent="0.35">
      <c r="A867" s="1"/>
      <c r="B867" s="1"/>
      <c r="C867" s="1"/>
      <c r="D867" s="1"/>
      <c r="E867" s="1"/>
      <c r="F867" s="1"/>
      <c r="G867" s="1"/>
      <c r="H867" s="1"/>
      <c r="I867" s="1"/>
      <c r="J867" s="1"/>
      <c r="K867" s="1"/>
      <c r="L867" s="1"/>
      <c r="M867" s="1"/>
    </row>
    <row r="868" spans="1:13" ht="19.899999999999999" customHeight="1" x14ac:dyDescent="0.35">
      <c r="A868" s="985" t="s">
        <v>720</v>
      </c>
      <c r="B868" s="986"/>
      <c r="C868" s="986"/>
      <c r="D868" s="986"/>
      <c r="E868" s="986"/>
      <c r="F868" s="986"/>
      <c r="G868" s="986"/>
      <c r="H868" s="986"/>
      <c r="I868" s="986"/>
      <c r="J868" s="986"/>
      <c r="K868" s="986"/>
      <c r="L868" s="986"/>
      <c r="M868" s="986"/>
    </row>
    <row r="869" spans="1:13" ht="19.899999999999999" customHeight="1" x14ac:dyDescent="0.35">
      <c r="A869" s="985" t="s">
        <v>721</v>
      </c>
      <c r="B869" s="986"/>
      <c r="C869" s="986"/>
      <c r="D869" s="986"/>
      <c r="E869" s="986"/>
      <c r="F869" s="986"/>
      <c r="G869" s="986"/>
      <c r="H869" s="986"/>
      <c r="I869" s="986"/>
      <c r="J869" s="986"/>
      <c r="K869" s="986"/>
      <c r="L869" s="986"/>
      <c r="M869" s="986"/>
    </row>
    <row r="870" spans="1:13" ht="19.899999999999999" customHeight="1" x14ac:dyDescent="0.35">
      <c r="A870" s="1"/>
      <c r="B870" s="1"/>
      <c r="C870" s="1"/>
      <c r="D870" s="1"/>
      <c r="E870" s="1"/>
      <c r="F870" s="1"/>
      <c r="G870" s="1"/>
      <c r="H870" s="1"/>
      <c r="I870" s="1"/>
      <c r="J870" s="1"/>
      <c r="K870" s="1"/>
      <c r="L870" s="1"/>
      <c r="M870" s="1"/>
    </row>
    <row r="871" spans="1:13" ht="31.15" customHeight="1" x14ac:dyDescent="0.35">
      <c r="A871" s="926" t="s">
        <v>722</v>
      </c>
      <c r="B871" s="927"/>
      <c r="C871" s="927"/>
      <c r="D871" s="927"/>
      <c r="E871" s="927"/>
      <c r="F871" s="927"/>
      <c r="G871" s="927"/>
      <c r="H871" s="927"/>
      <c r="I871" s="927"/>
      <c r="J871" s="927"/>
      <c r="K871" s="927"/>
      <c r="L871" s="927"/>
      <c r="M871" s="927"/>
    </row>
    <row r="872" spans="1:13" ht="6" customHeight="1" x14ac:dyDescent="0.35">
      <c r="A872" s="1"/>
      <c r="B872" s="1"/>
      <c r="C872" s="1"/>
      <c r="D872" s="1"/>
      <c r="E872" s="1"/>
      <c r="F872" s="1"/>
      <c r="G872" s="1"/>
      <c r="H872" s="1"/>
      <c r="I872" s="1"/>
      <c r="J872" s="1"/>
      <c r="K872" s="1"/>
      <c r="L872" s="1"/>
      <c r="M872" s="1"/>
    </row>
    <row r="873" spans="1:13" ht="19.899999999999999" customHeight="1" x14ac:dyDescent="0.35">
      <c r="A873" s="1" t="s">
        <v>723</v>
      </c>
      <c r="B873" s="1"/>
      <c r="C873" s="1"/>
      <c r="D873" s="1"/>
      <c r="E873" s="1"/>
      <c r="F873" s="1"/>
      <c r="G873" s="1"/>
      <c r="H873" s="1"/>
      <c r="I873" s="1"/>
      <c r="J873" s="1"/>
      <c r="K873" s="1"/>
      <c r="L873" s="1"/>
      <c r="M873" s="1"/>
    </row>
    <row r="874" spans="1:13" ht="6" customHeight="1" x14ac:dyDescent="0.35">
      <c r="A874" s="1"/>
      <c r="B874" s="1"/>
      <c r="C874" s="1"/>
      <c r="D874" s="1"/>
      <c r="E874" s="1"/>
      <c r="F874" s="1"/>
      <c r="G874" s="1"/>
      <c r="H874" s="1"/>
      <c r="I874" s="1"/>
      <c r="J874" s="1"/>
      <c r="K874" s="1"/>
      <c r="L874" s="1"/>
      <c r="M874" s="1"/>
    </row>
    <row r="875" spans="1:13" ht="19.899999999999999" customHeight="1" x14ac:dyDescent="0.35">
      <c r="A875" s="985" t="s">
        <v>1</v>
      </c>
      <c r="B875" s="986"/>
      <c r="C875" s="986"/>
      <c r="D875" s="986"/>
      <c r="E875" s="986"/>
      <c r="F875" s="986"/>
      <c r="G875" s="986"/>
      <c r="H875" s="986"/>
      <c r="I875" s="986"/>
      <c r="J875" s="986"/>
      <c r="K875" s="986"/>
      <c r="L875" s="986"/>
      <c r="M875" s="986"/>
    </row>
    <row r="876" spans="1:13" ht="19.899999999999999" customHeight="1" x14ac:dyDescent="0.35">
      <c r="A876" s="985" t="s">
        <v>724</v>
      </c>
      <c r="B876" s="986"/>
      <c r="C876" s="986"/>
      <c r="D876" s="986"/>
      <c r="E876" s="986"/>
      <c r="F876" s="986"/>
      <c r="G876" s="986"/>
      <c r="H876" s="986"/>
      <c r="I876" s="986"/>
      <c r="J876" s="986"/>
      <c r="K876" s="986"/>
      <c r="L876" s="986"/>
      <c r="M876" s="986"/>
    </row>
    <row r="877" spans="1:13" ht="19.899999999999999" customHeight="1" x14ac:dyDescent="0.35">
      <c r="A877" s="985" t="s">
        <v>725</v>
      </c>
      <c r="B877" s="986"/>
      <c r="C877" s="986"/>
      <c r="D877" s="986"/>
      <c r="E877" s="986"/>
      <c r="F877" s="986"/>
      <c r="G877" s="986"/>
      <c r="H877" s="986"/>
      <c r="I877" s="986"/>
      <c r="J877" s="986"/>
      <c r="K877" s="986"/>
      <c r="L877" s="986"/>
      <c r="M877" s="986"/>
    </row>
    <row r="878" spans="1:13" ht="19.899999999999999" customHeight="1" x14ac:dyDescent="0.35">
      <c r="A878" s="985" t="s">
        <v>726</v>
      </c>
      <c r="B878" s="986"/>
      <c r="C878" s="986"/>
      <c r="D878" s="986"/>
      <c r="E878" s="986"/>
      <c r="F878" s="986"/>
      <c r="G878" s="986"/>
      <c r="H878" s="986"/>
      <c r="I878" s="986"/>
      <c r="J878" s="986"/>
      <c r="K878" s="986"/>
      <c r="L878" s="986"/>
      <c r="M878" s="986"/>
    </row>
    <row r="879" spans="1:13" ht="19.899999999999999" customHeight="1" x14ac:dyDescent="0.35">
      <c r="A879" s="1"/>
      <c r="B879" s="1"/>
      <c r="C879" s="1"/>
      <c r="D879" s="1"/>
      <c r="E879" s="1"/>
      <c r="F879" s="1"/>
      <c r="G879" s="1"/>
      <c r="H879" s="1"/>
      <c r="I879" s="1"/>
      <c r="J879" s="1"/>
      <c r="K879" s="1"/>
      <c r="L879" s="1"/>
      <c r="M879" s="1"/>
    </row>
    <row r="880" spans="1:13" ht="31.15" customHeight="1" x14ac:dyDescent="0.35">
      <c r="A880" s="941" t="s">
        <v>727</v>
      </c>
      <c r="B880" s="927"/>
      <c r="C880" s="927"/>
      <c r="D880" s="927"/>
      <c r="E880" s="927"/>
      <c r="F880" s="927"/>
      <c r="G880" s="927"/>
      <c r="H880" s="927"/>
      <c r="I880" s="927"/>
      <c r="J880" s="927"/>
      <c r="K880" s="927"/>
      <c r="L880" s="927"/>
      <c r="M880" s="927"/>
    </row>
    <row r="881" spans="1:13" ht="20.149999999999999" customHeight="1" x14ac:dyDescent="0.35">
      <c r="A881" s="767"/>
      <c r="B881" s="366"/>
      <c r="C881" s="366"/>
      <c r="D881" s="366"/>
      <c r="E881" s="366"/>
      <c r="F881" s="366"/>
      <c r="G881" s="366"/>
      <c r="H881" s="366"/>
      <c r="I881" s="366"/>
      <c r="J881" s="366"/>
      <c r="K881" s="366"/>
      <c r="L881" s="366"/>
      <c r="M881" s="366"/>
    </row>
    <row r="882" spans="1:13" ht="31.15" customHeight="1" x14ac:dyDescent="0.35">
      <c r="A882" s="41" t="s">
        <v>728</v>
      </c>
      <c r="B882" s="366"/>
      <c r="C882" s="366"/>
      <c r="D882" s="366"/>
      <c r="E882" s="366"/>
      <c r="F882" s="366"/>
      <c r="G882" s="366"/>
      <c r="H882" s="366"/>
      <c r="I882" s="366"/>
      <c r="J882" s="366"/>
      <c r="K882" s="366"/>
      <c r="L882" s="366"/>
      <c r="M882" s="366"/>
    </row>
    <row r="883" spans="1:13" ht="19.899999999999999" customHeight="1" x14ac:dyDescent="0.35">
      <c r="A883" s="41" t="s">
        <v>729</v>
      </c>
      <c r="B883" s="1"/>
      <c r="C883" s="1"/>
      <c r="D883" s="1"/>
      <c r="E883" s="1"/>
      <c r="F883" s="1"/>
      <c r="G883" s="1"/>
      <c r="H883" s="1"/>
      <c r="I883" s="1"/>
      <c r="J883" s="1"/>
      <c r="K883" s="1"/>
      <c r="L883" s="1"/>
      <c r="M883" s="1"/>
    </row>
    <row r="884" spans="1:13" ht="19.899999999999999" customHeight="1" x14ac:dyDescent="0.35">
      <c r="A884" s="41" t="s">
        <v>730</v>
      </c>
      <c r="B884" s="1"/>
      <c r="C884" s="1"/>
      <c r="D884" s="1"/>
      <c r="E884" s="1"/>
      <c r="F884" s="1"/>
      <c r="G884" s="1"/>
      <c r="H884" s="1"/>
      <c r="I884" s="1"/>
      <c r="J884" s="1"/>
      <c r="K884" s="1"/>
      <c r="L884" s="1"/>
      <c r="M884" s="1"/>
    </row>
    <row r="885" spans="1:13" ht="19.899999999999999" customHeight="1" x14ac:dyDescent="0.35">
      <c r="A885" s="1"/>
      <c r="B885" s="1"/>
      <c r="C885" s="1"/>
      <c r="D885" s="1"/>
      <c r="E885" s="1"/>
      <c r="F885" s="1"/>
      <c r="G885" s="1"/>
      <c r="H885" s="1"/>
      <c r="I885" s="1"/>
      <c r="J885" s="1"/>
      <c r="K885" s="1"/>
      <c r="L885" s="1"/>
      <c r="M885" s="1"/>
    </row>
    <row r="886" spans="1:13" ht="19.899999999999999" customHeight="1" x14ac:dyDescent="0.35">
      <c r="A886" s="1" t="s">
        <v>731</v>
      </c>
      <c r="B886" s="1"/>
      <c r="C886" s="1"/>
      <c r="D886" s="1"/>
      <c r="E886" s="1"/>
      <c r="F886" s="1"/>
      <c r="G886" s="1"/>
      <c r="H886" s="987">
        <f>I6</f>
        <v>0</v>
      </c>
      <c r="I886" s="988"/>
      <c r="J886" s="988"/>
      <c r="K886" s="988"/>
      <c r="L886" s="988"/>
      <c r="M886" s="1"/>
    </row>
    <row r="887" spans="1:13" ht="19.899999999999999" customHeight="1" x14ac:dyDescent="0.35">
      <c r="A887" s="1"/>
      <c r="B887" s="1"/>
      <c r="C887" s="1"/>
      <c r="D887" s="1"/>
      <c r="E887" s="1"/>
      <c r="F887" s="1"/>
      <c r="G887" s="1"/>
      <c r="H887" s="1"/>
      <c r="I887" s="1"/>
      <c r="J887" s="1"/>
      <c r="K887" s="1"/>
      <c r="L887" s="1"/>
      <c r="M887" s="1"/>
    </row>
    <row r="888" spans="1:13" ht="19.899999999999999" customHeight="1" x14ac:dyDescent="0.35">
      <c r="A888" s="1" t="s">
        <v>732</v>
      </c>
      <c r="B888" s="1"/>
      <c r="C888" s="1"/>
      <c r="D888" s="1"/>
      <c r="E888" s="1"/>
      <c r="F888" s="1"/>
      <c r="G888" s="1"/>
      <c r="H888" s="989"/>
      <c r="I888" s="990"/>
      <c r="J888" s="990"/>
      <c r="K888" s="990"/>
      <c r="L888" s="990"/>
      <c r="M888" s="1"/>
    </row>
    <row r="889" spans="1:13" ht="19.899999999999999" customHeight="1" x14ac:dyDescent="0.35">
      <c r="A889" s="1"/>
      <c r="B889" s="1"/>
      <c r="C889" s="1"/>
      <c r="D889" s="1"/>
      <c r="E889" s="1"/>
      <c r="F889" s="1"/>
      <c r="G889" s="1"/>
      <c r="H889" s="984" t="s">
        <v>733</v>
      </c>
      <c r="I889" s="984"/>
      <c r="J889" s="984"/>
      <c r="K889" s="984"/>
      <c r="L889" s="984"/>
      <c r="M889" s="1"/>
    </row>
    <row r="890" spans="1:13" ht="19.899999999999999" customHeight="1" x14ac:dyDescent="0.35">
      <c r="A890" s="1"/>
      <c r="B890" s="1"/>
      <c r="C890" s="1"/>
      <c r="D890" s="1"/>
      <c r="E890" s="1"/>
      <c r="F890" s="1"/>
      <c r="G890" s="1"/>
      <c r="H890" s="1"/>
      <c r="I890" s="1"/>
      <c r="J890" s="1"/>
      <c r="K890" s="1"/>
      <c r="L890" s="1"/>
      <c r="M890" s="1"/>
    </row>
    <row r="891" spans="1:13" ht="19.899999999999999" customHeight="1" x14ac:dyDescent="0.35">
      <c r="A891" s="1"/>
      <c r="B891" s="1"/>
      <c r="C891" s="1"/>
      <c r="D891" s="1"/>
      <c r="E891" s="1"/>
      <c r="F891" s="1"/>
      <c r="G891" s="1"/>
      <c r="H891" s="1"/>
      <c r="I891" s="1"/>
      <c r="J891" s="1"/>
      <c r="K891" s="1"/>
      <c r="L891" s="1"/>
      <c r="M891" s="1"/>
    </row>
    <row r="892" spans="1:13" ht="19.899999999999999" customHeight="1" x14ac:dyDescent="0.35">
      <c r="A892" s="1"/>
      <c r="B892" s="1"/>
      <c r="C892" s="1"/>
      <c r="D892" s="1"/>
      <c r="E892" s="1"/>
      <c r="F892" s="1"/>
      <c r="G892" s="1"/>
      <c r="H892" s="1"/>
      <c r="I892" s="1"/>
      <c r="J892" s="1"/>
      <c r="K892" s="1"/>
      <c r="L892" s="1"/>
      <c r="M892" s="1"/>
    </row>
    <row r="893" spans="1:13" ht="19.899999999999999" customHeight="1" x14ac:dyDescent="0.35">
      <c r="A893" s="1"/>
      <c r="B893" s="1"/>
      <c r="C893" s="1"/>
      <c r="D893" s="1"/>
      <c r="E893" s="1"/>
      <c r="F893" s="1"/>
      <c r="G893" s="1"/>
      <c r="H893" s="1"/>
      <c r="I893" s="1"/>
      <c r="J893" s="1"/>
      <c r="K893" s="1"/>
      <c r="L893" s="1"/>
      <c r="M893" s="1"/>
    </row>
    <row r="894" spans="1:13" ht="19.899999999999999" customHeight="1" x14ac:dyDescent="0.35">
      <c r="A894" s="1"/>
      <c r="B894" s="1"/>
      <c r="C894" s="1"/>
      <c r="D894" s="1"/>
      <c r="E894" s="1"/>
      <c r="F894" s="1"/>
      <c r="G894" s="1"/>
      <c r="H894" s="1"/>
      <c r="I894" s="1"/>
      <c r="J894" s="1"/>
      <c r="K894" s="1"/>
      <c r="L894" s="1"/>
      <c r="M894" s="1"/>
    </row>
    <row r="895" spans="1:13" ht="19.899999999999999" customHeight="1" x14ac:dyDescent="0.35">
      <c r="A895" s="1"/>
      <c r="B895" s="1"/>
      <c r="C895" s="1"/>
      <c r="D895" s="1"/>
      <c r="E895" s="1"/>
      <c r="F895" s="1"/>
      <c r="G895" s="1"/>
      <c r="H895" s="1"/>
      <c r="I895" s="1"/>
      <c r="J895" s="1"/>
      <c r="K895" s="1"/>
      <c r="L895" s="1"/>
      <c r="M895" s="1"/>
    </row>
    <row r="896" spans="1:13" ht="19.899999999999999" customHeight="1" x14ac:dyDescent="0.35">
      <c r="A896" s="1"/>
      <c r="B896" s="1"/>
      <c r="C896" s="1"/>
      <c r="D896" s="1"/>
      <c r="E896" s="1"/>
      <c r="F896" s="1"/>
      <c r="G896" s="1"/>
      <c r="H896" s="1"/>
      <c r="I896" s="1"/>
      <c r="J896" s="1"/>
      <c r="K896" s="1"/>
      <c r="L896" s="1"/>
      <c r="M896" s="1"/>
    </row>
    <row r="897" spans="1:13" ht="19.899999999999999" customHeight="1" x14ac:dyDescent="0.35">
      <c r="A897" s="1"/>
      <c r="B897" s="1"/>
      <c r="C897" s="1"/>
      <c r="D897" s="1"/>
      <c r="E897" s="1"/>
      <c r="F897" s="1"/>
      <c r="G897" s="1"/>
      <c r="H897" s="1"/>
      <c r="I897" s="1"/>
      <c r="J897" s="1"/>
      <c r="K897" s="1"/>
      <c r="L897" s="1"/>
      <c r="M897" s="1"/>
    </row>
    <row r="898" spans="1:13" ht="19.899999999999999" customHeight="1" x14ac:dyDescent="0.35">
      <c r="A898" s="1"/>
      <c r="B898" s="1"/>
      <c r="C898" s="1"/>
      <c r="D898" s="1"/>
      <c r="E898" s="1"/>
      <c r="F898" s="1"/>
      <c r="G898" s="1"/>
      <c r="H898" s="1"/>
      <c r="I898" s="1"/>
      <c r="J898" s="1"/>
      <c r="K898" s="1"/>
      <c r="L898" s="1"/>
      <c r="M898" s="1"/>
    </row>
    <row r="899" spans="1:13" ht="19.899999999999999" customHeight="1" x14ac:dyDescent="0.35">
      <c r="A899" s="1"/>
      <c r="B899" s="1"/>
      <c r="C899" s="1"/>
      <c r="D899" s="1"/>
      <c r="E899" s="1"/>
      <c r="F899" s="1"/>
      <c r="G899" s="1"/>
      <c r="H899" s="1"/>
      <c r="I899" s="1"/>
      <c r="J899" s="1"/>
      <c r="K899" s="1"/>
      <c r="L899" s="1"/>
      <c r="M899" s="1"/>
    </row>
    <row r="900" spans="1:13" ht="19.899999999999999" customHeight="1" x14ac:dyDescent="0.35">
      <c r="A900" s="1"/>
      <c r="B900" s="1"/>
      <c r="C900" s="1"/>
      <c r="D900" s="1"/>
      <c r="E900" s="1"/>
      <c r="F900" s="1"/>
      <c r="G900" s="1"/>
      <c r="H900" s="1"/>
      <c r="I900" s="1"/>
      <c r="J900" s="1"/>
      <c r="K900" s="1"/>
      <c r="L900" s="1"/>
      <c r="M900" s="1"/>
    </row>
    <row r="901" spans="1:13" ht="19.899999999999999" customHeight="1" x14ac:dyDescent="0.35">
      <c r="A901" s="1"/>
      <c r="B901" s="1"/>
      <c r="C901" s="1"/>
      <c r="D901" s="1"/>
      <c r="E901" s="1"/>
      <c r="F901" s="1"/>
      <c r="G901" s="1"/>
      <c r="H901" s="1"/>
      <c r="I901" s="1"/>
      <c r="J901" s="1"/>
      <c r="K901" s="1"/>
      <c r="L901" s="1"/>
      <c r="M901" s="1"/>
    </row>
    <row r="902" spans="1:13" ht="19.899999999999999" customHeight="1" x14ac:dyDescent="0.35">
      <c r="A902" s="1"/>
      <c r="B902" s="1"/>
      <c r="C902" s="1"/>
      <c r="D902" s="1"/>
      <c r="E902" s="1"/>
      <c r="F902" s="1"/>
      <c r="G902" s="1"/>
      <c r="H902" s="1"/>
      <c r="I902" s="1"/>
      <c r="J902" s="1"/>
      <c r="K902" s="1"/>
      <c r="L902" s="1"/>
      <c r="M902" s="1"/>
    </row>
    <row r="903" spans="1:13" ht="19.899999999999999" customHeight="1" x14ac:dyDescent="0.35">
      <c r="A903" s="1"/>
      <c r="B903" s="1"/>
      <c r="C903" s="1"/>
      <c r="D903" s="1"/>
      <c r="E903" s="1"/>
      <c r="F903" s="1"/>
      <c r="G903" s="1"/>
      <c r="H903" s="1"/>
      <c r="I903" s="1"/>
      <c r="J903" s="1"/>
      <c r="K903" s="1"/>
      <c r="L903" s="1"/>
      <c r="M903" s="1"/>
    </row>
    <row r="904" spans="1:13" ht="19.899999999999999" customHeight="1" x14ac:dyDescent="0.35">
      <c r="A904" s="1"/>
      <c r="B904" s="1"/>
      <c r="C904" s="1"/>
      <c r="D904" s="1"/>
      <c r="E904" s="1"/>
      <c r="F904" s="1"/>
      <c r="G904" s="1"/>
      <c r="H904" s="1"/>
      <c r="I904" s="1"/>
      <c r="J904" s="1"/>
      <c r="K904" s="1"/>
      <c r="L904" s="1"/>
      <c r="M904" s="1"/>
    </row>
    <row r="905" spans="1:13" ht="19.899999999999999" customHeight="1" x14ac:dyDescent="0.35">
      <c r="A905" s="1"/>
      <c r="B905" s="1"/>
      <c r="C905" s="1"/>
      <c r="D905" s="1"/>
      <c r="E905" s="1"/>
      <c r="F905" s="1"/>
      <c r="G905" s="1"/>
      <c r="H905" s="1"/>
      <c r="I905" s="1"/>
      <c r="J905" s="1"/>
      <c r="K905" s="1"/>
      <c r="L905" s="1"/>
      <c r="M905" s="1"/>
    </row>
    <row r="906" spans="1:13" ht="19.899999999999999" customHeight="1" x14ac:dyDescent="0.35">
      <c r="A906" s="1"/>
      <c r="B906" s="1"/>
      <c r="C906" s="1"/>
      <c r="D906" s="1"/>
      <c r="E906" s="1"/>
      <c r="F906" s="1"/>
      <c r="G906" s="1"/>
      <c r="H906" s="1"/>
      <c r="I906" s="1"/>
      <c r="J906" s="1"/>
      <c r="K906" s="1"/>
      <c r="L906" s="1"/>
      <c r="M906" s="1"/>
    </row>
    <row r="907" spans="1:13" ht="19.899999999999999" customHeight="1" x14ac:dyDescent="0.35">
      <c r="A907" s="1"/>
      <c r="B907" s="1"/>
      <c r="C907" s="1"/>
      <c r="D907" s="1"/>
      <c r="E907" s="1"/>
      <c r="F907" s="1"/>
      <c r="G907" s="1"/>
      <c r="H907" s="1"/>
      <c r="I907" s="1"/>
      <c r="J907" s="1"/>
      <c r="K907" s="1"/>
      <c r="L907" s="1"/>
      <c r="M907" s="1"/>
    </row>
    <row r="908" spans="1:13" ht="19.899999999999999" customHeight="1" x14ac:dyDescent="0.35">
      <c r="A908" s="1"/>
      <c r="B908" s="1"/>
      <c r="C908" s="1"/>
      <c r="D908" s="1"/>
      <c r="E908" s="1"/>
      <c r="F908" s="1"/>
      <c r="G908" s="1"/>
      <c r="H908" s="1"/>
      <c r="I908" s="1"/>
      <c r="J908" s="1"/>
      <c r="K908" s="1"/>
      <c r="L908" s="1"/>
      <c r="M908" s="1"/>
    </row>
    <row r="909" spans="1:13" ht="19.899999999999999" customHeight="1" x14ac:dyDescent="0.35">
      <c r="A909" s="1"/>
      <c r="B909" s="1"/>
      <c r="C909" s="1"/>
      <c r="D909" s="1"/>
      <c r="E909" s="1"/>
      <c r="F909" s="1"/>
      <c r="G909" s="1"/>
      <c r="H909" s="1"/>
      <c r="I909" s="1"/>
      <c r="J909" s="1"/>
      <c r="K909" s="1"/>
      <c r="L909" s="1"/>
      <c r="M909" s="1"/>
    </row>
    <row r="910" spans="1:13" ht="19.899999999999999" customHeight="1" x14ac:dyDescent="0.35">
      <c r="A910" s="1"/>
      <c r="B910" s="1"/>
      <c r="C910" s="1"/>
      <c r="D910" s="1"/>
      <c r="E910" s="1"/>
      <c r="F910" s="1"/>
      <c r="G910" s="1"/>
      <c r="H910" s="1"/>
      <c r="I910" s="1"/>
      <c r="J910" s="1"/>
      <c r="K910" s="1"/>
      <c r="L910" s="1"/>
      <c r="M910" s="1"/>
    </row>
    <row r="911" spans="1:13" ht="19.899999999999999" customHeight="1" x14ac:dyDescent="0.35">
      <c r="A911" s="1"/>
      <c r="B911" s="1"/>
      <c r="C911" s="1"/>
      <c r="D911" s="1"/>
      <c r="E911" s="1"/>
      <c r="F911" s="1"/>
      <c r="G911" s="1"/>
      <c r="H911" s="1"/>
      <c r="I911" s="1"/>
      <c r="J911" s="1"/>
      <c r="K911" s="1"/>
      <c r="L911" s="1"/>
      <c r="M911" s="1"/>
    </row>
    <row r="912" spans="1:13" ht="19.899999999999999" customHeight="1" x14ac:dyDescent="0.35">
      <c r="A912" s="1"/>
      <c r="B912" s="1"/>
      <c r="C912" s="1"/>
      <c r="D912" s="1"/>
      <c r="E912" s="1"/>
      <c r="F912" s="1"/>
      <c r="G912" s="1"/>
      <c r="H912" s="1"/>
      <c r="I912" s="1"/>
      <c r="J912" s="1"/>
      <c r="K912" s="1"/>
      <c r="L912" s="1"/>
      <c r="M912" s="1"/>
    </row>
    <row r="913" spans="1:13" ht="19.899999999999999" customHeight="1" x14ac:dyDescent="0.35">
      <c r="A913" s="1"/>
      <c r="B913" s="1"/>
      <c r="C913" s="1"/>
      <c r="D913" s="1"/>
      <c r="E913" s="1"/>
      <c r="F913" s="1"/>
      <c r="G913" s="1"/>
      <c r="H913" s="1"/>
      <c r="I913" s="1"/>
      <c r="J913" s="1"/>
      <c r="K913" s="1"/>
      <c r="L913" s="1"/>
      <c r="M913" s="1"/>
    </row>
    <row r="914" spans="1:13" ht="19.899999999999999" customHeight="1" x14ac:dyDescent="0.35">
      <c r="A914" s="1"/>
      <c r="B914" s="1"/>
      <c r="C914" s="1"/>
      <c r="D914" s="1"/>
      <c r="E914" s="1"/>
      <c r="F914" s="1"/>
      <c r="G914" s="1"/>
      <c r="H914" s="1"/>
      <c r="I914" s="1"/>
      <c r="J914" s="1"/>
      <c r="K914" s="1"/>
      <c r="L914" s="1"/>
      <c r="M914" s="1"/>
    </row>
    <row r="915" spans="1:13" ht="19.899999999999999" customHeight="1" x14ac:dyDescent="0.35">
      <c r="A915" s="1"/>
      <c r="B915" s="1"/>
      <c r="C915" s="1"/>
      <c r="D915" s="1"/>
      <c r="E915" s="1"/>
      <c r="F915" s="1"/>
      <c r="G915" s="1"/>
      <c r="H915" s="1"/>
      <c r="I915" s="1"/>
      <c r="J915" s="1"/>
      <c r="K915" s="1"/>
      <c r="L915" s="1"/>
      <c r="M915" s="1"/>
    </row>
    <row r="916" spans="1:13" ht="19.899999999999999" customHeight="1" x14ac:dyDescent="0.35">
      <c r="A916" s="1"/>
      <c r="B916" s="1"/>
      <c r="C916" s="1"/>
      <c r="D916" s="1"/>
      <c r="E916" s="1"/>
      <c r="F916" s="1"/>
      <c r="G916" s="1"/>
      <c r="H916" s="1"/>
      <c r="I916" s="1"/>
      <c r="J916" s="1"/>
      <c r="K916" s="1"/>
      <c r="L916" s="1"/>
      <c r="M916" s="1"/>
    </row>
    <row r="917" spans="1:13" ht="19.899999999999999" customHeight="1" x14ac:dyDescent="0.35">
      <c r="A917" s="1"/>
      <c r="B917" s="1"/>
      <c r="C917" s="1"/>
      <c r="D917" s="1"/>
      <c r="E917" s="1"/>
      <c r="F917" s="1"/>
      <c r="G917" s="1"/>
      <c r="H917" s="1"/>
      <c r="I917" s="1"/>
      <c r="J917" s="1"/>
      <c r="K917" s="1"/>
      <c r="L917" s="1"/>
      <c r="M917" s="1"/>
    </row>
    <row r="918" spans="1:13" ht="19.899999999999999" customHeight="1" x14ac:dyDescent="0.35">
      <c r="A918" s="1"/>
      <c r="B918" s="1"/>
      <c r="C918" s="1"/>
      <c r="D918" s="1"/>
      <c r="E918" s="1"/>
      <c r="F918" s="1"/>
      <c r="G918" s="1"/>
      <c r="H918" s="1"/>
      <c r="I918" s="1"/>
      <c r="J918" s="1"/>
      <c r="K918" s="1"/>
      <c r="L918" s="1"/>
      <c r="M918" s="1"/>
    </row>
    <row r="919" spans="1:13" ht="19.899999999999999" customHeight="1" x14ac:dyDescent="0.35">
      <c r="A919" s="1"/>
      <c r="B919" s="1"/>
      <c r="C919" s="1"/>
      <c r="D919" s="1"/>
      <c r="E919" s="1"/>
      <c r="F919" s="1"/>
      <c r="G919" s="1"/>
      <c r="H919" s="1"/>
      <c r="I919" s="1"/>
      <c r="J919" s="1"/>
      <c r="K919" s="1"/>
      <c r="L919" s="1"/>
      <c r="M919" s="1"/>
    </row>
    <row r="920" spans="1:13" ht="19.899999999999999" customHeight="1" x14ac:dyDescent="0.35">
      <c r="A920" s="1"/>
      <c r="B920" s="1"/>
      <c r="C920" s="1"/>
      <c r="D920" s="1"/>
      <c r="E920" s="1"/>
      <c r="F920" s="1"/>
      <c r="G920" s="1"/>
      <c r="H920" s="1"/>
      <c r="I920" s="1"/>
      <c r="J920" s="1"/>
      <c r="K920" s="1"/>
      <c r="L920" s="1"/>
      <c r="M920" s="1"/>
    </row>
    <row r="921" spans="1:13" ht="19.899999999999999" customHeight="1" x14ac:dyDescent="0.35">
      <c r="A921" s="1"/>
      <c r="B921" s="1"/>
      <c r="C921" s="1"/>
      <c r="D921" s="1"/>
      <c r="E921" s="1"/>
      <c r="F921" s="1"/>
      <c r="G921" s="1"/>
      <c r="H921" s="1"/>
      <c r="I921" s="1"/>
      <c r="J921" s="1"/>
      <c r="K921" s="1"/>
      <c r="L921" s="1"/>
      <c r="M921" s="1"/>
    </row>
    <row r="922" spans="1:13" ht="19.899999999999999" customHeight="1" x14ac:dyDescent="0.35">
      <c r="A922" s="1"/>
      <c r="B922" s="1"/>
      <c r="C922" s="1"/>
      <c r="D922" s="1"/>
      <c r="E922" s="1"/>
      <c r="F922" s="1"/>
      <c r="G922" s="1"/>
      <c r="H922" s="1"/>
      <c r="I922" s="1"/>
      <c r="J922" s="1"/>
      <c r="K922" s="1"/>
      <c r="L922" s="1"/>
      <c r="M922" s="1"/>
    </row>
    <row r="923" spans="1:13" ht="19.899999999999999" customHeight="1" x14ac:dyDescent="0.35">
      <c r="A923" s="1"/>
      <c r="B923" s="1"/>
      <c r="C923" s="1"/>
      <c r="D923" s="1"/>
      <c r="E923" s="1"/>
      <c r="F923" s="1"/>
      <c r="G923" s="1"/>
      <c r="H923" s="1"/>
      <c r="I923" s="1"/>
      <c r="J923" s="1"/>
      <c r="K923" s="1"/>
      <c r="L923" s="1"/>
      <c r="M923" s="1"/>
    </row>
    <row r="924" spans="1:13" ht="19.899999999999999" customHeight="1" x14ac:dyDescent="0.35">
      <c r="A924" s="1"/>
      <c r="B924" s="1"/>
      <c r="C924" s="1"/>
      <c r="D924" s="1"/>
      <c r="E924" s="1"/>
      <c r="F924" s="1"/>
      <c r="G924" s="1"/>
      <c r="H924" s="1"/>
      <c r="I924" s="1"/>
      <c r="J924" s="1"/>
      <c r="K924" s="1"/>
      <c r="L924" s="1"/>
      <c r="M924" s="1"/>
    </row>
    <row r="925" spans="1:13" ht="19.899999999999999" customHeight="1" x14ac:dyDescent="0.35">
      <c r="A925" s="1"/>
      <c r="B925" s="1"/>
      <c r="C925" s="1"/>
      <c r="D925" s="1"/>
      <c r="E925" s="1"/>
      <c r="F925" s="1"/>
      <c r="G925" s="1"/>
      <c r="H925" s="1"/>
      <c r="I925" s="1"/>
      <c r="J925" s="1"/>
      <c r="K925" s="1"/>
      <c r="L925" s="1"/>
      <c r="M925" s="1"/>
    </row>
    <row r="926" spans="1:13" ht="19.899999999999999" customHeight="1" x14ac:dyDescent="0.35">
      <c r="A926" s="1"/>
      <c r="B926" s="1"/>
      <c r="C926" s="1"/>
      <c r="D926" s="1"/>
      <c r="E926" s="1"/>
      <c r="F926" s="1"/>
      <c r="G926" s="1"/>
      <c r="H926" s="1"/>
      <c r="I926" s="1"/>
      <c r="J926" s="1"/>
      <c r="K926" s="1"/>
      <c r="L926" s="1"/>
      <c r="M926" s="1"/>
    </row>
    <row r="927" spans="1:13" ht="19.899999999999999" customHeight="1" x14ac:dyDescent="0.35">
      <c r="A927" s="1"/>
      <c r="B927" s="1"/>
      <c r="C927" s="1"/>
      <c r="D927" s="1"/>
      <c r="E927" s="1"/>
      <c r="F927" s="1"/>
      <c r="G927" s="1"/>
      <c r="H927" s="1"/>
      <c r="I927" s="1"/>
      <c r="J927" s="1"/>
      <c r="K927" s="1"/>
      <c r="L927" s="1"/>
      <c r="M927" s="1"/>
    </row>
    <row r="928" spans="1:13" ht="19.899999999999999" customHeight="1" x14ac:dyDescent="0.35">
      <c r="A928" s="1"/>
      <c r="B928" s="1"/>
      <c r="C928" s="1"/>
      <c r="D928" s="1"/>
      <c r="E928" s="1"/>
      <c r="F928" s="1"/>
      <c r="G928" s="1"/>
      <c r="H928" s="1"/>
      <c r="I928" s="1"/>
      <c r="J928" s="1"/>
      <c r="K928" s="1"/>
      <c r="L928" s="1"/>
      <c r="M928" s="1"/>
    </row>
    <row r="929" spans="1:13" ht="19.899999999999999" customHeight="1" x14ac:dyDescent="0.35">
      <c r="A929" s="1"/>
      <c r="B929" s="1"/>
      <c r="C929" s="1"/>
      <c r="D929" s="1"/>
      <c r="E929" s="1"/>
      <c r="F929" s="1"/>
      <c r="G929" s="1"/>
      <c r="H929" s="1"/>
      <c r="I929" s="1"/>
      <c r="J929" s="1"/>
      <c r="K929" s="1"/>
      <c r="L929" s="1"/>
      <c r="M929" s="1"/>
    </row>
    <row r="930" spans="1:13" ht="19.899999999999999" customHeight="1" x14ac:dyDescent="0.35">
      <c r="A930" s="1"/>
      <c r="B930" s="1"/>
      <c r="C930" s="1"/>
      <c r="D930" s="1"/>
      <c r="E930" s="1"/>
      <c r="F930" s="1"/>
      <c r="G930" s="1"/>
      <c r="H930" s="1"/>
      <c r="I930" s="1"/>
      <c r="J930" s="1"/>
      <c r="K930" s="1"/>
      <c r="L930" s="1"/>
      <c r="M930" s="1"/>
    </row>
    <row r="931" spans="1:13" ht="19.899999999999999" customHeight="1" x14ac:dyDescent="0.35">
      <c r="A931" s="1"/>
      <c r="B931" s="1"/>
      <c r="C931" s="1"/>
      <c r="D931" s="1"/>
      <c r="E931" s="1"/>
      <c r="F931" s="1"/>
      <c r="G931" s="1"/>
      <c r="H931" s="1"/>
      <c r="I931" s="1"/>
      <c r="J931" s="1"/>
      <c r="K931" s="1"/>
      <c r="L931" s="1"/>
      <c r="M931" s="1"/>
    </row>
    <row r="932" spans="1:13" ht="19.899999999999999" customHeight="1" x14ac:dyDescent="0.35">
      <c r="A932" s="1"/>
      <c r="B932" s="1"/>
      <c r="C932" s="1"/>
      <c r="D932" s="1"/>
      <c r="E932" s="1"/>
      <c r="F932" s="1"/>
      <c r="G932" s="1"/>
      <c r="H932" s="1"/>
      <c r="I932" s="1"/>
      <c r="J932" s="1"/>
      <c r="K932" s="1"/>
      <c r="L932" s="1"/>
      <c r="M932" s="1"/>
    </row>
    <row r="933" spans="1:13" ht="19.899999999999999" customHeight="1" x14ac:dyDescent="0.35">
      <c r="A933" s="1"/>
      <c r="B933" s="1"/>
      <c r="C933" s="1"/>
      <c r="D933" s="1"/>
      <c r="E933" s="1"/>
      <c r="F933" s="1"/>
      <c r="G933" s="1"/>
      <c r="H933" s="1"/>
      <c r="I933" s="1"/>
      <c r="J933" s="1"/>
      <c r="K933" s="1"/>
      <c r="L933" s="1"/>
      <c r="M933" s="1"/>
    </row>
    <row r="934" spans="1:13" ht="19.899999999999999" customHeight="1" x14ac:dyDescent="0.35">
      <c r="A934" s="1"/>
      <c r="B934" s="1"/>
      <c r="C934" s="1"/>
      <c r="D934" s="1"/>
      <c r="E934" s="1"/>
      <c r="F934" s="1"/>
      <c r="G934" s="1"/>
      <c r="H934" s="1"/>
      <c r="I934" s="1"/>
      <c r="J934" s="1"/>
      <c r="K934" s="1"/>
      <c r="L934" s="1"/>
      <c r="M934" s="1"/>
    </row>
    <row r="935" spans="1:13" ht="19.899999999999999" customHeight="1" x14ac:dyDescent="0.35">
      <c r="A935" s="1"/>
      <c r="B935" s="1"/>
      <c r="C935" s="1"/>
      <c r="D935" s="1"/>
      <c r="E935" s="1"/>
      <c r="F935" s="1"/>
      <c r="G935" s="1"/>
      <c r="H935" s="1"/>
      <c r="I935" s="1"/>
      <c r="J935" s="1"/>
      <c r="K935" s="1"/>
      <c r="L935" s="1"/>
      <c r="M935" s="1"/>
    </row>
    <row r="936" spans="1:13" ht="19.899999999999999" customHeight="1" x14ac:dyDescent="0.35">
      <c r="A936" s="1"/>
      <c r="B936" s="1"/>
      <c r="C936" s="1"/>
      <c r="D936" s="1"/>
      <c r="E936" s="1"/>
      <c r="F936" s="1"/>
      <c r="G936" s="1"/>
      <c r="H936" s="1"/>
      <c r="I936" s="1"/>
      <c r="J936" s="1"/>
      <c r="K936" s="1"/>
      <c r="L936" s="1"/>
      <c r="M936" s="1"/>
    </row>
    <row r="937" spans="1:13" ht="19.899999999999999" customHeight="1" x14ac:dyDescent="0.35">
      <c r="A937" s="1"/>
      <c r="B937" s="1"/>
      <c r="C937" s="1"/>
      <c r="D937" s="1"/>
      <c r="E937" s="1"/>
      <c r="F937" s="1"/>
      <c r="G937" s="1"/>
      <c r="H937" s="1"/>
      <c r="I937" s="1"/>
      <c r="J937" s="1"/>
      <c r="K937" s="1"/>
      <c r="L937" s="1"/>
      <c r="M937" s="1"/>
    </row>
    <row r="938" spans="1:13" ht="19.899999999999999" customHeight="1" x14ac:dyDescent="0.35">
      <c r="A938" s="1"/>
      <c r="B938" s="1"/>
      <c r="C938" s="1"/>
      <c r="D938" s="1"/>
      <c r="E938" s="1"/>
      <c r="F938" s="1"/>
      <c r="G938" s="1"/>
      <c r="H938" s="1"/>
      <c r="I938" s="1"/>
      <c r="J938" s="1"/>
      <c r="K938" s="1"/>
      <c r="L938" s="1"/>
      <c r="M938" s="1"/>
    </row>
    <row r="939" spans="1:13" ht="19.899999999999999" customHeight="1" x14ac:dyDescent="0.35">
      <c r="A939" s="1"/>
      <c r="B939" s="1"/>
      <c r="C939" s="1"/>
      <c r="D939" s="1"/>
      <c r="E939" s="1"/>
      <c r="F939" s="1"/>
      <c r="G939" s="1"/>
      <c r="H939" s="1"/>
      <c r="I939" s="1"/>
      <c r="J939" s="1"/>
      <c r="K939" s="1"/>
      <c r="L939" s="1"/>
      <c r="M939" s="1"/>
    </row>
    <row r="940" spans="1:13" ht="19.899999999999999" customHeight="1" x14ac:dyDescent="0.35">
      <c r="A940" s="1"/>
      <c r="B940" s="1"/>
      <c r="C940" s="1"/>
      <c r="D940" s="1"/>
      <c r="E940" s="1"/>
      <c r="F940" s="1"/>
      <c r="G940" s="1"/>
      <c r="H940" s="1"/>
      <c r="I940" s="1"/>
      <c r="J940" s="1"/>
      <c r="K940" s="1"/>
      <c r="L940" s="1"/>
      <c r="M940" s="1"/>
    </row>
    <row r="941" spans="1:13" ht="19.899999999999999" customHeight="1" x14ac:dyDescent="0.35">
      <c r="A941" s="1"/>
      <c r="B941" s="1"/>
      <c r="C941" s="1"/>
      <c r="D941" s="1"/>
      <c r="E941" s="1"/>
      <c r="F941" s="1"/>
      <c r="G941" s="1"/>
      <c r="H941" s="1"/>
      <c r="I941" s="1"/>
      <c r="J941" s="1"/>
      <c r="K941" s="1"/>
      <c r="L941" s="1"/>
      <c r="M941" s="1"/>
    </row>
    <row r="942" spans="1:13" ht="19.899999999999999" customHeight="1" x14ac:dyDescent="0.35">
      <c r="A942" s="1"/>
      <c r="B942" s="1"/>
      <c r="C942" s="1"/>
      <c r="D942" s="1"/>
      <c r="E942" s="1"/>
      <c r="F942" s="1"/>
      <c r="G942" s="1"/>
      <c r="H942" s="1"/>
      <c r="I942" s="1"/>
      <c r="J942" s="1"/>
      <c r="K942" s="1"/>
      <c r="L942" s="1"/>
      <c r="M942" s="1"/>
    </row>
    <row r="943" spans="1:13" ht="19.899999999999999" customHeight="1" x14ac:dyDescent="0.35">
      <c r="A943" s="1"/>
      <c r="B943" s="1"/>
      <c r="C943" s="1"/>
      <c r="D943" s="1"/>
      <c r="E943" s="1"/>
      <c r="F943" s="1"/>
      <c r="G943" s="1"/>
      <c r="H943" s="1"/>
      <c r="I943" s="1"/>
      <c r="J943" s="1"/>
      <c r="K943" s="1"/>
      <c r="L943" s="1"/>
      <c r="M943" s="1"/>
    </row>
    <row r="944" spans="1:13" ht="19.899999999999999" customHeight="1" x14ac:dyDescent="0.35">
      <c r="A944" s="1"/>
      <c r="B944" s="1"/>
      <c r="C944" s="1"/>
      <c r="D944" s="1"/>
      <c r="E944" s="1"/>
      <c r="F944" s="1"/>
      <c r="G944" s="1"/>
      <c r="H944" s="1"/>
      <c r="I944" s="1"/>
      <c r="J944" s="1"/>
      <c r="K944" s="1"/>
      <c r="L944" s="1"/>
      <c r="M944" s="1"/>
    </row>
    <row r="945" spans="1:13" ht="19.899999999999999" customHeight="1" x14ac:dyDescent="0.35">
      <c r="A945" s="1"/>
      <c r="B945" s="1"/>
      <c r="C945" s="1"/>
      <c r="D945" s="1"/>
      <c r="E945" s="1"/>
      <c r="F945" s="1"/>
      <c r="G945" s="1"/>
      <c r="H945" s="1"/>
      <c r="I945" s="1"/>
      <c r="J945" s="1"/>
      <c r="K945" s="1"/>
      <c r="L945" s="1"/>
      <c r="M945" s="1"/>
    </row>
    <row r="946" spans="1:13" ht="19.899999999999999" customHeight="1" x14ac:dyDescent="0.35">
      <c r="A946" s="1"/>
      <c r="B946" s="1"/>
      <c r="C946" s="1"/>
      <c r="D946" s="1"/>
      <c r="E946" s="1"/>
      <c r="F946" s="1"/>
      <c r="G946" s="1"/>
      <c r="H946" s="1"/>
      <c r="I946" s="1"/>
      <c r="J946" s="1"/>
      <c r="K946" s="1"/>
      <c r="L946" s="1"/>
      <c r="M946" s="1"/>
    </row>
    <row r="947" spans="1:13" ht="19.899999999999999" customHeight="1" x14ac:dyDescent="0.35">
      <c r="A947" s="1"/>
      <c r="B947" s="1"/>
      <c r="C947" s="1"/>
      <c r="D947" s="1"/>
      <c r="E947" s="1"/>
      <c r="F947" s="1"/>
      <c r="G947" s="1"/>
      <c r="H947" s="1"/>
      <c r="I947" s="1"/>
      <c r="J947" s="1"/>
      <c r="K947" s="1"/>
      <c r="L947" s="1"/>
      <c r="M947" s="1"/>
    </row>
    <row r="948" spans="1:13" ht="19.899999999999999" customHeight="1" x14ac:dyDescent="0.35">
      <c r="A948" s="1"/>
      <c r="B948" s="1"/>
      <c r="C948" s="1"/>
      <c r="D948" s="1"/>
      <c r="E948" s="1"/>
      <c r="F948" s="1"/>
      <c r="G948" s="1"/>
      <c r="H948" s="1"/>
      <c r="I948" s="1"/>
      <c r="J948" s="1"/>
      <c r="K948" s="1"/>
      <c r="L948" s="1"/>
      <c r="M948" s="1"/>
    </row>
    <row r="949" spans="1:13" ht="19.899999999999999" customHeight="1" x14ac:dyDescent="0.35">
      <c r="A949" s="1"/>
      <c r="B949" s="1"/>
      <c r="C949" s="1"/>
      <c r="D949" s="1"/>
      <c r="E949" s="1"/>
      <c r="F949" s="1"/>
      <c r="G949" s="1"/>
      <c r="H949" s="1"/>
      <c r="I949" s="1"/>
      <c r="J949" s="1"/>
      <c r="K949" s="1"/>
      <c r="L949" s="1"/>
      <c r="M949" s="1"/>
    </row>
    <row r="950" spans="1:13" ht="19.899999999999999" customHeight="1" x14ac:dyDescent="0.35">
      <c r="A950" s="1"/>
      <c r="B950" s="1"/>
      <c r="C950" s="1"/>
      <c r="D950" s="1"/>
      <c r="E950" s="1"/>
      <c r="F950" s="1"/>
      <c r="G950" s="1"/>
      <c r="H950" s="1"/>
      <c r="I950" s="1"/>
      <c r="J950" s="1"/>
      <c r="K950" s="1"/>
      <c r="L950" s="1"/>
      <c r="M950" s="1"/>
    </row>
    <row r="951" spans="1:13" ht="19.899999999999999" customHeight="1" x14ac:dyDescent="0.35">
      <c r="A951" s="1"/>
      <c r="B951" s="1"/>
      <c r="C951" s="1"/>
      <c r="D951" s="1"/>
      <c r="E951" s="1"/>
      <c r="F951" s="1"/>
      <c r="G951" s="1"/>
      <c r="H951" s="1"/>
      <c r="I951" s="1"/>
      <c r="J951" s="1"/>
      <c r="K951" s="1"/>
      <c r="L951" s="1"/>
      <c r="M951" s="1"/>
    </row>
    <row r="952" spans="1:13" ht="19.899999999999999" customHeight="1" x14ac:dyDescent="0.35">
      <c r="A952" s="1"/>
      <c r="B952" s="1"/>
      <c r="C952" s="1"/>
      <c r="D952" s="1"/>
      <c r="E952" s="1"/>
      <c r="F952" s="1"/>
      <c r="G952" s="1"/>
      <c r="H952" s="1"/>
      <c r="I952" s="1"/>
      <c r="J952" s="1"/>
      <c r="K952" s="1"/>
      <c r="L952" s="1"/>
      <c r="M952" s="1"/>
    </row>
    <row r="953" spans="1:13" ht="19.899999999999999" customHeight="1" x14ac:dyDescent="0.35">
      <c r="A953" s="1"/>
      <c r="B953" s="1"/>
      <c r="C953" s="1"/>
      <c r="D953" s="1"/>
      <c r="E953" s="1"/>
      <c r="F953" s="1"/>
      <c r="G953" s="1"/>
      <c r="H953" s="1"/>
      <c r="I953" s="1"/>
      <c r="J953" s="1"/>
      <c r="K953" s="1"/>
      <c r="L953" s="1"/>
      <c r="M953" s="1"/>
    </row>
    <row r="954" spans="1:13" ht="19.899999999999999" customHeight="1" x14ac:dyDescent="0.35">
      <c r="A954" s="1"/>
      <c r="B954" s="1"/>
      <c r="C954" s="1"/>
      <c r="D954" s="1"/>
      <c r="E954" s="1"/>
      <c r="F954" s="1"/>
      <c r="G954" s="1"/>
      <c r="H954" s="1"/>
      <c r="I954" s="1"/>
      <c r="J954" s="1"/>
      <c r="K954" s="1"/>
      <c r="L954" s="1"/>
      <c r="M954" s="1"/>
    </row>
    <row r="955" spans="1:13" ht="19.899999999999999" customHeight="1" x14ac:dyDescent="0.35">
      <c r="A955" s="1"/>
      <c r="B955" s="1"/>
      <c r="C955" s="1"/>
      <c r="D955" s="1"/>
      <c r="E955" s="1"/>
      <c r="F955" s="1"/>
      <c r="G955" s="1"/>
      <c r="H955" s="1"/>
      <c r="I955" s="1"/>
      <c r="J955" s="1"/>
      <c r="K955" s="1"/>
      <c r="L955" s="1"/>
      <c r="M955" s="1"/>
    </row>
    <row r="956" spans="1:13" ht="19.899999999999999" customHeight="1" x14ac:dyDescent="0.35">
      <c r="A956" s="1"/>
      <c r="B956" s="1"/>
      <c r="C956" s="1"/>
      <c r="D956" s="1"/>
      <c r="E956" s="1"/>
      <c r="F956" s="1"/>
      <c r="G956" s="1"/>
      <c r="H956" s="1"/>
      <c r="I956" s="1"/>
      <c r="J956" s="1"/>
      <c r="K956" s="1"/>
      <c r="L956" s="1"/>
      <c r="M956" s="1"/>
    </row>
    <row r="957" spans="1:13" ht="19.899999999999999" customHeight="1" x14ac:dyDescent="0.35">
      <c r="A957" s="1"/>
      <c r="B957" s="1"/>
      <c r="C957" s="1"/>
      <c r="D957" s="1"/>
      <c r="E957" s="1"/>
      <c r="F957" s="1"/>
      <c r="G957" s="1"/>
      <c r="H957" s="1"/>
      <c r="I957" s="1"/>
      <c r="J957" s="1"/>
      <c r="K957" s="1"/>
      <c r="L957" s="1"/>
      <c r="M957" s="1"/>
    </row>
    <row r="958" spans="1:13" ht="19.899999999999999" customHeight="1" x14ac:dyDescent="0.35">
      <c r="A958" s="1"/>
      <c r="B958" s="1"/>
      <c r="C958" s="1"/>
      <c r="D958" s="1"/>
      <c r="E958" s="1"/>
      <c r="F958" s="1"/>
      <c r="G958" s="1"/>
      <c r="H958" s="1"/>
      <c r="I958" s="1"/>
      <c r="J958" s="1"/>
      <c r="K958" s="1"/>
      <c r="L958" s="1"/>
      <c r="M958" s="1"/>
    </row>
    <row r="959" spans="1:13" ht="19.899999999999999" customHeight="1" x14ac:dyDescent="0.35">
      <c r="A959" s="1"/>
      <c r="B959" s="1"/>
      <c r="C959" s="1"/>
      <c r="D959" s="1"/>
      <c r="E959" s="1"/>
      <c r="F959" s="1"/>
      <c r="G959" s="1"/>
      <c r="H959" s="1"/>
      <c r="I959" s="1"/>
      <c r="J959" s="1"/>
      <c r="K959" s="1"/>
      <c r="L959" s="1"/>
      <c r="M959" s="1"/>
    </row>
    <row r="960" spans="1:13" ht="19.899999999999999" customHeight="1" x14ac:dyDescent="0.35">
      <c r="A960" s="1"/>
      <c r="B960" s="1"/>
      <c r="C960" s="1"/>
      <c r="D960" s="1"/>
      <c r="E960" s="1"/>
      <c r="F960" s="1"/>
      <c r="G960" s="1"/>
      <c r="H960" s="1"/>
      <c r="I960" s="1"/>
      <c r="J960" s="1"/>
      <c r="K960" s="1"/>
      <c r="L960" s="1"/>
      <c r="M960" s="1"/>
    </row>
    <row r="961" spans="1:13" ht="19.899999999999999" customHeight="1" x14ac:dyDescent="0.35">
      <c r="A961" s="1"/>
      <c r="B961" s="1"/>
      <c r="C961" s="1"/>
      <c r="D961" s="1"/>
      <c r="E961" s="1"/>
      <c r="F961" s="1"/>
      <c r="G961" s="1"/>
      <c r="H961" s="1"/>
      <c r="I961" s="1"/>
      <c r="J961" s="1"/>
      <c r="K961" s="1"/>
      <c r="L961" s="1"/>
      <c r="M961" s="1"/>
    </row>
    <row r="962" spans="1:13" ht="19.899999999999999" customHeight="1" x14ac:dyDescent="0.35">
      <c r="A962" s="1"/>
      <c r="B962" s="1"/>
      <c r="C962" s="1"/>
      <c r="D962" s="1"/>
      <c r="E962" s="1"/>
      <c r="F962" s="1"/>
      <c r="G962" s="1"/>
      <c r="H962" s="1"/>
      <c r="I962" s="1"/>
      <c r="J962" s="1"/>
      <c r="K962" s="1"/>
      <c r="L962" s="1"/>
      <c r="M962" s="1"/>
    </row>
    <row r="963" spans="1:13" ht="19.899999999999999" customHeight="1" x14ac:dyDescent="0.35">
      <c r="A963" s="1"/>
      <c r="B963" s="1"/>
      <c r="C963" s="1"/>
      <c r="D963" s="1"/>
      <c r="E963" s="1"/>
      <c r="F963" s="1"/>
      <c r="G963" s="1"/>
      <c r="H963" s="1"/>
      <c r="I963" s="1"/>
      <c r="J963" s="1"/>
      <c r="K963" s="1"/>
      <c r="L963" s="1"/>
      <c r="M963" s="1"/>
    </row>
    <row r="964" spans="1:13" ht="19.899999999999999" customHeight="1" x14ac:dyDescent="0.35">
      <c r="A964" s="1"/>
      <c r="B964" s="1"/>
      <c r="C964" s="1"/>
      <c r="D964" s="1"/>
      <c r="E964" s="1"/>
      <c r="F964" s="1"/>
      <c r="G964" s="1"/>
      <c r="H964" s="1"/>
      <c r="I964" s="1"/>
      <c r="J964" s="1"/>
      <c r="K964" s="1"/>
      <c r="L964" s="1"/>
      <c r="M964" s="1"/>
    </row>
    <row r="965" spans="1:13" ht="19.899999999999999" customHeight="1" x14ac:dyDescent="0.35">
      <c r="A965" s="1"/>
      <c r="B965" s="1"/>
      <c r="C965" s="1"/>
      <c r="D965" s="1"/>
      <c r="E965" s="1"/>
      <c r="F965" s="1"/>
      <c r="G965" s="1"/>
      <c r="H965" s="1"/>
      <c r="I965" s="1"/>
      <c r="J965" s="1"/>
      <c r="K965" s="1"/>
      <c r="L965" s="1"/>
      <c r="M965" s="1"/>
    </row>
    <row r="966" spans="1:13" ht="19.899999999999999" customHeight="1" x14ac:dyDescent="0.35">
      <c r="A966" s="1"/>
      <c r="B966" s="1"/>
      <c r="C966" s="1"/>
      <c r="D966" s="1"/>
      <c r="E966" s="1"/>
      <c r="F966" s="1"/>
      <c r="G966" s="1"/>
      <c r="H966" s="1"/>
      <c r="I966" s="1"/>
      <c r="J966" s="1"/>
      <c r="K966" s="1"/>
      <c r="L966" s="1"/>
      <c r="M966" s="1"/>
    </row>
    <row r="967" spans="1:13" ht="19.899999999999999" customHeight="1" x14ac:dyDescent="0.35">
      <c r="A967" s="1"/>
      <c r="B967" s="1"/>
      <c r="C967" s="1"/>
      <c r="D967" s="1"/>
      <c r="E967" s="1"/>
      <c r="F967" s="1"/>
      <c r="G967" s="1"/>
      <c r="H967" s="1"/>
      <c r="I967" s="1"/>
      <c r="J967" s="1"/>
      <c r="K967" s="1"/>
      <c r="L967" s="1"/>
      <c r="M967" s="1"/>
    </row>
    <row r="968" spans="1:13" ht="19.899999999999999" customHeight="1" x14ac:dyDescent="0.35">
      <c r="A968" s="1"/>
      <c r="B968" s="1"/>
      <c r="C968" s="1"/>
      <c r="D968" s="1"/>
      <c r="E968" s="1"/>
      <c r="F968" s="1"/>
      <c r="G968" s="1"/>
      <c r="H968" s="1"/>
      <c r="I968" s="1"/>
      <c r="J968" s="1"/>
      <c r="K968" s="1"/>
      <c r="L968" s="1"/>
      <c r="M968" s="1"/>
    </row>
    <row r="969" spans="1:13" ht="19.899999999999999" customHeight="1" x14ac:dyDescent="0.35">
      <c r="A969" s="1"/>
      <c r="B969" s="1"/>
      <c r="C969" s="1"/>
      <c r="D969" s="1"/>
      <c r="E969" s="1"/>
      <c r="F969" s="1"/>
      <c r="G969" s="1"/>
      <c r="H969" s="1"/>
      <c r="I969" s="1"/>
      <c r="J969" s="1"/>
      <c r="K969" s="1"/>
      <c r="L969" s="1"/>
      <c r="M969" s="1"/>
    </row>
    <row r="970" spans="1:13" ht="19.899999999999999" customHeight="1" x14ac:dyDescent="0.35">
      <c r="A970" s="1"/>
      <c r="B970" s="1"/>
      <c r="C970" s="1"/>
      <c r="D970" s="1"/>
      <c r="E970" s="1"/>
      <c r="F970" s="1"/>
      <c r="G970" s="1"/>
      <c r="H970" s="1"/>
      <c r="I970" s="1"/>
      <c r="J970" s="1"/>
      <c r="K970" s="1"/>
      <c r="L970" s="1"/>
      <c r="M970" s="1"/>
    </row>
    <row r="971" spans="1:13" ht="19.899999999999999" customHeight="1" x14ac:dyDescent="0.35">
      <c r="A971" s="1"/>
      <c r="B971" s="1"/>
      <c r="C971" s="1"/>
      <c r="D971" s="1"/>
      <c r="E971" s="1"/>
      <c r="F971" s="1"/>
      <c r="G971" s="1"/>
      <c r="H971" s="1"/>
      <c r="I971" s="1"/>
      <c r="J971" s="1"/>
      <c r="K971" s="1"/>
      <c r="L971" s="1"/>
      <c r="M971" s="1"/>
    </row>
    <row r="972" spans="1:13" ht="19.899999999999999" customHeight="1" x14ac:dyDescent="0.35">
      <c r="A972" s="1"/>
      <c r="B972" s="1"/>
      <c r="C972" s="1"/>
      <c r="D972" s="1"/>
      <c r="E972" s="1"/>
      <c r="F972" s="1"/>
      <c r="G972" s="1"/>
      <c r="H972" s="1"/>
      <c r="I972" s="1"/>
      <c r="J972" s="1"/>
      <c r="K972" s="1"/>
      <c r="L972" s="1"/>
      <c r="M972" s="1"/>
    </row>
    <row r="973" spans="1:13" ht="19.899999999999999" customHeight="1" x14ac:dyDescent="0.35">
      <c r="A973" s="1"/>
      <c r="B973" s="1"/>
      <c r="C973" s="1"/>
      <c r="D973" s="1"/>
      <c r="E973" s="1"/>
      <c r="F973" s="1"/>
      <c r="G973" s="1"/>
      <c r="H973" s="1"/>
      <c r="I973" s="1"/>
      <c r="J973" s="1"/>
      <c r="K973" s="1"/>
      <c r="L973" s="1"/>
      <c r="M973" s="1"/>
    </row>
    <row r="974" spans="1:13" ht="19.899999999999999" customHeight="1" x14ac:dyDescent="0.35">
      <c r="A974" s="1"/>
      <c r="B974" s="1"/>
      <c r="C974" s="1"/>
      <c r="D974" s="1"/>
      <c r="E974" s="1"/>
      <c r="F974" s="1"/>
      <c r="G974" s="1"/>
      <c r="H974" s="1"/>
      <c r="I974" s="1"/>
      <c r="J974" s="1"/>
      <c r="K974" s="1"/>
      <c r="L974" s="1"/>
      <c r="M974" s="1"/>
    </row>
    <row r="975" spans="1:13" ht="19.899999999999999" customHeight="1" x14ac:dyDescent="0.35">
      <c r="A975" s="1"/>
      <c r="B975" s="1"/>
      <c r="C975" s="1"/>
      <c r="D975" s="1"/>
      <c r="E975" s="1"/>
      <c r="F975" s="1"/>
      <c r="G975" s="1"/>
      <c r="H975" s="1"/>
      <c r="I975" s="1"/>
      <c r="J975" s="1"/>
      <c r="K975" s="1"/>
      <c r="L975" s="1"/>
      <c r="M975" s="1"/>
    </row>
    <row r="976" spans="1:13" ht="19.899999999999999" customHeight="1" x14ac:dyDescent="0.35">
      <c r="A976" s="1"/>
      <c r="B976" s="1"/>
      <c r="C976" s="1"/>
      <c r="D976" s="1"/>
      <c r="E976" s="1"/>
      <c r="F976" s="1"/>
      <c r="G976" s="1"/>
      <c r="H976" s="1"/>
      <c r="I976" s="1"/>
      <c r="J976" s="1"/>
      <c r="K976" s="1"/>
      <c r="L976" s="1"/>
      <c r="M976" s="1"/>
    </row>
    <row r="977" spans="1:13" ht="19.899999999999999" customHeight="1" x14ac:dyDescent="0.35">
      <c r="A977" s="1"/>
      <c r="B977" s="1"/>
      <c r="C977" s="1"/>
      <c r="D977" s="1"/>
      <c r="E977" s="1"/>
      <c r="F977" s="1"/>
      <c r="G977" s="1"/>
      <c r="H977" s="1"/>
      <c r="I977" s="1"/>
      <c r="J977" s="1"/>
      <c r="K977" s="1"/>
      <c r="L977" s="1"/>
      <c r="M977" s="1"/>
    </row>
    <row r="978" spans="1:13" ht="19.899999999999999" customHeight="1" x14ac:dyDescent="0.35">
      <c r="A978" s="1"/>
      <c r="B978" s="1"/>
      <c r="C978" s="1"/>
      <c r="D978" s="1"/>
      <c r="E978" s="1"/>
      <c r="F978" s="1"/>
      <c r="G978" s="1"/>
      <c r="H978" s="1"/>
      <c r="I978" s="1"/>
      <c r="J978" s="1"/>
      <c r="K978" s="1"/>
      <c r="L978" s="1"/>
      <c r="M978" s="1"/>
    </row>
    <row r="979" spans="1:13" ht="19.899999999999999" customHeight="1" x14ac:dyDescent="0.35">
      <c r="A979" s="1"/>
      <c r="B979" s="1"/>
      <c r="C979" s="1"/>
      <c r="D979" s="1"/>
      <c r="E979" s="1"/>
      <c r="F979" s="1"/>
      <c r="G979" s="1"/>
      <c r="H979" s="1"/>
      <c r="I979" s="1"/>
      <c r="J979" s="1"/>
      <c r="K979" s="1"/>
      <c r="L979" s="1"/>
      <c r="M979" s="1"/>
    </row>
    <row r="980" spans="1:13" ht="19.899999999999999" customHeight="1" x14ac:dyDescent="0.35">
      <c r="A980" s="1"/>
      <c r="B980" s="1"/>
      <c r="C980" s="1"/>
      <c r="D980" s="1"/>
      <c r="E980" s="1"/>
      <c r="F980" s="1"/>
      <c r="G980" s="1"/>
      <c r="H980" s="1"/>
      <c r="I980" s="1"/>
      <c r="J980" s="1"/>
      <c r="K980" s="1"/>
      <c r="L980" s="1"/>
      <c r="M980" s="1"/>
    </row>
    <row r="981" spans="1:13" ht="19.899999999999999" customHeight="1" x14ac:dyDescent="0.35">
      <c r="A981" s="1"/>
      <c r="B981" s="1"/>
      <c r="C981" s="1"/>
      <c r="D981" s="1"/>
      <c r="E981" s="1"/>
      <c r="F981" s="1"/>
      <c r="G981" s="1"/>
      <c r="H981" s="1"/>
      <c r="I981" s="1"/>
      <c r="J981" s="1"/>
      <c r="K981" s="1"/>
      <c r="L981" s="1"/>
      <c r="M981" s="1"/>
    </row>
    <row r="982" spans="1:13" ht="19.899999999999999" customHeight="1" x14ac:dyDescent="0.35">
      <c r="A982" s="1"/>
      <c r="B982" s="1"/>
      <c r="C982" s="1"/>
      <c r="D982" s="1"/>
      <c r="E982" s="1"/>
      <c r="F982" s="1"/>
      <c r="G982" s="1"/>
      <c r="H982" s="1"/>
      <c r="I982" s="1"/>
      <c r="J982" s="1"/>
      <c r="K982" s="1"/>
      <c r="L982" s="1"/>
      <c r="M982" s="1"/>
    </row>
    <row r="983" spans="1:13" ht="19.899999999999999" customHeight="1" x14ac:dyDescent="0.35">
      <c r="A983" s="1"/>
      <c r="B983" s="1"/>
      <c r="C983" s="1"/>
      <c r="D983" s="1"/>
      <c r="E983" s="1"/>
      <c r="F983" s="1"/>
      <c r="G983" s="1"/>
      <c r="H983" s="1"/>
      <c r="I983" s="1"/>
      <c r="J983" s="1"/>
      <c r="K983" s="1"/>
      <c r="L983" s="1"/>
      <c r="M983" s="1"/>
    </row>
    <row r="984" spans="1:13" ht="19.899999999999999" customHeight="1" x14ac:dyDescent="0.35">
      <c r="A984" s="1"/>
      <c r="B984" s="1"/>
      <c r="C984" s="1"/>
      <c r="D984" s="1"/>
      <c r="E984" s="1"/>
      <c r="F984" s="1"/>
      <c r="G984" s="1"/>
      <c r="H984" s="1"/>
      <c r="I984" s="1"/>
      <c r="J984" s="1"/>
      <c r="K984" s="1"/>
      <c r="L984" s="1"/>
      <c r="M984" s="1"/>
    </row>
    <row r="985" spans="1:13" ht="19.899999999999999" customHeight="1" x14ac:dyDescent="0.35">
      <c r="A985" s="1"/>
      <c r="B985" s="1"/>
      <c r="C985" s="1"/>
      <c r="D985" s="1"/>
      <c r="E985" s="1"/>
      <c r="F985" s="1"/>
      <c r="G985" s="1"/>
      <c r="H985" s="1"/>
      <c r="I985" s="1"/>
      <c r="J985" s="1"/>
      <c r="K985" s="1"/>
      <c r="L985" s="1"/>
      <c r="M985" s="1"/>
    </row>
    <row r="986" spans="1:13" ht="19.899999999999999" customHeight="1" x14ac:dyDescent="0.35">
      <c r="A986" s="1"/>
      <c r="B986" s="1"/>
      <c r="C986" s="1"/>
      <c r="D986" s="1"/>
      <c r="E986" s="1"/>
      <c r="F986" s="1"/>
      <c r="G986" s="1"/>
      <c r="H986" s="1"/>
      <c r="I986" s="1"/>
      <c r="J986" s="1"/>
      <c r="K986" s="1"/>
      <c r="L986" s="1"/>
      <c r="M986" s="1"/>
    </row>
    <row r="987" spans="1:13" ht="19.899999999999999" customHeight="1" x14ac:dyDescent="0.35">
      <c r="A987" s="1"/>
      <c r="B987" s="1"/>
      <c r="C987" s="1"/>
      <c r="D987" s="1"/>
      <c r="E987" s="1"/>
      <c r="F987" s="1"/>
      <c r="G987" s="1"/>
      <c r="H987" s="1"/>
      <c r="I987" s="1"/>
      <c r="J987" s="1"/>
      <c r="K987" s="1"/>
      <c r="L987" s="1"/>
      <c r="M987" s="1"/>
    </row>
    <row r="988" spans="1:13" ht="19.899999999999999" customHeight="1" x14ac:dyDescent="0.35">
      <c r="A988" s="1"/>
      <c r="B988" s="1"/>
      <c r="C988" s="1"/>
      <c r="D988" s="1"/>
      <c r="E988" s="1"/>
      <c r="F988" s="1"/>
      <c r="G988" s="1"/>
      <c r="H988" s="1"/>
      <c r="I988" s="1"/>
      <c r="J988" s="1"/>
      <c r="K988" s="1"/>
      <c r="L988" s="1"/>
      <c r="M988" s="1"/>
    </row>
    <row r="989" spans="1:13" ht="19.899999999999999" customHeight="1" x14ac:dyDescent="0.35">
      <c r="A989" s="1"/>
      <c r="B989" s="1"/>
      <c r="C989" s="1"/>
      <c r="D989" s="1"/>
      <c r="E989" s="1"/>
      <c r="F989" s="1"/>
      <c r="G989" s="1"/>
      <c r="H989" s="1"/>
      <c r="I989" s="1"/>
      <c r="J989" s="1"/>
      <c r="K989" s="1"/>
      <c r="L989" s="1"/>
      <c r="M989" s="1"/>
    </row>
    <row r="990" spans="1:13" ht="19.899999999999999" customHeight="1" x14ac:dyDescent="0.35">
      <c r="A990" s="1"/>
      <c r="B990" s="1"/>
      <c r="C990" s="1"/>
      <c r="D990" s="1"/>
      <c r="E990" s="1"/>
      <c r="F990" s="1"/>
      <c r="G990" s="1"/>
      <c r="H990" s="1"/>
      <c r="I990" s="1"/>
      <c r="J990" s="1"/>
      <c r="K990" s="1"/>
      <c r="L990" s="1"/>
      <c r="M990" s="1"/>
    </row>
    <row r="991" spans="1:13" ht="19.899999999999999" customHeight="1" x14ac:dyDescent="0.35">
      <c r="A991" s="1"/>
      <c r="B991" s="1"/>
      <c r="C991" s="1"/>
      <c r="D991" s="1"/>
      <c r="E991" s="1"/>
      <c r="F991" s="1"/>
      <c r="G991" s="1"/>
      <c r="H991" s="1"/>
      <c r="I991" s="1"/>
      <c r="J991" s="1"/>
      <c r="K991" s="1"/>
      <c r="L991" s="1"/>
      <c r="M991" s="1"/>
    </row>
    <row r="992" spans="1:13" ht="19.899999999999999" customHeight="1" x14ac:dyDescent="0.35">
      <c r="A992" s="1"/>
      <c r="B992" s="1"/>
      <c r="C992" s="1"/>
      <c r="D992" s="1"/>
      <c r="E992" s="1"/>
      <c r="F992" s="1"/>
      <c r="G992" s="1"/>
      <c r="H992" s="1"/>
      <c r="I992" s="1"/>
      <c r="J992" s="1"/>
      <c r="K992" s="1"/>
      <c r="L992" s="1"/>
      <c r="M992" s="1"/>
    </row>
    <row r="993" spans="1:13" ht="19.899999999999999" customHeight="1" x14ac:dyDescent="0.35">
      <c r="A993" s="1"/>
      <c r="B993" s="1"/>
      <c r="C993" s="1"/>
      <c r="D993" s="1"/>
      <c r="E993" s="1"/>
      <c r="F993" s="1"/>
      <c r="G993" s="1"/>
      <c r="H993" s="1"/>
      <c r="I993" s="1"/>
      <c r="J993" s="1"/>
      <c r="K993" s="1"/>
      <c r="L993" s="1"/>
      <c r="M993" s="1"/>
    </row>
    <row r="994" spans="1:13" ht="19.899999999999999" customHeight="1" x14ac:dyDescent="0.35">
      <c r="A994" s="1"/>
      <c r="B994" s="1"/>
      <c r="C994" s="1"/>
      <c r="D994" s="1"/>
      <c r="E994" s="1"/>
      <c r="F994" s="1"/>
      <c r="G994" s="1"/>
      <c r="H994" s="1"/>
      <c r="I994" s="1"/>
      <c r="J994" s="1"/>
      <c r="K994" s="1"/>
      <c r="L994" s="1"/>
      <c r="M994" s="1"/>
    </row>
    <row r="995" spans="1:13" ht="19.899999999999999" customHeight="1" x14ac:dyDescent="0.35">
      <c r="A995" s="1"/>
      <c r="B995" s="1"/>
      <c r="C995" s="1"/>
      <c r="D995" s="1"/>
      <c r="E995" s="1"/>
      <c r="F995" s="1"/>
      <c r="G995" s="1"/>
      <c r="H995" s="1"/>
      <c r="I995" s="1"/>
      <c r="J995" s="1"/>
      <c r="K995" s="1"/>
      <c r="L995" s="1"/>
      <c r="M995" s="1"/>
    </row>
    <row r="996" spans="1:13" ht="19.899999999999999" customHeight="1" x14ac:dyDescent="0.35">
      <c r="A996" s="1"/>
      <c r="B996" s="1"/>
      <c r="C996" s="1"/>
      <c r="D996" s="1"/>
      <c r="E996" s="1"/>
      <c r="F996" s="1"/>
      <c r="G996" s="1"/>
      <c r="H996" s="1"/>
      <c r="I996" s="1"/>
      <c r="J996" s="1"/>
      <c r="K996" s="1"/>
      <c r="L996" s="1"/>
      <c r="M996" s="1"/>
    </row>
    <row r="997" spans="1:13" ht="19.899999999999999" customHeight="1" x14ac:dyDescent="0.35">
      <c r="A997" s="1"/>
      <c r="B997" s="1"/>
      <c r="C997" s="1"/>
      <c r="D997" s="1"/>
      <c r="E997" s="1"/>
      <c r="F997" s="1"/>
      <c r="G997" s="1"/>
      <c r="H997" s="1"/>
      <c r="I997" s="1"/>
      <c r="J997" s="1"/>
      <c r="K997" s="1"/>
      <c r="L997" s="1"/>
      <c r="M997" s="1"/>
    </row>
    <row r="998" spans="1:13" ht="19.899999999999999" customHeight="1" x14ac:dyDescent="0.35">
      <c r="A998" s="1"/>
      <c r="B998" s="1"/>
      <c r="C998" s="1"/>
      <c r="D998" s="1"/>
      <c r="E998" s="1"/>
      <c r="F998" s="1"/>
      <c r="G998" s="1"/>
      <c r="H998" s="1"/>
      <c r="I998" s="1"/>
      <c r="J998" s="1"/>
      <c r="K998" s="1"/>
      <c r="L998" s="1"/>
      <c r="M998" s="1"/>
    </row>
    <row r="999" spans="1:13" ht="19.899999999999999" customHeight="1" x14ac:dyDescent="0.35">
      <c r="A999" s="1"/>
      <c r="B999" s="1"/>
      <c r="C999" s="1"/>
      <c r="D999" s="1"/>
      <c r="E999" s="1"/>
      <c r="F999" s="1"/>
      <c r="G999" s="1"/>
      <c r="H999" s="1"/>
      <c r="I999" s="1"/>
      <c r="J999" s="1"/>
      <c r="K999" s="1"/>
      <c r="L999" s="1"/>
      <c r="M999" s="1"/>
    </row>
    <row r="1000" spans="1:13" ht="19.899999999999999" customHeight="1" x14ac:dyDescent="0.35">
      <c r="A1000" s="1"/>
      <c r="B1000" s="1"/>
      <c r="C1000" s="1"/>
      <c r="D1000" s="1"/>
      <c r="E1000" s="1"/>
      <c r="F1000" s="1"/>
      <c r="G1000" s="1"/>
      <c r="H1000" s="1"/>
      <c r="I1000" s="1"/>
      <c r="J1000" s="1"/>
      <c r="K1000" s="1"/>
      <c r="L1000" s="1"/>
      <c r="M1000" s="1"/>
    </row>
    <row r="1001" spans="1:13" ht="19.899999999999999" customHeight="1" x14ac:dyDescent="0.35">
      <c r="A1001" s="1"/>
      <c r="B1001" s="1"/>
      <c r="C1001" s="1"/>
      <c r="D1001" s="1"/>
      <c r="E1001" s="1"/>
      <c r="F1001" s="1"/>
      <c r="G1001" s="1"/>
      <c r="H1001" s="1"/>
      <c r="I1001" s="1"/>
      <c r="J1001" s="1"/>
      <c r="K1001" s="1"/>
      <c r="L1001" s="1"/>
      <c r="M1001" s="1"/>
    </row>
    <row r="1002" spans="1:13" ht="19.899999999999999" customHeight="1" x14ac:dyDescent="0.35">
      <c r="A1002" s="1"/>
      <c r="B1002" s="1"/>
      <c r="C1002" s="1"/>
      <c r="D1002" s="1"/>
      <c r="E1002" s="1"/>
      <c r="F1002" s="1"/>
      <c r="G1002" s="1"/>
      <c r="H1002" s="1"/>
      <c r="I1002" s="1"/>
      <c r="J1002" s="1"/>
      <c r="K1002" s="1"/>
      <c r="L1002" s="1"/>
      <c r="M1002" s="1"/>
    </row>
    <row r="1003" spans="1:13" ht="19.899999999999999" customHeight="1" x14ac:dyDescent="0.35">
      <c r="A1003" s="1"/>
      <c r="B1003" s="1"/>
      <c r="C1003" s="1"/>
      <c r="D1003" s="1"/>
      <c r="E1003" s="1"/>
      <c r="F1003" s="1"/>
      <c r="G1003" s="1"/>
      <c r="H1003" s="1"/>
      <c r="I1003" s="1"/>
      <c r="J1003" s="1"/>
      <c r="K1003" s="1"/>
      <c r="L1003" s="1"/>
      <c r="M1003" s="1"/>
    </row>
    <row r="1004" spans="1:13" ht="19.899999999999999" customHeight="1" x14ac:dyDescent="0.35">
      <c r="A1004" s="1"/>
      <c r="B1004" s="1"/>
      <c r="C1004" s="1"/>
      <c r="D1004" s="1"/>
      <c r="E1004" s="1"/>
      <c r="F1004" s="1"/>
      <c r="G1004" s="1"/>
      <c r="H1004" s="1"/>
      <c r="I1004" s="1"/>
      <c r="J1004" s="1"/>
      <c r="K1004" s="1"/>
      <c r="L1004" s="1"/>
      <c r="M1004" s="1"/>
    </row>
    <row r="1005" spans="1:13" ht="19.899999999999999" customHeight="1" x14ac:dyDescent="0.35">
      <c r="A1005" s="1"/>
      <c r="B1005" s="1"/>
      <c r="C1005" s="1"/>
      <c r="D1005" s="1"/>
      <c r="E1005" s="1"/>
      <c r="F1005" s="1"/>
      <c r="G1005" s="1"/>
      <c r="H1005" s="1"/>
      <c r="I1005" s="1"/>
      <c r="J1005" s="1"/>
      <c r="K1005" s="1"/>
      <c r="L1005" s="1"/>
      <c r="M1005" s="1"/>
    </row>
    <row r="1006" spans="1:13" ht="19.899999999999999" customHeight="1" x14ac:dyDescent="0.35">
      <c r="A1006" s="1"/>
      <c r="B1006" s="1"/>
      <c r="C1006" s="1"/>
      <c r="D1006" s="1"/>
      <c r="E1006" s="1"/>
      <c r="F1006" s="1"/>
      <c r="G1006" s="1"/>
      <c r="H1006" s="1"/>
      <c r="I1006" s="1"/>
      <c r="J1006" s="1"/>
      <c r="K1006" s="1"/>
      <c r="L1006" s="1"/>
      <c r="M1006" s="1"/>
    </row>
    <row r="1007" spans="1:13" ht="19.899999999999999" customHeight="1" x14ac:dyDescent="0.35">
      <c r="A1007" s="1"/>
      <c r="B1007" s="1"/>
      <c r="C1007" s="1"/>
      <c r="D1007" s="1"/>
      <c r="E1007" s="1"/>
      <c r="F1007" s="1"/>
      <c r="G1007" s="1"/>
      <c r="H1007" s="1"/>
      <c r="I1007" s="1"/>
      <c r="J1007" s="1"/>
      <c r="K1007" s="1"/>
      <c r="L1007" s="1"/>
      <c r="M1007" s="1"/>
    </row>
    <row r="1008" spans="1:13" ht="19.899999999999999" customHeight="1" x14ac:dyDescent="0.35">
      <c r="A1008" s="1"/>
      <c r="B1008" s="1"/>
      <c r="C1008" s="1"/>
      <c r="D1008" s="1"/>
      <c r="E1008" s="1"/>
      <c r="F1008" s="1"/>
      <c r="G1008" s="1"/>
      <c r="H1008" s="1"/>
      <c r="I1008" s="1"/>
      <c r="J1008" s="1"/>
      <c r="K1008" s="1"/>
      <c r="L1008" s="1"/>
      <c r="M1008" s="1"/>
    </row>
    <row r="1009" spans="1:13" ht="19.899999999999999" customHeight="1" x14ac:dyDescent="0.35">
      <c r="A1009" s="1"/>
      <c r="B1009" s="1"/>
      <c r="C1009" s="1"/>
      <c r="D1009" s="1"/>
      <c r="E1009" s="1"/>
      <c r="F1009" s="1"/>
      <c r="G1009" s="1"/>
      <c r="H1009" s="1"/>
      <c r="I1009" s="1"/>
      <c r="J1009" s="1"/>
      <c r="K1009" s="1"/>
      <c r="L1009" s="1"/>
      <c r="M1009" s="1"/>
    </row>
    <row r="1010" spans="1:13" ht="19.899999999999999" customHeight="1" x14ac:dyDescent="0.35">
      <c r="A1010" s="1"/>
      <c r="B1010" s="1"/>
      <c r="C1010" s="1"/>
      <c r="D1010" s="1"/>
      <c r="E1010" s="1"/>
      <c r="F1010" s="1"/>
      <c r="G1010" s="1"/>
      <c r="H1010" s="1"/>
      <c r="I1010" s="1"/>
      <c r="J1010" s="1"/>
      <c r="K1010" s="1"/>
      <c r="L1010" s="1"/>
      <c r="M1010" s="1"/>
    </row>
    <row r="1011" spans="1:13" ht="19.899999999999999" customHeight="1" x14ac:dyDescent="0.35">
      <c r="A1011" s="1"/>
      <c r="B1011" s="1"/>
      <c r="C1011" s="1"/>
      <c r="D1011" s="1"/>
      <c r="E1011" s="1"/>
      <c r="F1011" s="1"/>
      <c r="G1011" s="1"/>
      <c r="H1011" s="1"/>
      <c r="I1011" s="1"/>
      <c r="J1011" s="1"/>
      <c r="K1011" s="1"/>
      <c r="L1011" s="1"/>
      <c r="M1011" s="1"/>
    </row>
    <row r="1012" spans="1:13" ht="19.899999999999999" customHeight="1" x14ac:dyDescent="0.35">
      <c r="A1012" s="1"/>
      <c r="B1012" s="1"/>
      <c r="C1012" s="1"/>
      <c r="D1012" s="1"/>
      <c r="E1012" s="1"/>
      <c r="F1012" s="1"/>
      <c r="G1012" s="1"/>
      <c r="H1012" s="1"/>
      <c r="I1012" s="1"/>
      <c r="J1012" s="1"/>
      <c r="K1012" s="1"/>
      <c r="L1012" s="1"/>
      <c r="M1012" s="1"/>
    </row>
    <row r="1013" spans="1:13" ht="19.899999999999999" customHeight="1" x14ac:dyDescent="0.35">
      <c r="A1013" s="1"/>
      <c r="B1013" s="1"/>
      <c r="C1013" s="1"/>
      <c r="D1013" s="1"/>
      <c r="E1013" s="1"/>
      <c r="F1013" s="1"/>
      <c r="G1013" s="1"/>
      <c r="H1013" s="1"/>
      <c r="I1013" s="1"/>
      <c r="J1013" s="1"/>
      <c r="K1013" s="1"/>
      <c r="L1013" s="1"/>
      <c r="M1013" s="1"/>
    </row>
    <row r="1014" spans="1:13" ht="19.899999999999999" customHeight="1" x14ac:dyDescent="0.35">
      <c r="A1014" s="1"/>
      <c r="B1014" s="1"/>
      <c r="C1014" s="1"/>
      <c r="D1014" s="1"/>
      <c r="E1014" s="1"/>
      <c r="F1014" s="1"/>
      <c r="G1014" s="1"/>
      <c r="H1014" s="1"/>
      <c r="I1014" s="1"/>
      <c r="J1014" s="1"/>
      <c r="K1014" s="1"/>
      <c r="L1014" s="1"/>
      <c r="M1014" s="1"/>
    </row>
    <row r="1015" spans="1:13" ht="19.899999999999999" customHeight="1" x14ac:dyDescent="0.35">
      <c r="A1015" s="1"/>
      <c r="B1015" s="1"/>
      <c r="C1015" s="1"/>
      <c r="D1015" s="1"/>
      <c r="E1015" s="1"/>
      <c r="F1015" s="1"/>
      <c r="G1015" s="1"/>
      <c r="H1015" s="1"/>
      <c r="I1015" s="1"/>
      <c r="J1015" s="1"/>
      <c r="K1015" s="1"/>
      <c r="L1015" s="1"/>
      <c r="M1015" s="1"/>
    </row>
    <row r="1016" spans="1:13" ht="19.899999999999999" customHeight="1" x14ac:dyDescent="0.35">
      <c r="A1016" s="1"/>
      <c r="B1016" s="1"/>
      <c r="C1016" s="1"/>
      <c r="D1016" s="1"/>
      <c r="E1016" s="1"/>
      <c r="F1016" s="1"/>
      <c r="G1016" s="1"/>
      <c r="H1016" s="1"/>
      <c r="I1016" s="1"/>
      <c r="J1016" s="1"/>
      <c r="K1016" s="1"/>
      <c r="L1016" s="1"/>
      <c r="M1016" s="1"/>
    </row>
    <row r="1017" spans="1:13" ht="19.899999999999999" customHeight="1" x14ac:dyDescent="0.35">
      <c r="A1017" s="1"/>
      <c r="B1017" s="1"/>
      <c r="C1017" s="1"/>
      <c r="D1017" s="1"/>
      <c r="E1017" s="1"/>
      <c r="F1017" s="1"/>
      <c r="G1017" s="1"/>
      <c r="H1017" s="1"/>
      <c r="I1017" s="1"/>
      <c r="J1017" s="1"/>
      <c r="K1017" s="1"/>
      <c r="L1017" s="1"/>
      <c r="M1017" s="1"/>
    </row>
    <row r="1018" spans="1:13" ht="19.899999999999999" customHeight="1" x14ac:dyDescent="0.35">
      <c r="A1018" s="1"/>
      <c r="B1018" s="1"/>
      <c r="C1018" s="1"/>
      <c r="D1018" s="1"/>
      <c r="E1018" s="1"/>
      <c r="F1018" s="1"/>
      <c r="G1018" s="1"/>
      <c r="H1018" s="1"/>
      <c r="I1018" s="1"/>
      <c r="J1018" s="1"/>
      <c r="K1018" s="1"/>
      <c r="L1018" s="1"/>
      <c r="M1018" s="1"/>
    </row>
    <row r="1019" spans="1:13" ht="19.899999999999999" customHeight="1" x14ac:dyDescent="0.35">
      <c r="A1019" s="1"/>
      <c r="B1019" s="1"/>
      <c r="C1019" s="1"/>
      <c r="D1019" s="1"/>
      <c r="E1019" s="1"/>
      <c r="F1019" s="1"/>
      <c r="G1019" s="1"/>
      <c r="H1019" s="1"/>
      <c r="I1019" s="1"/>
      <c r="J1019" s="1"/>
      <c r="K1019" s="1"/>
      <c r="L1019" s="1"/>
      <c r="M1019" s="1"/>
    </row>
    <row r="1020" spans="1:13" ht="19.899999999999999" customHeight="1" x14ac:dyDescent="0.35">
      <c r="A1020" s="1"/>
      <c r="B1020" s="1"/>
      <c r="C1020" s="1"/>
      <c r="D1020" s="1"/>
      <c r="E1020" s="1"/>
      <c r="F1020" s="1"/>
      <c r="G1020" s="1"/>
      <c r="H1020" s="1"/>
      <c r="I1020" s="1"/>
      <c r="J1020" s="1"/>
      <c r="K1020" s="1"/>
      <c r="L1020" s="1"/>
      <c r="M1020" s="1"/>
    </row>
    <row r="1021" spans="1:13" ht="19.899999999999999" customHeight="1" x14ac:dyDescent="0.35">
      <c r="A1021" s="1"/>
      <c r="B1021" s="1"/>
      <c r="C1021" s="1"/>
      <c r="D1021" s="1"/>
      <c r="E1021" s="1"/>
      <c r="F1021" s="1"/>
      <c r="G1021" s="1"/>
      <c r="H1021" s="1"/>
      <c r="I1021" s="1"/>
      <c r="J1021" s="1"/>
      <c r="K1021" s="1"/>
      <c r="L1021" s="1"/>
      <c r="M1021" s="1"/>
    </row>
    <row r="1022" spans="1:13" ht="19.899999999999999" customHeight="1" x14ac:dyDescent="0.35">
      <c r="A1022" s="1"/>
      <c r="B1022" s="1"/>
      <c r="C1022" s="1"/>
      <c r="D1022" s="1"/>
      <c r="E1022" s="1"/>
      <c r="F1022" s="1"/>
      <c r="G1022" s="1"/>
      <c r="H1022" s="1"/>
      <c r="I1022" s="1"/>
      <c r="J1022" s="1"/>
      <c r="K1022" s="1"/>
      <c r="L1022" s="1"/>
      <c r="M1022" s="1"/>
    </row>
    <row r="1023" spans="1:13" ht="19.899999999999999" customHeight="1" x14ac:dyDescent="0.35">
      <c r="A1023" s="1"/>
      <c r="B1023" s="1"/>
      <c r="C1023" s="1"/>
      <c r="D1023" s="1"/>
      <c r="E1023" s="1"/>
      <c r="F1023" s="1"/>
      <c r="G1023" s="1"/>
      <c r="H1023" s="1"/>
      <c r="I1023" s="1"/>
      <c r="J1023" s="1"/>
      <c r="K1023" s="1"/>
      <c r="L1023" s="1"/>
      <c r="M1023" s="1"/>
    </row>
    <row r="1024" spans="1:13" ht="19.899999999999999" customHeight="1" x14ac:dyDescent="0.35">
      <c r="A1024" s="1"/>
      <c r="B1024" s="1"/>
      <c r="C1024" s="1"/>
      <c r="D1024" s="1"/>
      <c r="E1024" s="1"/>
      <c r="F1024" s="1"/>
      <c r="G1024" s="1"/>
      <c r="H1024" s="1"/>
      <c r="I1024" s="1"/>
      <c r="J1024" s="1"/>
      <c r="K1024" s="1"/>
      <c r="L1024" s="1"/>
      <c r="M1024" s="1"/>
    </row>
    <row r="1025" spans="1:13" ht="19.899999999999999" customHeight="1" x14ac:dyDescent="0.35">
      <c r="A1025" s="1"/>
      <c r="B1025" s="1"/>
      <c r="C1025" s="1"/>
      <c r="D1025" s="1"/>
      <c r="E1025" s="1"/>
      <c r="F1025" s="1"/>
      <c r="G1025" s="1"/>
      <c r="H1025" s="1"/>
      <c r="I1025" s="1"/>
      <c r="J1025" s="1"/>
      <c r="K1025" s="1"/>
      <c r="L1025" s="1"/>
      <c r="M1025" s="1"/>
    </row>
    <row r="1026" spans="1:13" ht="19.899999999999999" customHeight="1" x14ac:dyDescent="0.35">
      <c r="A1026" s="1"/>
      <c r="B1026" s="1"/>
      <c r="C1026" s="1"/>
      <c r="D1026" s="1"/>
      <c r="E1026" s="1"/>
      <c r="F1026" s="1"/>
      <c r="G1026" s="1"/>
      <c r="H1026" s="1"/>
      <c r="I1026" s="1"/>
      <c r="J1026" s="1"/>
      <c r="K1026" s="1"/>
      <c r="L1026" s="1"/>
      <c r="M1026" s="1"/>
    </row>
    <row r="1027" spans="1:13" ht="19.899999999999999" customHeight="1" x14ac:dyDescent="0.35">
      <c r="A1027" s="1"/>
      <c r="B1027" s="1"/>
      <c r="C1027" s="1"/>
      <c r="D1027" s="1"/>
      <c r="E1027" s="1"/>
      <c r="F1027" s="1"/>
      <c r="G1027" s="1"/>
      <c r="H1027" s="1"/>
      <c r="I1027" s="1"/>
      <c r="J1027" s="1"/>
      <c r="K1027" s="1"/>
      <c r="L1027" s="1"/>
      <c r="M1027" s="1"/>
    </row>
    <row r="1028" spans="1:13" ht="19.899999999999999" customHeight="1" x14ac:dyDescent="0.35">
      <c r="A1028" s="1"/>
      <c r="B1028" s="1"/>
      <c r="C1028" s="1"/>
      <c r="D1028" s="1"/>
      <c r="E1028" s="1"/>
      <c r="F1028" s="1"/>
      <c r="G1028" s="1"/>
      <c r="H1028" s="1"/>
      <c r="I1028" s="1"/>
      <c r="J1028" s="1"/>
      <c r="K1028" s="1"/>
      <c r="L1028" s="1"/>
      <c r="M1028" s="1"/>
    </row>
    <row r="1029" spans="1:13" ht="19.899999999999999" customHeight="1" x14ac:dyDescent="0.35">
      <c r="A1029" s="1"/>
      <c r="B1029" s="1"/>
      <c r="C1029" s="1"/>
      <c r="D1029" s="1"/>
      <c r="E1029" s="1"/>
      <c r="F1029" s="1"/>
      <c r="G1029" s="1"/>
      <c r="H1029" s="1"/>
      <c r="I1029" s="1"/>
      <c r="J1029" s="1"/>
      <c r="K1029" s="1"/>
      <c r="L1029" s="1"/>
      <c r="M1029" s="1"/>
    </row>
    <row r="1030" spans="1:13" ht="19.899999999999999" customHeight="1" x14ac:dyDescent="0.35">
      <c r="A1030" s="1"/>
      <c r="B1030" s="1"/>
      <c r="C1030" s="1"/>
      <c r="D1030" s="1"/>
      <c r="E1030" s="1"/>
      <c r="F1030" s="1"/>
      <c r="G1030" s="1"/>
      <c r="H1030" s="1"/>
      <c r="I1030" s="1"/>
      <c r="J1030" s="1"/>
      <c r="K1030" s="1"/>
      <c r="L1030" s="1"/>
      <c r="M1030" s="1"/>
    </row>
    <row r="1031" spans="1:13" ht="19.899999999999999" customHeight="1" x14ac:dyDescent="0.35">
      <c r="A1031" s="1"/>
      <c r="B1031" s="1"/>
      <c r="C1031" s="1"/>
      <c r="D1031" s="1"/>
      <c r="E1031" s="1"/>
      <c r="F1031" s="1"/>
      <c r="G1031" s="1"/>
      <c r="H1031" s="1"/>
      <c r="I1031" s="1"/>
      <c r="J1031" s="1"/>
      <c r="K1031" s="1"/>
      <c r="L1031" s="1"/>
      <c r="M1031" s="1"/>
    </row>
    <row r="1032" spans="1:13" ht="19.899999999999999" customHeight="1" x14ac:dyDescent="0.35">
      <c r="A1032" s="1"/>
      <c r="B1032" s="1"/>
      <c r="C1032" s="1"/>
      <c r="D1032" s="1"/>
      <c r="E1032" s="1"/>
      <c r="F1032" s="1"/>
      <c r="G1032" s="1"/>
      <c r="H1032" s="1"/>
      <c r="I1032" s="1"/>
      <c r="J1032" s="1"/>
      <c r="K1032" s="1"/>
      <c r="L1032" s="1"/>
      <c r="M1032" s="1"/>
    </row>
    <row r="1033" spans="1:13" ht="19.899999999999999" customHeight="1" x14ac:dyDescent="0.35">
      <c r="A1033" s="1"/>
      <c r="B1033" s="1"/>
      <c r="C1033" s="1"/>
      <c r="D1033" s="1"/>
      <c r="E1033" s="1"/>
      <c r="F1033" s="1"/>
      <c r="G1033" s="1"/>
      <c r="H1033" s="1"/>
      <c r="I1033" s="1"/>
      <c r="J1033" s="1"/>
      <c r="K1033" s="1"/>
      <c r="L1033" s="1"/>
      <c r="M1033" s="1"/>
    </row>
    <row r="1034" spans="1:13" ht="19.899999999999999" customHeight="1" x14ac:dyDescent="0.35">
      <c r="A1034" s="1"/>
      <c r="B1034" s="1"/>
      <c r="C1034" s="1"/>
      <c r="D1034" s="1"/>
      <c r="E1034" s="1"/>
      <c r="F1034" s="1"/>
      <c r="G1034" s="1"/>
      <c r="H1034" s="1"/>
      <c r="I1034" s="1"/>
      <c r="J1034" s="1"/>
      <c r="K1034" s="1"/>
      <c r="L1034" s="1"/>
      <c r="M1034" s="1"/>
    </row>
    <row r="1035" spans="1:13" ht="19.899999999999999" customHeight="1" x14ac:dyDescent="0.35">
      <c r="A1035" s="1"/>
      <c r="B1035" s="1"/>
      <c r="C1035" s="1"/>
      <c r="D1035" s="1"/>
      <c r="E1035" s="1"/>
      <c r="F1035" s="1"/>
      <c r="G1035" s="1"/>
      <c r="H1035" s="1"/>
      <c r="I1035" s="1"/>
      <c r="J1035" s="1"/>
      <c r="K1035" s="1"/>
      <c r="L1035" s="1"/>
      <c r="M1035" s="1"/>
    </row>
    <row r="1036" spans="1:13" ht="19.899999999999999" customHeight="1" x14ac:dyDescent="0.35">
      <c r="A1036" s="1"/>
      <c r="B1036" s="1"/>
      <c r="C1036" s="1"/>
      <c r="D1036" s="1"/>
      <c r="E1036" s="1"/>
      <c r="F1036" s="1"/>
      <c r="G1036" s="1"/>
      <c r="H1036" s="1"/>
      <c r="I1036" s="1"/>
      <c r="J1036" s="1"/>
      <c r="K1036" s="1"/>
      <c r="L1036" s="1"/>
      <c r="M1036" s="1"/>
    </row>
    <row r="1037" spans="1:13" ht="19.899999999999999" customHeight="1" x14ac:dyDescent="0.35">
      <c r="A1037" s="1"/>
      <c r="B1037" s="1"/>
      <c r="C1037" s="1"/>
      <c r="D1037" s="1"/>
      <c r="E1037" s="1"/>
      <c r="F1037" s="1"/>
      <c r="G1037" s="1"/>
      <c r="H1037" s="1"/>
      <c r="I1037" s="1"/>
      <c r="J1037" s="1"/>
      <c r="K1037" s="1"/>
      <c r="L1037" s="1"/>
      <c r="M1037" s="1"/>
    </row>
    <row r="1038" spans="1:13" ht="19.899999999999999" customHeight="1" x14ac:dyDescent="0.35">
      <c r="A1038" s="1"/>
      <c r="B1038" s="1"/>
      <c r="C1038" s="1"/>
      <c r="D1038" s="1"/>
      <c r="E1038" s="1"/>
      <c r="F1038" s="1"/>
      <c r="G1038" s="1"/>
      <c r="H1038" s="1"/>
      <c r="I1038" s="1"/>
      <c r="J1038" s="1"/>
      <c r="K1038" s="1"/>
      <c r="L1038" s="1"/>
      <c r="M1038" s="1"/>
    </row>
    <row r="1039" spans="1:13" ht="19.899999999999999" customHeight="1" x14ac:dyDescent="0.35">
      <c r="A1039" s="1"/>
      <c r="B1039" s="1"/>
      <c r="C1039" s="1"/>
      <c r="D1039" s="1"/>
      <c r="E1039" s="1"/>
      <c r="F1039" s="1"/>
      <c r="G1039" s="1"/>
      <c r="H1039" s="1"/>
      <c r="I1039" s="1"/>
      <c r="J1039" s="1"/>
      <c r="K1039" s="1"/>
      <c r="L1039" s="1"/>
      <c r="M1039" s="1"/>
    </row>
    <row r="1040" spans="1:13" ht="19.899999999999999" customHeight="1" x14ac:dyDescent="0.35">
      <c r="A1040" s="1"/>
      <c r="B1040" s="1"/>
      <c r="C1040" s="1"/>
      <c r="D1040" s="1"/>
      <c r="E1040" s="1"/>
      <c r="F1040" s="1"/>
      <c r="G1040" s="1"/>
      <c r="H1040" s="1"/>
      <c r="I1040" s="1"/>
      <c r="J1040" s="1"/>
      <c r="K1040" s="1"/>
      <c r="L1040" s="1"/>
      <c r="M1040" s="1"/>
    </row>
    <row r="1041" spans="1:13" ht="19.899999999999999" customHeight="1" x14ac:dyDescent="0.35">
      <c r="A1041" s="1"/>
      <c r="B1041" s="1"/>
      <c r="C1041" s="1"/>
      <c r="D1041" s="1"/>
      <c r="E1041" s="1"/>
      <c r="F1041" s="1"/>
      <c r="G1041" s="1"/>
      <c r="H1041" s="1"/>
      <c r="I1041" s="1"/>
      <c r="J1041" s="1"/>
      <c r="K1041" s="1"/>
      <c r="L1041" s="1"/>
      <c r="M1041" s="1"/>
    </row>
    <row r="1042" spans="1:13" ht="19.899999999999999" customHeight="1" x14ac:dyDescent="0.35">
      <c r="A1042" s="1"/>
      <c r="B1042" s="1"/>
      <c r="C1042" s="1"/>
      <c r="D1042" s="1"/>
      <c r="E1042" s="1"/>
      <c r="F1042" s="1"/>
      <c r="G1042" s="1"/>
      <c r="H1042" s="1"/>
      <c r="I1042" s="1"/>
      <c r="J1042" s="1"/>
      <c r="K1042" s="1"/>
      <c r="L1042" s="1"/>
      <c r="M1042" s="1"/>
    </row>
    <row r="1043" spans="1:13" ht="19.899999999999999" customHeight="1" x14ac:dyDescent="0.35">
      <c r="A1043" s="1"/>
      <c r="B1043" s="1"/>
      <c r="C1043" s="1"/>
      <c r="D1043" s="1"/>
      <c r="E1043" s="1"/>
      <c r="F1043" s="1"/>
      <c r="G1043" s="1"/>
      <c r="H1043" s="1"/>
      <c r="I1043" s="1"/>
      <c r="J1043" s="1"/>
      <c r="K1043" s="1"/>
      <c r="L1043" s="1"/>
      <c r="M1043" s="1"/>
    </row>
    <row r="1044" spans="1:13" ht="19.899999999999999" customHeight="1" x14ac:dyDescent="0.35">
      <c r="A1044" s="1"/>
      <c r="B1044" s="1"/>
      <c r="C1044" s="1"/>
      <c r="D1044" s="1"/>
      <c r="E1044" s="1"/>
      <c r="F1044" s="1"/>
      <c r="G1044" s="1"/>
      <c r="H1044" s="1"/>
      <c r="I1044" s="1"/>
      <c r="J1044" s="1"/>
      <c r="K1044" s="1"/>
      <c r="L1044" s="1"/>
      <c r="M1044" s="1"/>
    </row>
    <row r="1045" spans="1:13" ht="19.899999999999999" customHeight="1" x14ac:dyDescent="0.35">
      <c r="A1045" s="1"/>
      <c r="B1045" s="1"/>
      <c r="C1045" s="1"/>
      <c r="D1045" s="1"/>
      <c r="E1045" s="1"/>
      <c r="F1045" s="1"/>
      <c r="G1045" s="1"/>
      <c r="H1045" s="1"/>
      <c r="I1045" s="1"/>
      <c r="J1045" s="1"/>
      <c r="K1045" s="1"/>
      <c r="L1045" s="1"/>
      <c r="M1045" s="1"/>
    </row>
    <row r="1046" spans="1:13" ht="19.899999999999999" customHeight="1" x14ac:dyDescent="0.35">
      <c r="A1046" s="1"/>
      <c r="B1046" s="1"/>
      <c r="C1046" s="1"/>
      <c r="D1046" s="1"/>
      <c r="E1046" s="1"/>
      <c r="F1046" s="1"/>
      <c r="G1046" s="1"/>
      <c r="H1046" s="1"/>
      <c r="I1046" s="1"/>
      <c r="J1046" s="1"/>
      <c r="K1046" s="1"/>
      <c r="L1046" s="1"/>
      <c r="M1046" s="1"/>
    </row>
    <row r="1047" spans="1:13" ht="19.899999999999999" customHeight="1" x14ac:dyDescent="0.35">
      <c r="A1047" s="1"/>
      <c r="B1047" s="1"/>
      <c r="C1047" s="1"/>
      <c r="D1047" s="1"/>
      <c r="E1047" s="1"/>
      <c r="F1047" s="1"/>
      <c r="G1047" s="1"/>
      <c r="H1047" s="1"/>
      <c r="I1047" s="1"/>
      <c r="J1047" s="1"/>
      <c r="K1047" s="1"/>
      <c r="L1047" s="1"/>
      <c r="M1047" s="1"/>
    </row>
    <row r="1048" spans="1:13" ht="19.899999999999999" customHeight="1" x14ac:dyDescent="0.35">
      <c r="A1048" s="1"/>
      <c r="B1048" s="1"/>
      <c r="C1048" s="1"/>
      <c r="D1048" s="1"/>
      <c r="E1048" s="1"/>
      <c r="F1048" s="1"/>
      <c r="G1048" s="1"/>
      <c r="H1048" s="1"/>
      <c r="I1048" s="1"/>
      <c r="J1048" s="1"/>
      <c r="K1048" s="1"/>
      <c r="L1048" s="1"/>
      <c r="M1048" s="1"/>
    </row>
    <row r="1049" spans="1:13" ht="19.899999999999999" customHeight="1" x14ac:dyDescent="0.35">
      <c r="A1049" s="1"/>
      <c r="B1049" s="1"/>
      <c r="C1049" s="1"/>
      <c r="D1049" s="1"/>
      <c r="E1049" s="1"/>
      <c r="F1049" s="1"/>
      <c r="G1049" s="1"/>
      <c r="H1049" s="1"/>
      <c r="I1049" s="1"/>
      <c r="J1049" s="1"/>
      <c r="K1049" s="1"/>
      <c r="L1049" s="1"/>
      <c r="M1049" s="1"/>
    </row>
    <row r="1050" spans="1:13" ht="19.899999999999999" customHeight="1" x14ac:dyDescent="0.35">
      <c r="A1050" s="1"/>
      <c r="B1050" s="1"/>
      <c r="C1050" s="1"/>
      <c r="D1050" s="1"/>
      <c r="E1050" s="1"/>
      <c r="F1050" s="1"/>
      <c r="G1050" s="1"/>
      <c r="H1050" s="1"/>
      <c r="I1050" s="1"/>
      <c r="J1050" s="1"/>
      <c r="K1050" s="1"/>
      <c r="L1050" s="1"/>
      <c r="M1050" s="1"/>
    </row>
    <row r="1051" spans="1:13" ht="19.899999999999999" customHeight="1" x14ac:dyDescent="0.35">
      <c r="A1051" s="1"/>
      <c r="B1051" s="1"/>
      <c r="C1051" s="1"/>
      <c r="D1051" s="1"/>
      <c r="E1051" s="1"/>
      <c r="F1051" s="1"/>
      <c r="G1051" s="1"/>
      <c r="H1051" s="1"/>
      <c r="I1051" s="1"/>
      <c r="J1051" s="1"/>
      <c r="K1051" s="1"/>
      <c r="L1051" s="1"/>
      <c r="M1051" s="1"/>
    </row>
    <row r="1052" spans="1:13" ht="19.899999999999999" customHeight="1" x14ac:dyDescent="0.35">
      <c r="A1052" s="1"/>
      <c r="B1052" s="1"/>
      <c r="C1052" s="1"/>
      <c r="D1052" s="1"/>
      <c r="E1052" s="1"/>
      <c r="F1052" s="1"/>
      <c r="G1052" s="1"/>
      <c r="H1052" s="1"/>
      <c r="I1052" s="1"/>
      <c r="J1052" s="1"/>
      <c r="K1052" s="1"/>
      <c r="L1052" s="1"/>
      <c r="M1052" s="1"/>
    </row>
    <row r="1053" spans="1:13" ht="19.899999999999999" customHeight="1" x14ac:dyDescent="0.35">
      <c r="A1053" s="1"/>
      <c r="B1053" s="1"/>
      <c r="C1053" s="1"/>
      <c r="D1053" s="1"/>
      <c r="E1053" s="1"/>
      <c r="F1053" s="1"/>
      <c r="G1053" s="1"/>
      <c r="H1053" s="1"/>
      <c r="I1053" s="1"/>
      <c r="J1053" s="1"/>
      <c r="K1053" s="1"/>
      <c r="L1053" s="1"/>
      <c r="M1053" s="1"/>
    </row>
    <row r="1054" spans="1:13" ht="19.899999999999999" customHeight="1" x14ac:dyDescent="0.35">
      <c r="A1054" s="1"/>
      <c r="B1054" s="1"/>
      <c r="C1054" s="1"/>
      <c r="D1054" s="1"/>
      <c r="E1054" s="1"/>
      <c r="F1054" s="1"/>
      <c r="G1054" s="1"/>
      <c r="H1054" s="1"/>
      <c r="I1054" s="1"/>
      <c r="J1054" s="1"/>
      <c r="K1054" s="1"/>
      <c r="L1054" s="1"/>
      <c r="M1054" s="1"/>
    </row>
    <row r="1055" spans="1:13" ht="19.899999999999999" customHeight="1" x14ac:dyDescent="0.35">
      <c r="A1055" s="1"/>
      <c r="B1055" s="1"/>
      <c r="C1055" s="1"/>
      <c r="D1055" s="1"/>
      <c r="E1055" s="1"/>
      <c r="F1055" s="1"/>
      <c r="G1055" s="1"/>
      <c r="H1055" s="1"/>
      <c r="I1055" s="1"/>
      <c r="J1055" s="1"/>
      <c r="K1055" s="1"/>
      <c r="L1055" s="1"/>
      <c r="M1055" s="1"/>
    </row>
    <row r="1056" spans="1:13" ht="19.899999999999999" customHeight="1" x14ac:dyDescent="0.35">
      <c r="A1056" s="1"/>
      <c r="B1056" s="1"/>
      <c r="C1056" s="1"/>
      <c r="D1056" s="1"/>
      <c r="E1056" s="1"/>
      <c r="F1056" s="1"/>
      <c r="G1056" s="1"/>
      <c r="H1056" s="1"/>
      <c r="I1056" s="1"/>
      <c r="J1056" s="1"/>
      <c r="K1056" s="1"/>
      <c r="L1056" s="1"/>
      <c r="M1056" s="1"/>
    </row>
    <row r="1057" spans="1:13" ht="19.899999999999999" customHeight="1" x14ac:dyDescent="0.35">
      <c r="A1057" s="1"/>
      <c r="B1057" s="1"/>
      <c r="C1057" s="1"/>
      <c r="D1057" s="1"/>
      <c r="E1057" s="1"/>
      <c r="F1057" s="1"/>
      <c r="G1057" s="1"/>
      <c r="H1057" s="1"/>
      <c r="I1057" s="1"/>
      <c r="J1057" s="1"/>
      <c r="K1057" s="1"/>
      <c r="L1057" s="1"/>
      <c r="M1057" s="1"/>
    </row>
    <row r="1058" spans="1:13" ht="19.899999999999999" customHeight="1" x14ac:dyDescent="0.35">
      <c r="A1058" s="1"/>
      <c r="B1058" s="1"/>
      <c r="C1058" s="1"/>
      <c r="D1058" s="1"/>
      <c r="E1058" s="1"/>
      <c r="F1058" s="1"/>
      <c r="G1058" s="1"/>
      <c r="H1058" s="1"/>
      <c r="I1058" s="1"/>
      <c r="J1058" s="1"/>
      <c r="K1058" s="1"/>
      <c r="L1058" s="1"/>
      <c r="M1058" s="1"/>
    </row>
    <row r="1059" spans="1:13" ht="19.899999999999999" customHeight="1" x14ac:dyDescent="0.35">
      <c r="A1059" s="1"/>
      <c r="B1059" s="1"/>
      <c r="C1059" s="1"/>
      <c r="D1059" s="1"/>
      <c r="E1059" s="1"/>
      <c r="F1059" s="1"/>
      <c r="G1059" s="1"/>
      <c r="H1059" s="1"/>
      <c r="I1059" s="1"/>
      <c r="J1059" s="1"/>
      <c r="K1059" s="1"/>
      <c r="L1059" s="1"/>
      <c r="M1059" s="1"/>
    </row>
    <row r="1060" spans="1:13" ht="19.899999999999999" customHeight="1" x14ac:dyDescent="0.35">
      <c r="A1060" s="1"/>
      <c r="B1060" s="1"/>
      <c r="C1060" s="1"/>
      <c r="D1060" s="1"/>
      <c r="E1060" s="1"/>
      <c r="F1060" s="1"/>
      <c r="G1060" s="1"/>
      <c r="H1060" s="1"/>
      <c r="I1060" s="1"/>
      <c r="J1060" s="1"/>
      <c r="K1060" s="1"/>
      <c r="L1060" s="1"/>
      <c r="M1060" s="1"/>
    </row>
    <row r="1061" spans="1:13" ht="19.899999999999999" customHeight="1" x14ac:dyDescent="0.35">
      <c r="A1061" s="1"/>
      <c r="B1061" s="1"/>
      <c r="C1061" s="1"/>
      <c r="D1061" s="1"/>
      <c r="E1061" s="1"/>
      <c r="F1061" s="1"/>
      <c r="G1061" s="1"/>
      <c r="H1061" s="1"/>
      <c r="I1061" s="1"/>
      <c r="J1061" s="1"/>
      <c r="K1061" s="1"/>
      <c r="L1061" s="1"/>
      <c r="M1061" s="1"/>
    </row>
    <row r="1062" spans="1:13" ht="19.899999999999999" customHeight="1" x14ac:dyDescent="0.35">
      <c r="A1062" s="1"/>
      <c r="B1062" s="1"/>
      <c r="C1062" s="1"/>
      <c r="D1062" s="1"/>
      <c r="E1062" s="1"/>
      <c r="F1062" s="1"/>
      <c r="G1062" s="1"/>
      <c r="H1062" s="1"/>
      <c r="I1062" s="1"/>
      <c r="J1062" s="1"/>
      <c r="K1062" s="1"/>
      <c r="L1062" s="1"/>
      <c r="M1062" s="1"/>
    </row>
    <row r="1063" spans="1:13" ht="19.899999999999999" customHeight="1" x14ac:dyDescent="0.35">
      <c r="A1063" s="1"/>
      <c r="B1063" s="1"/>
      <c r="C1063" s="1"/>
      <c r="D1063" s="1"/>
      <c r="E1063" s="1"/>
      <c r="F1063" s="1"/>
      <c r="G1063" s="1"/>
      <c r="H1063" s="1"/>
      <c r="I1063" s="1"/>
      <c r="J1063" s="1"/>
      <c r="K1063" s="1"/>
      <c r="L1063" s="1"/>
      <c r="M1063" s="1"/>
    </row>
    <row r="1064" spans="1:13" ht="19.899999999999999" customHeight="1" x14ac:dyDescent="0.35">
      <c r="A1064" s="1"/>
      <c r="B1064" s="1"/>
      <c r="C1064" s="1"/>
      <c r="D1064" s="1"/>
      <c r="E1064" s="1"/>
      <c r="F1064" s="1"/>
      <c r="G1064" s="1"/>
      <c r="H1064" s="1"/>
      <c r="I1064" s="1"/>
      <c r="J1064" s="1"/>
      <c r="K1064" s="1"/>
      <c r="L1064" s="1"/>
      <c r="M1064" s="1"/>
    </row>
    <row r="1065" spans="1:13" ht="19.899999999999999" customHeight="1" x14ac:dyDescent="0.35">
      <c r="A1065" s="1"/>
      <c r="B1065" s="1"/>
      <c r="C1065" s="1"/>
      <c r="D1065" s="1"/>
      <c r="E1065" s="1"/>
      <c r="F1065" s="1"/>
      <c r="G1065" s="1"/>
      <c r="H1065" s="1"/>
      <c r="I1065" s="1"/>
      <c r="J1065" s="1"/>
      <c r="K1065" s="1"/>
      <c r="L1065" s="1"/>
      <c r="M1065" s="1"/>
    </row>
    <row r="1066" spans="1:13" ht="19.899999999999999" customHeight="1" x14ac:dyDescent="0.35">
      <c r="A1066" s="1"/>
      <c r="B1066" s="1"/>
      <c r="C1066" s="1"/>
      <c r="D1066" s="1"/>
      <c r="E1066" s="1"/>
      <c r="F1066" s="1"/>
      <c r="G1066" s="1"/>
      <c r="H1066" s="1"/>
      <c r="I1066" s="1"/>
      <c r="J1066" s="1"/>
      <c r="K1066" s="1"/>
      <c r="L1066" s="1"/>
      <c r="M1066" s="1"/>
    </row>
    <row r="1067" spans="1:13" ht="19.899999999999999" customHeight="1" x14ac:dyDescent="0.35">
      <c r="A1067" s="1"/>
      <c r="B1067" s="1"/>
      <c r="C1067" s="1"/>
      <c r="D1067" s="1"/>
      <c r="E1067" s="1"/>
      <c r="F1067" s="1"/>
      <c r="G1067" s="1"/>
      <c r="H1067" s="1"/>
      <c r="I1067" s="1"/>
      <c r="J1067" s="1"/>
      <c r="K1067" s="1"/>
      <c r="L1067" s="1"/>
      <c r="M1067" s="1"/>
    </row>
    <row r="1068" spans="1:13" ht="19.899999999999999" customHeight="1" x14ac:dyDescent="0.35">
      <c r="A1068" s="1"/>
      <c r="B1068" s="1"/>
      <c r="C1068" s="1"/>
      <c r="D1068" s="1"/>
      <c r="E1068" s="1"/>
      <c r="F1068" s="1"/>
      <c r="G1068" s="1"/>
      <c r="H1068" s="1"/>
      <c r="I1068" s="1"/>
      <c r="J1068" s="1"/>
      <c r="K1068" s="1"/>
      <c r="L1068" s="1"/>
      <c r="M1068" s="1"/>
    </row>
    <row r="1069" spans="1:13" ht="19.899999999999999" customHeight="1" x14ac:dyDescent="0.35">
      <c r="A1069" s="1"/>
      <c r="B1069" s="1"/>
      <c r="C1069" s="1"/>
      <c r="D1069" s="1"/>
      <c r="E1069" s="1"/>
      <c r="F1069" s="1"/>
      <c r="G1069" s="1"/>
      <c r="H1069" s="1"/>
      <c r="I1069" s="1"/>
      <c r="J1069" s="1"/>
      <c r="K1069" s="1"/>
      <c r="L1069" s="1"/>
      <c r="M1069" s="1"/>
    </row>
    <row r="1070" spans="1:13" ht="19.899999999999999" customHeight="1" x14ac:dyDescent="0.35">
      <c r="A1070" s="1"/>
      <c r="B1070" s="1"/>
      <c r="C1070" s="1"/>
      <c r="D1070" s="1"/>
      <c r="E1070" s="1"/>
      <c r="F1070" s="1"/>
      <c r="G1070" s="1"/>
      <c r="H1070" s="1"/>
      <c r="I1070" s="1"/>
      <c r="J1070" s="1"/>
      <c r="K1070" s="1"/>
      <c r="L1070" s="1"/>
      <c r="M1070" s="1"/>
    </row>
    <row r="1071" spans="1:13" ht="19.899999999999999" customHeight="1" x14ac:dyDescent="0.35">
      <c r="A1071" s="1"/>
      <c r="B1071" s="1"/>
      <c r="C1071" s="1"/>
      <c r="D1071" s="1"/>
      <c r="E1071" s="1"/>
      <c r="F1071" s="1"/>
      <c r="G1071" s="1"/>
      <c r="H1071" s="1"/>
      <c r="I1071" s="1"/>
      <c r="J1071" s="1"/>
      <c r="K1071" s="1"/>
      <c r="L1071" s="1"/>
      <c r="M1071" s="1"/>
    </row>
    <row r="1072" spans="1:13" ht="19.899999999999999" customHeight="1" x14ac:dyDescent="0.35">
      <c r="A1072" s="1"/>
      <c r="B1072" s="1"/>
      <c r="C1072" s="1"/>
      <c r="D1072" s="1"/>
      <c r="E1072" s="1"/>
      <c r="F1072" s="1"/>
      <c r="G1072" s="1"/>
      <c r="H1072" s="1"/>
      <c r="I1072" s="1"/>
      <c r="J1072" s="1"/>
      <c r="K1072" s="1"/>
      <c r="L1072" s="1"/>
      <c r="M1072" s="1"/>
    </row>
    <row r="1073" spans="1:13" ht="19.899999999999999" customHeight="1" x14ac:dyDescent="0.35">
      <c r="A1073" s="1"/>
      <c r="B1073" s="1"/>
      <c r="C1073" s="1"/>
      <c r="D1073" s="1"/>
      <c r="E1073" s="1"/>
      <c r="F1073" s="1"/>
      <c r="G1073" s="1"/>
      <c r="H1073" s="1"/>
      <c r="I1073" s="1"/>
      <c r="J1073" s="1"/>
      <c r="K1073" s="1"/>
      <c r="L1073" s="1"/>
      <c r="M1073" s="1"/>
    </row>
    <row r="1074" spans="1:13" ht="19.899999999999999" customHeight="1" x14ac:dyDescent="0.35">
      <c r="A1074" s="1"/>
      <c r="B1074" s="1"/>
      <c r="C1074" s="1"/>
      <c r="D1074" s="1"/>
      <c r="E1074" s="1"/>
      <c r="F1074" s="1"/>
      <c r="G1074" s="1"/>
      <c r="H1074" s="1"/>
      <c r="I1074" s="1"/>
      <c r="J1074" s="1"/>
      <c r="K1074" s="1"/>
      <c r="L1074" s="1"/>
      <c r="M1074" s="1"/>
    </row>
    <row r="1075" spans="1:13" ht="19.899999999999999" customHeight="1" x14ac:dyDescent="0.35">
      <c r="A1075" s="1"/>
      <c r="B1075" s="1"/>
      <c r="C1075" s="1"/>
      <c r="D1075" s="1"/>
      <c r="E1075" s="1"/>
      <c r="F1075" s="1"/>
      <c r="G1075" s="1"/>
      <c r="H1075" s="1"/>
      <c r="I1075" s="1"/>
      <c r="J1075" s="1"/>
      <c r="K1075" s="1"/>
      <c r="L1075" s="1"/>
      <c r="M1075" s="1"/>
    </row>
    <row r="1076" spans="1:13" ht="19.899999999999999" customHeight="1" x14ac:dyDescent="0.35">
      <c r="A1076" s="1"/>
      <c r="B1076" s="1"/>
      <c r="C1076" s="1"/>
      <c r="D1076" s="1"/>
      <c r="E1076" s="1"/>
      <c r="F1076" s="1"/>
      <c r="G1076" s="1"/>
      <c r="H1076" s="1"/>
      <c r="I1076" s="1"/>
      <c r="J1076" s="1"/>
      <c r="K1076" s="1"/>
      <c r="L1076" s="1"/>
      <c r="M1076" s="1"/>
    </row>
    <row r="1077" spans="1:13" ht="19.899999999999999" customHeight="1" x14ac:dyDescent="0.35">
      <c r="A1077" s="1"/>
      <c r="B1077" s="1"/>
      <c r="C1077" s="1"/>
      <c r="D1077" s="1"/>
      <c r="E1077" s="1"/>
      <c r="F1077" s="1"/>
      <c r="G1077" s="1"/>
      <c r="H1077" s="1"/>
      <c r="I1077" s="1"/>
      <c r="J1077" s="1"/>
      <c r="K1077" s="1"/>
      <c r="L1077" s="1"/>
      <c r="M1077" s="1"/>
    </row>
    <row r="1078" spans="1:13" ht="19.899999999999999" customHeight="1" x14ac:dyDescent="0.35">
      <c r="A1078" s="1"/>
      <c r="B1078" s="1"/>
      <c r="C1078" s="1"/>
      <c r="D1078" s="1"/>
      <c r="E1078" s="1"/>
      <c r="F1078" s="1"/>
      <c r="G1078" s="1"/>
      <c r="H1078" s="1"/>
      <c r="I1078" s="1"/>
      <c r="J1078" s="1"/>
      <c r="K1078" s="1"/>
      <c r="L1078" s="1"/>
      <c r="M1078" s="1"/>
    </row>
    <row r="1079" spans="1:13" ht="19.899999999999999" customHeight="1" x14ac:dyDescent="0.35">
      <c r="A1079" s="1"/>
      <c r="B1079" s="1"/>
      <c r="C1079" s="1"/>
      <c r="D1079" s="1"/>
      <c r="E1079" s="1"/>
      <c r="F1079" s="1"/>
      <c r="G1079" s="1"/>
      <c r="H1079" s="1"/>
      <c r="I1079" s="1"/>
      <c r="J1079" s="1"/>
      <c r="K1079" s="1"/>
      <c r="L1079" s="1"/>
      <c r="M1079" s="1"/>
    </row>
    <row r="1080" spans="1:13" ht="19.899999999999999" customHeight="1" x14ac:dyDescent="0.35">
      <c r="A1080" s="1"/>
      <c r="B1080" s="1"/>
      <c r="C1080" s="1"/>
      <c r="D1080" s="1"/>
      <c r="E1080" s="1"/>
      <c r="F1080" s="1"/>
      <c r="G1080" s="1"/>
      <c r="H1080" s="1"/>
      <c r="I1080" s="1"/>
      <c r="J1080" s="1"/>
      <c r="K1080" s="1"/>
      <c r="L1080" s="1"/>
      <c r="M1080" s="1"/>
    </row>
    <row r="1081" spans="1:13" ht="19.899999999999999" customHeight="1" x14ac:dyDescent="0.35">
      <c r="A1081" s="1"/>
      <c r="B1081" s="1"/>
      <c r="C1081" s="1"/>
      <c r="D1081" s="1"/>
      <c r="E1081" s="1"/>
      <c r="F1081" s="1"/>
      <c r="G1081" s="1"/>
      <c r="H1081" s="1"/>
      <c r="I1081" s="1"/>
      <c r="J1081" s="1"/>
      <c r="K1081" s="1"/>
      <c r="L1081" s="1"/>
      <c r="M1081" s="1"/>
    </row>
    <row r="1082" spans="1:13" ht="19.899999999999999" customHeight="1" x14ac:dyDescent="0.35">
      <c r="A1082" s="1"/>
      <c r="B1082" s="1"/>
      <c r="C1082" s="1"/>
      <c r="D1082" s="1"/>
      <c r="E1082" s="1"/>
      <c r="F1082" s="1"/>
      <c r="G1082" s="1"/>
      <c r="H1082" s="1"/>
      <c r="I1082" s="1"/>
      <c r="J1082" s="1"/>
      <c r="K1082" s="1"/>
      <c r="L1082" s="1"/>
      <c r="M1082" s="1"/>
    </row>
    <row r="1083" spans="1:13" ht="19.899999999999999" customHeight="1" x14ac:dyDescent="0.35">
      <c r="A1083" s="1"/>
      <c r="B1083" s="1"/>
      <c r="C1083" s="1"/>
      <c r="D1083" s="1"/>
      <c r="E1083" s="1"/>
      <c r="F1083" s="1"/>
      <c r="G1083" s="1"/>
      <c r="H1083" s="1"/>
      <c r="I1083" s="1"/>
      <c r="J1083" s="1"/>
      <c r="K1083" s="1"/>
      <c r="L1083" s="1"/>
      <c r="M1083" s="1"/>
    </row>
    <row r="1084" spans="1:13" ht="19.899999999999999" customHeight="1" x14ac:dyDescent="0.35">
      <c r="A1084" s="1"/>
      <c r="B1084" s="1"/>
      <c r="C1084" s="1"/>
      <c r="D1084" s="1"/>
      <c r="E1084" s="1"/>
      <c r="F1084" s="1"/>
      <c r="G1084" s="1"/>
      <c r="H1084" s="1"/>
      <c r="I1084" s="1"/>
      <c r="J1084" s="1"/>
      <c r="K1084" s="1"/>
      <c r="L1084" s="1"/>
      <c r="M1084" s="1"/>
    </row>
    <row r="1085" spans="1:13" ht="19.899999999999999" customHeight="1" x14ac:dyDescent="0.35">
      <c r="A1085" s="1"/>
      <c r="B1085" s="1"/>
      <c r="C1085" s="1"/>
      <c r="D1085" s="1"/>
      <c r="E1085" s="1"/>
      <c r="F1085" s="1"/>
      <c r="G1085" s="1"/>
      <c r="H1085" s="1"/>
      <c r="I1085" s="1"/>
      <c r="J1085" s="1"/>
      <c r="K1085" s="1"/>
      <c r="L1085" s="1"/>
      <c r="M1085" s="1"/>
    </row>
    <row r="1086" spans="1:13" ht="19.899999999999999" customHeight="1" x14ac:dyDescent="0.35">
      <c r="A1086" s="1"/>
      <c r="B1086" s="1"/>
      <c r="C1086" s="1"/>
      <c r="D1086" s="1"/>
      <c r="E1086" s="1"/>
      <c r="F1086" s="1"/>
      <c r="G1086" s="1"/>
      <c r="H1086" s="1"/>
      <c r="I1086" s="1"/>
      <c r="J1086" s="1"/>
      <c r="K1086" s="1"/>
      <c r="L1086" s="1"/>
      <c r="M1086" s="1"/>
    </row>
    <row r="1087" spans="1:13" ht="19.899999999999999" customHeight="1" x14ac:dyDescent="0.35">
      <c r="A1087" s="1"/>
      <c r="B1087" s="1"/>
      <c r="C1087" s="1"/>
      <c r="D1087" s="1"/>
      <c r="E1087" s="1"/>
      <c r="F1087" s="1"/>
      <c r="G1087" s="1"/>
      <c r="H1087" s="1"/>
      <c r="I1087" s="1"/>
      <c r="J1087" s="1"/>
      <c r="K1087" s="1"/>
      <c r="L1087" s="1"/>
      <c r="M1087" s="1"/>
    </row>
    <row r="1088" spans="1:13" ht="19.899999999999999" customHeight="1" x14ac:dyDescent="0.35">
      <c r="A1088" s="1"/>
      <c r="B1088" s="1"/>
      <c r="C1088" s="1"/>
      <c r="D1088" s="1"/>
      <c r="E1088" s="1"/>
      <c r="F1088" s="1"/>
      <c r="G1088" s="1"/>
      <c r="H1088" s="1"/>
      <c r="I1088" s="1"/>
      <c r="J1088" s="1"/>
      <c r="K1088" s="1"/>
      <c r="L1088" s="1"/>
      <c r="M1088" s="1"/>
    </row>
    <row r="1089" spans="1:13" ht="19.899999999999999" customHeight="1" x14ac:dyDescent="0.35">
      <c r="A1089" s="1"/>
      <c r="B1089" s="1"/>
      <c r="C1089" s="1"/>
      <c r="D1089" s="1"/>
      <c r="E1089" s="1"/>
      <c r="F1089" s="1"/>
      <c r="G1089" s="1"/>
      <c r="H1089" s="1"/>
      <c r="I1089" s="1"/>
      <c r="J1089" s="1"/>
      <c r="K1089" s="1"/>
      <c r="L1089" s="1"/>
      <c r="M1089" s="1"/>
    </row>
    <row r="1090" spans="1:13" ht="19.899999999999999" customHeight="1" x14ac:dyDescent="0.35">
      <c r="A1090" s="1"/>
      <c r="B1090" s="1"/>
      <c r="C1090" s="1"/>
      <c r="D1090" s="1"/>
      <c r="E1090" s="1"/>
      <c r="F1090" s="1"/>
      <c r="G1090" s="1"/>
      <c r="H1090" s="1"/>
      <c r="I1090" s="1"/>
      <c r="J1090" s="1"/>
      <c r="K1090" s="1"/>
      <c r="L1090" s="1"/>
      <c r="M1090" s="1"/>
    </row>
    <row r="1091" spans="1:13" ht="19.899999999999999" customHeight="1" x14ac:dyDescent="0.35">
      <c r="A1091" s="1"/>
      <c r="B1091" s="1"/>
      <c r="C1091" s="1"/>
      <c r="D1091" s="1"/>
      <c r="E1091" s="1"/>
      <c r="F1091" s="1"/>
      <c r="G1091" s="1"/>
      <c r="H1091" s="1"/>
      <c r="I1091" s="1"/>
      <c r="J1091" s="1"/>
      <c r="K1091" s="1"/>
      <c r="L1091" s="1"/>
      <c r="M1091" s="1"/>
    </row>
    <row r="1092" spans="1:13" ht="19.899999999999999" customHeight="1" x14ac:dyDescent="0.35">
      <c r="A1092" s="1"/>
      <c r="B1092" s="1"/>
      <c r="C1092" s="1"/>
      <c r="D1092" s="1"/>
      <c r="E1092" s="1"/>
      <c r="F1092" s="1"/>
      <c r="G1092" s="1"/>
      <c r="H1092" s="1"/>
      <c r="I1092" s="1"/>
      <c r="J1092" s="1"/>
      <c r="K1092" s="1"/>
      <c r="L1092" s="1"/>
      <c r="M1092" s="1"/>
    </row>
    <row r="1093" spans="1:13" ht="19.899999999999999" customHeight="1" x14ac:dyDescent="0.35">
      <c r="A1093" s="1"/>
      <c r="B1093" s="1"/>
      <c r="C1093" s="1"/>
      <c r="D1093" s="1"/>
      <c r="E1093" s="1"/>
      <c r="F1093" s="1"/>
      <c r="G1093" s="1"/>
      <c r="H1093" s="1"/>
      <c r="I1093" s="1"/>
      <c r="J1093" s="1"/>
      <c r="K1093" s="1"/>
      <c r="L1093" s="1"/>
      <c r="M1093" s="1"/>
    </row>
    <row r="1094" spans="1:13" ht="19.899999999999999" customHeight="1" x14ac:dyDescent="0.35">
      <c r="A1094" s="1"/>
      <c r="B1094" s="1"/>
      <c r="C1094" s="1"/>
      <c r="D1094" s="1"/>
      <c r="E1094" s="1"/>
      <c r="F1094" s="1"/>
      <c r="G1094" s="1"/>
      <c r="H1094" s="1"/>
      <c r="I1094" s="1"/>
      <c r="J1094" s="1"/>
      <c r="K1094" s="1"/>
      <c r="L1094" s="1"/>
      <c r="M1094" s="1"/>
    </row>
    <row r="1095" spans="1:13" ht="19.899999999999999" customHeight="1" x14ac:dyDescent="0.35">
      <c r="A1095" s="1"/>
      <c r="B1095" s="1"/>
      <c r="C1095" s="1"/>
      <c r="D1095" s="1"/>
      <c r="E1095" s="1"/>
      <c r="F1095" s="1"/>
      <c r="G1095" s="1"/>
      <c r="H1095" s="1"/>
      <c r="I1095" s="1"/>
      <c r="J1095" s="1"/>
      <c r="K1095" s="1"/>
      <c r="L1095" s="1"/>
      <c r="M1095" s="1"/>
    </row>
    <row r="1096" spans="1:13" ht="19.899999999999999" customHeight="1" x14ac:dyDescent="0.35">
      <c r="A1096" s="1"/>
      <c r="B1096" s="1"/>
      <c r="C1096" s="1"/>
      <c r="D1096" s="1"/>
      <c r="E1096" s="1"/>
      <c r="F1096" s="1"/>
      <c r="G1096" s="1"/>
      <c r="H1096" s="1"/>
      <c r="I1096" s="1"/>
      <c r="J1096" s="1"/>
      <c r="K1096" s="1"/>
      <c r="L1096" s="1"/>
      <c r="M1096" s="1"/>
    </row>
    <row r="1097" spans="1:13" ht="19.899999999999999" customHeight="1" x14ac:dyDescent="0.35">
      <c r="A1097" s="1"/>
      <c r="B1097" s="1"/>
      <c r="C1097" s="1"/>
      <c r="D1097" s="1"/>
      <c r="E1097" s="1"/>
      <c r="F1097" s="1"/>
      <c r="G1097" s="1"/>
      <c r="H1097" s="1"/>
      <c r="I1097" s="1"/>
      <c r="J1097" s="1"/>
      <c r="K1097" s="1"/>
      <c r="L1097" s="1"/>
      <c r="M1097" s="1"/>
    </row>
    <row r="1098" spans="1:13" ht="19.899999999999999" customHeight="1" x14ac:dyDescent="0.35">
      <c r="A1098" s="1"/>
      <c r="B1098" s="1"/>
      <c r="C1098" s="1"/>
      <c r="D1098" s="1"/>
      <c r="E1098" s="1"/>
      <c r="F1098" s="1"/>
      <c r="G1098" s="1"/>
      <c r="H1098" s="1"/>
      <c r="I1098" s="1"/>
      <c r="J1098" s="1"/>
      <c r="K1098" s="1"/>
      <c r="L1098" s="1"/>
      <c r="M1098" s="1"/>
    </row>
    <row r="1099" spans="1:13" ht="19.899999999999999" customHeight="1" x14ac:dyDescent="0.35">
      <c r="A1099" s="1"/>
      <c r="B1099" s="1"/>
      <c r="C1099" s="1"/>
      <c r="D1099" s="1"/>
      <c r="E1099" s="1"/>
      <c r="F1099" s="1"/>
      <c r="G1099" s="1"/>
      <c r="H1099" s="1"/>
      <c r="I1099" s="1"/>
      <c r="J1099" s="1"/>
      <c r="K1099" s="1"/>
      <c r="L1099" s="1"/>
      <c r="M1099" s="1"/>
    </row>
    <row r="1100" spans="1:13" ht="19.899999999999999" customHeight="1" x14ac:dyDescent="0.35">
      <c r="A1100" s="1"/>
      <c r="B1100" s="1"/>
      <c r="C1100" s="1"/>
      <c r="D1100" s="1"/>
      <c r="E1100" s="1"/>
      <c r="F1100" s="1"/>
      <c r="G1100" s="1"/>
      <c r="H1100" s="1"/>
      <c r="I1100" s="1"/>
      <c r="J1100" s="1"/>
      <c r="K1100" s="1"/>
      <c r="L1100" s="1"/>
      <c r="M1100" s="1"/>
    </row>
    <row r="1101" spans="1:13" ht="19.899999999999999" customHeight="1" x14ac:dyDescent="0.35">
      <c r="A1101" s="1"/>
      <c r="B1101" s="1"/>
      <c r="C1101" s="1"/>
      <c r="D1101" s="1"/>
      <c r="E1101" s="1"/>
      <c r="F1101" s="1"/>
      <c r="G1101" s="1"/>
      <c r="H1101" s="1"/>
      <c r="I1101" s="1"/>
      <c r="J1101" s="1"/>
      <c r="K1101" s="1"/>
      <c r="L1101" s="1"/>
      <c r="M1101" s="1"/>
    </row>
    <row r="1102" spans="1:13" ht="19.899999999999999" customHeight="1" x14ac:dyDescent="0.35">
      <c r="A1102" s="1"/>
      <c r="B1102" s="1"/>
      <c r="C1102" s="1"/>
      <c r="D1102" s="1"/>
      <c r="E1102" s="1"/>
      <c r="F1102" s="1"/>
      <c r="G1102" s="1"/>
      <c r="H1102" s="1"/>
      <c r="I1102" s="1"/>
      <c r="J1102" s="1"/>
      <c r="K1102" s="1"/>
      <c r="L1102" s="1"/>
      <c r="M1102" s="1"/>
    </row>
    <row r="1103" spans="1:13" ht="19.899999999999999" customHeight="1" x14ac:dyDescent="0.35">
      <c r="A1103" s="1"/>
      <c r="B1103" s="1"/>
      <c r="C1103" s="1"/>
      <c r="D1103" s="1"/>
      <c r="E1103" s="1"/>
      <c r="F1103" s="1"/>
      <c r="G1103" s="1"/>
      <c r="H1103" s="1"/>
      <c r="I1103" s="1"/>
      <c r="J1103" s="1"/>
      <c r="K1103" s="1"/>
      <c r="L1103" s="1"/>
      <c r="M1103" s="1"/>
    </row>
    <row r="1104" spans="1:13" ht="19.899999999999999" customHeight="1" x14ac:dyDescent="0.35">
      <c r="A1104" s="1"/>
      <c r="B1104" s="1"/>
      <c r="C1104" s="1"/>
      <c r="D1104" s="1"/>
      <c r="E1104" s="1"/>
      <c r="F1104" s="1"/>
      <c r="G1104" s="1"/>
      <c r="H1104" s="1"/>
      <c r="I1104" s="1"/>
      <c r="J1104" s="1"/>
      <c r="K1104" s="1"/>
      <c r="L1104" s="1"/>
      <c r="M1104" s="1"/>
    </row>
    <row r="1105" spans="1:13" ht="19.899999999999999" customHeight="1" x14ac:dyDescent="0.35">
      <c r="A1105" s="1"/>
      <c r="B1105" s="1"/>
      <c r="C1105" s="1"/>
      <c r="D1105" s="1"/>
      <c r="E1105" s="1"/>
      <c r="F1105" s="1"/>
      <c r="G1105" s="1"/>
      <c r="H1105" s="1"/>
      <c r="I1105" s="1"/>
      <c r="J1105" s="1"/>
      <c r="K1105" s="1"/>
      <c r="L1105" s="1"/>
      <c r="M1105" s="1"/>
    </row>
    <row r="1106" spans="1:13" ht="19.899999999999999" customHeight="1" x14ac:dyDescent="0.35">
      <c r="A1106" s="1"/>
      <c r="B1106" s="1"/>
      <c r="C1106" s="1"/>
      <c r="D1106" s="1"/>
      <c r="E1106" s="1"/>
      <c r="F1106" s="1"/>
      <c r="G1106" s="1"/>
      <c r="H1106" s="1"/>
      <c r="I1106" s="1"/>
      <c r="J1106" s="1"/>
      <c r="K1106" s="1"/>
      <c r="L1106" s="1"/>
      <c r="M1106" s="1"/>
    </row>
    <row r="1107" spans="1:13" ht="19.899999999999999" customHeight="1" x14ac:dyDescent="0.35">
      <c r="A1107" s="1"/>
      <c r="B1107" s="1"/>
      <c r="C1107" s="1"/>
      <c r="D1107" s="1"/>
      <c r="E1107" s="1"/>
      <c r="F1107" s="1"/>
      <c r="G1107" s="1"/>
      <c r="H1107" s="1"/>
      <c r="I1107" s="1"/>
      <c r="J1107" s="1"/>
      <c r="K1107" s="1"/>
      <c r="L1107" s="1"/>
      <c r="M1107" s="1"/>
    </row>
    <row r="1108" spans="1:13" ht="19.899999999999999" customHeight="1" x14ac:dyDescent="0.35">
      <c r="A1108" s="1"/>
      <c r="B1108" s="1"/>
      <c r="C1108" s="1"/>
      <c r="D1108" s="1"/>
      <c r="E1108" s="1"/>
      <c r="F1108" s="1"/>
      <c r="G1108" s="1"/>
      <c r="H1108" s="1"/>
      <c r="I1108" s="1"/>
      <c r="J1108" s="1"/>
      <c r="K1108" s="1"/>
      <c r="L1108" s="1"/>
      <c r="M1108" s="1"/>
    </row>
    <row r="1109" spans="1:13" ht="19.899999999999999" customHeight="1" x14ac:dyDescent="0.35">
      <c r="A1109" s="1"/>
      <c r="B1109" s="1"/>
      <c r="C1109" s="1"/>
      <c r="D1109" s="1"/>
      <c r="E1109" s="1"/>
      <c r="F1109" s="1"/>
      <c r="G1109" s="1"/>
      <c r="H1109" s="1"/>
      <c r="I1109" s="1"/>
      <c r="J1109" s="1"/>
      <c r="K1109" s="1"/>
      <c r="L1109" s="1"/>
      <c r="M1109" s="1"/>
    </row>
    <row r="1110" spans="1:13" ht="19.899999999999999" customHeight="1" x14ac:dyDescent="0.35">
      <c r="A1110" s="1"/>
      <c r="B1110" s="1"/>
      <c r="C1110" s="1"/>
      <c r="D1110" s="1"/>
      <c r="E1110" s="1"/>
      <c r="F1110" s="1"/>
      <c r="G1110" s="1"/>
      <c r="H1110" s="1"/>
      <c r="I1110" s="1"/>
      <c r="J1110" s="1"/>
      <c r="K1110" s="1"/>
      <c r="L1110" s="1"/>
      <c r="M1110" s="1"/>
    </row>
    <row r="1111" spans="1:13" ht="19.899999999999999" customHeight="1" x14ac:dyDescent="0.35">
      <c r="A1111" s="1"/>
      <c r="B1111" s="1"/>
      <c r="C1111" s="1"/>
      <c r="D1111" s="1"/>
      <c r="E1111" s="1"/>
      <c r="F1111" s="1"/>
      <c r="G1111" s="1"/>
      <c r="H1111" s="1"/>
      <c r="I1111" s="1"/>
      <c r="J1111" s="1"/>
      <c r="K1111" s="1"/>
      <c r="L1111" s="1"/>
      <c r="M1111" s="1"/>
    </row>
    <row r="1112" spans="1:13" ht="19.899999999999999" customHeight="1" x14ac:dyDescent="0.35">
      <c r="A1112" s="1"/>
      <c r="B1112" s="1"/>
      <c r="C1112" s="1"/>
      <c r="D1112" s="1"/>
      <c r="E1112" s="1"/>
      <c r="F1112" s="1"/>
      <c r="G1112" s="1"/>
      <c r="H1112" s="1"/>
      <c r="I1112" s="1"/>
      <c r="J1112" s="1"/>
      <c r="K1112" s="1"/>
      <c r="L1112" s="1"/>
      <c r="M1112" s="1"/>
    </row>
    <row r="1113" spans="1:13" ht="19.899999999999999" customHeight="1" x14ac:dyDescent="0.35">
      <c r="A1113" s="1"/>
      <c r="B1113" s="1"/>
      <c r="C1113" s="1"/>
      <c r="D1113" s="1"/>
      <c r="E1113" s="1"/>
      <c r="F1113" s="1"/>
      <c r="G1113" s="1"/>
      <c r="H1113" s="1"/>
      <c r="I1113" s="1"/>
      <c r="J1113" s="1"/>
      <c r="K1113" s="1"/>
      <c r="L1113" s="1"/>
      <c r="M1113" s="1"/>
    </row>
    <row r="1114" spans="1:13" ht="19.899999999999999" customHeight="1" x14ac:dyDescent="0.35">
      <c r="A1114" s="1"/>
      <c r="B1114" s="1"/>
      <c r="C1114" s="1"/>
      <c r="D1114" s="1"/>
      <c r="E1114" s="1"/>
      <c r="F1114" s="1"/>
      <c r="G1114" s="1"/>
      <c r="H1114" s="1"/>
      <c r="I1114" s="1"/>
      <c r="J1114" s="1"/>
      <c r="K1114" s="1"/>
      <c r="L1114" s="1"/>
      <c r="M1114" s="1"/>
    </row>
    <row r="1115" spans="1:13" ht="19.899999999999999" customHeight="1" x14ac:dyDescent="0.35">
      <c r="A1115" s="1"/>
      <c r="B1115" s="1"/>
      <c r="C1115" s="1"/>
      <c r="D1115" s="1"/>
      <c r="E1115" s="1"/>
      <c r="F1115" s="1"/>
      <c r="G1115" s="1"/>
      <c r="H1115" s="1"/>
      <c r="I1115" s="1"/>
      <c r="J1115" s="1"/>
      <c r="K1115" s="1"/>
      <c r="L1115" s="1"/>
      <c r="M1115" s="1"/>
    </row>
    <row r="1116" spans="1:13" ht="19.899999999999999" customHeight="1" x14ac:dyDescent="0.35">
      <c r="A1116" s="1"/>
      <c r="B1116" s="1"/>
      <c r="C1116" s="1"/>
      <c r="D1116" s="1"/>
      <c r="E1116" s="1"/>
      <c r="F1116" s="1"/>
      <c r="G1116" s="1"/>
      <c r="H1116" s="1"/>
      <c r="I1116" s="1"/>
      <c r="J1116" s="1"/>
      <c r="K1116" s="1"/>
      <c r="L1116" s="1"/>
      <c r="M1116" s="1"/>
    </row>
    <row r="1117" spans="1:13" ht="19.899999999999999" customHeight="1" x14ac:dyDescent="0.35">
      <c r="A1117" s="1"/>
      <c r="B1117" s="1"/>
      <c r="C1117" s="1"/>
      <c r="D1117" s="1"/>
      <c r="E1117" s="1"/>
      <c r="F1117" s="1"/>
      <c r="G1117" s="1"/>
      <c r="H1117" s="1"/>
      <c r="I1117" s="1"/>
      <c r="J1117" s="1"/>
      <c r="K1117" s="1"/>
      <c r="L1117" s="1"/>
      <c r="M1117" s="1"/>
    </row>
    <row r="1118" spans="1:13" ht="19.899999999999999" customHeight="1" x14ac:dyDescent="0.35">
      <c r="A1118" s="1"/>
      <c r="B1118" s="1"/>
      <c r="C1118" s="1"/>
      <c r="D1118" s="1"/>
      <c r="E1118" s="1"/>
      <c r="F1118" s="1"/>
      <c r="G1118" s="1"/>
      <c r="H1118" s="1"/>
      <c r="I1118" s="1"/>
      <c r="J1118" s="1"/>
      <c r="K1118" s="1"/>
      <c r="L1118" s="1"/>
      <c r="M1118" s="1"/>
    </row>
    <row r="1119" spans="1:13" ht="19.899999999999999" customHeight="1" x14ac:dyDescent="0.35">
      <c r="A1119" s="1"/>
      <c r="B1119" s="1"/>
      <c r="C1119" s="1"/>
      <c r="D1119" s="1"/>
      <c r="E1119" s="1"/>
      <c r="F1119" s="1"/>
      <c r="G1119" s="1"/>
      <c r="H1119" s="1"/>
      <c r="I1119" s="1"/>
      <c r="J1119" s="1"/>
      <c r="K1119" s="1"/>
      <c r="L1119" s="1"/>
      <c r="M1119" s="1"/>
    </row>
    <row r="1120" spans="1:13" ht="19.899999999999999" customHeight="1" x14ac:dyDescent="0.35">
      <c r="A1120" s="1"/>
      <c r="B1120" s="1"/>
      <c r="C1120" s="1"/>
      <c r="D1120" s="1"/>
      <c r="E1120" s="1"/>
      <c r="F1120" s="1"/>
      <c r="G1120" s="1"/>
      <c r="H1120" s="1"/>
      <c r="I1120" s="1"/>
      <c r="J1120" s="1"/>
      <c r="K1120" s="1"/>
      <c r="L1120" s="1"/>
      <c r="M1120" s="1"/>
    </row>
    <row r="1121" spans="1:13" ht="19.899999999999999" customHeight="1" x14ac:dyDescent="0.35">
      <c r="A1121" s="1"/>
      <c r="B1121" s="1"/>
      <c r="C1121" s="1"/>
      <c r="D1121" s="1"/>
      <c r="E1121" s="1"/>
      <c r="F1121" s="1"/>
      <c r="G1121" s="1"/>
      <c r="H1121" s="1"/>
      <c r="I1121" s="1"/>
      <c r="J1121" s="1"/>
      <c r="K1121" s="1"/>
      <c r="L1121" s="1"/>
      <c r="M1121" s="1"/>
    </row>
    <row r="1122" spans="1:13" ht="19.899999999999999" customHeight="1" x14ac:dyDescent="0.35">
      <c r="A1122" s="1"/>
      <c r="B1122" s="1"/>
      <c r="C1122" s="1"/>
      <c r="D1122" s="1"/>
      <c r="E1122" s="1"/>
      <c r="F1122" s="1"/>
      <c r="G1122" s="1"/>
      <c r="H1122" s="1"/>
      <c r="I1122" s="1"/>
      <c r="J1122" s="1"/>
      <c r="K1122" s="1"/>
      <c r="L1122" s="1"/>
      <c r="M1122" s="1"/>
    </row>
    <row r="1123" spans="1:13" ht="19.899999999999999" customHeight="1" x14ac:dyDescent="0.35">
      <c r="A1123" s="1"/>
      <c r="B1123" s="1"/>
      <c r="C1123" s="1"/>
      <c r="D1123" s="1"/>
      <c r="E1123" s="1"/>
      <c r="F1123" s="1"/>
      <c r="G1123" s="1"/>
      <c r="H1123" s="1"/>
      <c r="I1123" s="1"/>
      <c r="J1123" s="1"/>
      <c r="K1123" s="1"/>
      <c r="L1123" s="1"/>
      <c r="M1123" s="1"/>
    </row>
    <row r="1124" spans="1:13" ht="19.899999999999999" customHeight="1" x14ac:dyDescent="0.35">
      <c r="A1124" s="1"/>
      <c r="B1124" s="1"/>
      <c r="C1124" s="1"/>
      <c r="D1124" s="1"/>
      <c r="E1124" s="1"/>
      <c r="F1124" s="1"/>
      <c r="G1124" s="1"/>
      <c r="H1124" s="1"/>
      <c r="I1124" s="1"/>
      <c r="J1124" s="1"/>
      <c r="K1124" s="1"/>
      <c r="L1124" s="1"/>
      <c r="M1124" s="1"/>
    </row>
    <row r="1125" spans="1:13" ht="19.899999999999999" customHeight="1" x14ac:dyDescent="0.35">
      <c r="A1125" s="1"/>
      <c r="B1125" s="1"/>
      <c r="C1125" s="1"/>
      <c r="D1125" s="1"/>
      <c r="E1125" s="1"/>
      <c r="F1125" s="1"/>
      <c r="G1125" s="1"/>
      <c r="H1125" s="1"/>
      <c r="I1125" s="1"/>
      <c r="J1125" s="1"/>
      <c r="K1125" s="1"/>
      <c r="L1125" s="1"/>
      <c r="M1125" s="1"/>
    </row>
    <row r="1126" spans="1:13" ht="19.899999999999999" customHeight="1" x14ac:dyDescent="0.35">
      <c r="A1126" s="1"/>
      <c r="B1126" s="1"/>
      <c r="C1126" s="1"/>
      <c r="D1126" s="1"/>
      <c r="E1126" s="1"/>
      <c r="F1126" s="1"/>
      <c r="G1126" s="1"/>
      <c r="H1126" s="1"/>
      <c r="I1126" s="1"/>
      <c r="J1126" s="1"/>
      <c r="K1126" s="1"/>
      <c r="L1126" s="1"/>
      <c r="M1126" s="1"/>
    </row>
    <row r="1127" spans="1:13" ht="19.899999999999999" customHeight="1" x14ac:dyDescent="0.35">
      <c r="A1127" s="1"/>
      <c r="B1127" s="1"/>
      <c r="C1127" s="1"/>
      <c r="D1127" s="1"/>
      <c r="E1127" s="1"/>
      <c r="F1127" s="1"/>
      <c r="G1127" s="1"/>
      <c r="H1127" s="1"/>
      <c r="I1127" s="1"/>
      <c r="J1127" s="1"/>
      <c r="K1127" s="1"/>
      <c r="L1127" s="1"/>
      <c r="M1127" s="1"/>
    </row>
    <row r="1128" spans="1:13" ht="19.899999999999999" customHeight="1" x14ac:dyDescent="0.35">
      <c r="A1128" s="1"/>
      <c r="B1128" s="1"/>
      <c r="C1128" s="1"/>
      <c r="D1128" s="1"/>
      <c r="E1128" s="1"/>
      <c r="F1128" s="1"/>
      <c r="G1128" s="1"/>
      <c r="H1128" s="1"/>
      <c r="I1128" s="1"/>
      <c r="J1128" s="1"/>
      <c r="K1128" s="1"/>
      <c r="L1128" s="1"/>
      <c r="M1128" s="1"/>
    </row>
    <row r="1129" spans="1:13" ht="19.899999999999999" customHeight="1" x14ac:dyDescent="0.35">
      <c r="A1129" s="1"/>
      <c r="B1129" s="1"/>
      <c r="C1129" s="1"/>
      <c r="D1129" s="1"/>
      <c r="E1129" s="1"/>
      <c r="F1129" s="1"/>
      <c r="G1129" s="1"/>
      <c r="H1129" s="1"/>
      <c r="I1129" s="1"/>
      <c r="J1129" s="1"/>
      <c r="K1129" s="1"/>
      <c r="L1129" s="1"/>
      <c r="M1129" s="1"/>
    </row>
    <row r="1130" spans="1:13" ht="19.899999999999999" customHeight="1" x14ac:dyDescent="0.35">
      <c r="A1130" s="1"/>
      <c r="B1130" s="1"/>
      <c r="C1130" s="1"/>
      <c r="D1130" s="1"/>
      <c r="E1130" s="1"/>
      <c r="F1130" s="1"/>
      <c r="G1130" s="1"/>
      <c r="H1130" s="1"/>
      <c r="I1130" s="1"/>
      <c r="J1130" s="1"/>
      <c r="K1130" s="1"/>
      <c r="L1130" s="1"/>
      <c r="M1130" s="1"/>
    </row>
    <row r="1131" spans="1:13" ht="19.899999999999999" customHeight="1" x14ac:dyDescent="0.35">
      <c r="A1131" s="1"/>
      <c r="B1131" s="1"/>
      <c r="C1131" s="1"/>
      <c r="D1131" s="1"/>
      <c r="E1131" s="1"/>
      <c r="F1131" s="1"/>
      <c r="G1131" s="1"/>
      <c r="H1131" s="1"/>
      <c r="I1131" s="1"/>
      <c r="J1131" s="1"/>
      <c r="K1131" s="1"/>
      <c r="L1131" s="1"/>
      <c r="M1131" s="1"/>
    </row>
    <row r="1132" spans="1:13" ht="19.899999999999999" customHeight="1" x14ac:dyDescent="0.35">
      <c r="A1132" s="1"/>
      <c r="B1132" s="1"/>
      <c r="C1132" s="1"/>
      <c r="D1132" s="1"/>
      <c r="E1132" s="1"/>
      <c r="F1132" s="1"/>
      <c r="G1132" s="1"/>
      <c r="H1132" s="1"/>
      <c r="I1132" s="1"/>
      <c r="J1132" s="1"/>
      <c r="K1132" s="1"/>
      <c r="L1132" s="1"/>
      <c r="M1132" s="1"/>
    </row>
    <row r="1133" spans="1:13" ht="19.899999999999999" customHeight="1" x14ac:dyDescent="0.35">
      <c r="A1133" s="1"/>
      <c r="B1133" s="1"/>
      <c r="C1133" s="1"/>
      <c r="D1133" s="1"/>
      <c r="E1133" s="1"/>
      <c r="F1133" s="1"/>
      <c r="G1133" s="1"/>
      <c r="H1133" s="1"/>
      <c r="I1133" s="1"/>
      <c r="J1133" s="1"/>
      <c r="K1133" s="1"/>
      <c r="L1133" s="1"/>
      <c r="M1133" s="1"/>
    </row>
    <row r="1134" spans="1:13" ht="19.899999999999999" customHeight="1" x14ac:dyDescent="0.35">
      <c r="A1134" s="1"/>
      <c r="B1134" s="1"/>
      <c r="C1134" s="1"/>
      <c r="D1134" s="1"/>
      <c r="E1134" s="1"/>
      <c r="F1134" s="1"/>
      <c r="G1134" s="1"/>
      <c r="H1134" s="1"/>
      <c r="I1134" s="1"/>
      <c r="J1134" s="1"/>
      <c r="K1134" s="1"/>
      <c r="L1134" s="1"/>
      <c r="M1134" s="1"/>
    </row>
    <row r="1135" spans="1:13" ht="19.899999999999999" customHeight="1" x14ac:dyDescent="0.35">
      <c r="A1135" s="1"/>
      <c r="B1135" s="1"/>
      <c r="C1135" s="1"/>
      <c r="D1135" s="1"/>
      <c r="E1135" s="1"/>
      <c r="F1135" s="1"/>
      <c r="G1135" s="1"/>
      <c r="H1135" s="1"/>
      <c r="I1135" s="1"/>
      <c r="J1135" s="1"/>
      <c r="K1135" s="1"/>
      <c r="L1135" s="1"/>
      <c r="M1135" s="1"/>
    </row>
    <row r="1136" spans="1:13" ht="19.899999999999999" customHeight="1" x14ac:dyDescent="0.35">
      <c r="A1136" s="1"/>
      <c r="B1136" s="1"/>
      <c r="C1136" s="1"/>
      <c r="D1136" s="1"/>
      <c r="E1136" s="1"/>
      <c r="F1136" s="1"/>
      <c r="G1136" s="1"/>
      <c r="H1136" s="1"/>
      <c r="I1136" s="1"/>
      <c r="J1136" s="1"/>
      <c r="K1136" s="1"/>
      <c r="L1136" s="1"/>
      <c r="M1136" s="1"/>
    </row>
    <row r="1137" spans="1:13" ht="19.899999999999999" customHeight="1" x14ac:dyDescent="0.35">
      <c r="A1137" s="1"/>
      <c r="B1137" s="1"/>
      <c r="C1137" s="1"/>
      <c r="D1137" s="1"/>
      <c r="E1137" s="1"/>
      <c r="F1137" s="1"/>
      <c r="G1137" s="1"/>
      <c r="H1137" s="1"/>
      <c r="I1137" s="1"/>
      <c r="J1137" s="1"/>
      <c r="K1137" s="1"/>
      <c r="L1137" s="1"/>
      <c r="M1137" s="1"/>
    </row>
    <row r="1138" spans="1:13" ht="19.899999999999999" customHeight="1" x14ac:dyDescent="0.35">
      <c r="A1138" s="1"/>
      <c r="B1138" s="1"/>
      <c r="C1138" s="1"/>
      <c r="D1138" s="1"/>
      <c r="E1138" s="1"/>
      <c r="F1138" s="1"/>
      <c r="G1138" s="1"/>
      <c r="H1138" s="1"/>
      <c r="I1138" s="1"/>
      <c r="J1138" s="1"/>
      <c r="K1138" s="1"/>
      <c r="L1138" s="1"/>
      <c r="M1138" s="1"/>
    </row>
    <row r="1139" spans="1:13" ht="19.899999999999999" customHeight="1" x14ac:dyDescent="0.35">
      <c r="A1139" s="1"/>
      <c r="B1139" s="1"/>
      <c r="C1139" s="1"/>
      <c r="D1139" s="1"/>
      <c r="E1139" s="1"/>
      <c r="F1139" s="1"/>
      <c r="G1139" s="1"/>
      <c r="H1139" s="1"/>
      <c r="I1139" s="1"/>
      <c r="J1139" s="1"/>
      <c r="K1139" s="1"/>
      <c r="L1139" s="1"/>
      <c r="M1139" s="1"/>
    </row>
    <row r="1140" spans="1:13" ht="19.899999999999999" customHeight="1" x14ac:dyDescent="0.35">
      <c r="A1140" s="1"/>
      <c r="B1140" s="1"/>
      <c r="C1140" s="1"/>
      <c r="D1140" s="1"/>
      <c r="E1140" s="1"/>
      <c r="F1140" s="1"/>
      <c r="G1140" s="1"/>
      <c r="H1140" s="1"/>
      <c r="I1140" s="1"/>
      <c r="J1140" s="1"/>
      <c r="K1140" s="1"/>
      <c r="L1140" s="1"/>
      <c r="M1140" s="1"/>
    </row>
    <row r="1141" spans="1:13" ht="19.899999999999999" customHeight="1" x14ac:dyDescent="0.35">
      <c r="A1141" s="1"/>
      <c r="B1141" s="1"/>
      <c r="C1141" s="1"/>
      <c r="D1141" s="1"/>
      <c r="E1141" s="1"/>
      <c r="F1141" s="1"/>
      <c r="G1141" s="1"/>
      <c r="H1141" s="1"/>
      <c r="I1141" s="1"/>
      <c r="J1141" s="1"/>
      <c r="K1141" s="1"/>
      <c r="L1141" s="1"/>
      <c r="M1141" s="1"/>
    </row>
    <row r="1142" spans="1:13" ht="19.899999999999999" customHeight="1" x14ac:dyDescent="0.35">
      <c r="A1142" s="1"/>
      <c r="B1142" s="1"/>
      <c r="C1142" s="1"/>
      <c r="D1142" s="1"/>
      <c r="E1142" s="1"/>
      <c r="F1142" s="1"/>
      <c r="G1142" s="1"/>
      <c r="H1142" s="1"/>
      <c r="I1142" s="1"/>
      <c r="J1142" s="1"/>
      <c r="K1142" s="1"/>
      <c r="L1142" s="1"/>
      <c r="M1142" s="1"/>
    </row>
    <row r="1143" spans="1:13" ht="19.899999999999999" customHeight="1" x14ac:dyDescent="0.35">
      <c r="A1143" s="1"/>
      <c r="B1143" s="1"/>
      <c r="C1143" s="1"/>
      <c r="D1143" s="1"/>
      <c r="E1143" s="1"/>
      <c r="F1143" s="1"/>
      <c r="G1143" s="1"/>
      <c r="H1143" s="1"/>
      <c r="I1143" s="1"/>
      <c r="J1143" s="1"/>
      <c r="K1143" s="1"/>
      <c r="L1143" s="1"/>
      <c r="M1143" s="1"/>
    </row>
    <row r="1144" spans="1:13" ht="19.899999999999999" customHeight="1" x14ac:dyDescent="0.35">
      <c r="A1144" s="1"/>
      <c r="B1144" s="1"/>
      <c r="C1144" s="1"/>
      <c r="D1144" s="1"/>
      <c r="E1144" s="1"/>
      <c r="F1144" s="1"/>
      <c r="G1144" s="1"/>
      <c r="H1144" s="1"/>
      <c r="I1144" s="1"/>
      <c r="J1144" s="1"/>
      <c r="K1144" s="1"/>
      <c r="L1144" s="1"/>
      <c r="M1144" s="1"/>
    </row>
    <row r="1145" spans="1:13" ht="19.899999999999999" customHeight="1" x14ac:dyDescent="0.35">
      <c r="A1145" s="1"/>
      <c r="B1145" s="1"/>
      <c r="C1145" s="1"/>
      <c r="D1145" s="1"/>
      <c r="E1145" s="1"/>
      <c r="F1145" s="1"/>
      <c r="G1145" s="1"/>
      <c r="H1145" s="1"/>
      <c r="I1145" s="1"/>
      <c r="J1145" s="1"/>
      <c r="K1145" s="1"/>
      <c r="L1145" s="1"/>
      <c r="M1145" s="1"/>
    </row>
    <row r="1146" spans="1:13" ht="19.899999999999999" customHeight="1" x14ac:dyDescent="0.35">
      <c r="A1146" s="1"/>
      <c r="B1146" s="1"/>
      <c r="C1146" s="1"/>
      <c r="D1146" s="1"/>
      <c r="E1146" s="1"/>
      <c r="F1146" s="1"/>
      <c r="G1146" s="1"/>
      <c r="H1146" s="1"/>
      <c r="I1146" s="1"/>
      <c r="J1146" s="1"/>
      <c r="K1146" s="1"/>
      <c r="L1146" s="1"/>
      <c r="M1146" s="1"/>
    </row>
    <row r="1147" spans="1:13" ht="19.899999999999999" customHeight="1" x14ac:dyDescent="0.35">
      <c r="A1147" s="1"/>
      <c r="B1147" s="1"/>
      <c r="C1147" s="1"/>
      <c r="D1147" s="1"/>
      <c r="E1147" s="1"/>
      <c r="F1147" s="1"/>
      <c r="G1147" s="1"/>
      <c r="H1147" s="1"/>
      <c r="I1147" s="1"/>
      <c r="J1147" s="1"/>
      <c r="K1147" s="1"/>
      <c r="L1147" s="1"/>
      <c r="M1147" s="1"/>
    </row>
    <row r="1148" spans="1:13" ht="19.899999999999999" customHeight="1" x14ac:dyDescent="0.35">
      <c r="A1148" s="1"/>
      <c r="B1148" s="1"/>
      <c r="C1148" s="1"/>
      <c r="D1148" s="1"/>
      <c r="E1148" s="1"/>
      <c r="F1148" s="1"/>
      <c r="G1148" s="1"/>
      <c r="H1148" s="1"/>
      <c r="I1148" s="1"/>
      <c r="J1148" s="1"/>
      <c r="K1148" s="1"/>
      <c r="L1148" s="1"/>
      <c r="M1148" s="1"/>
    </row>
    <row r="1149" spans="1:13" ht="19.899999999999999" customHeight="1" x14ac:dyDescent="0.35">
      <c r="A1149" s="1"/>
      <c r="B1149" s="1"/>
      <c r="C1149" s="1"/>
      <c r="D1149" s="1"/>
      <c r="E1149" s="1"/>
      <c r="F1149" s="1"/>
      <c r="G1149" s="1"/>
      <c r="H1149" s="1"/>
      <c r="I1149" s="1"/>
      <c r="J1149" s="1"/>
      <c r="K1149" s="1"/>
      <c r="L1149" s="1"/>
      <c r="M1149" s="1"/>
    </row>
    <row r="1150" spans="1:13" ht="19.899999999999999" customHeight="1" x14ac:dyDescent="0.35">
      <c r="A1150" s="1"/>
      <c r="B1150" s="1"/>
      <c r="C1150" s="1"/>
      <c r="D1150" s="1"/>
      <c r="E1150" s="1"/>
      <c r="F1150" s="1"/>
      <c r="G1150" s="1"/>
      <c r="H1150" s="1"/>
      <c r="I1150" s="1"/>
      <c r="J1150" s="1"/>
      <c r="K1150" s="1"/>
      <c r="L1150" s="1"/>
      <c r="M1150" s="1"/>
    </row>
    <row r="1151" spans="1:13" ht="19.899999999999999" customHeight="1" x14ac:dyDescent="0.35">
      <c r="A1151" s="1"/>
      <c r="B1151" s="1"/>
      <c r="C1151" s="1"/>
      <c r="D1151" s="1"/>
      <c r="E1151" s="1"/>
      <c r="F1151" s="1"/>
      <c r="G1151" s="1"/>
      <c r="H1151" s="1"/>
      <c r="I1151" s="1"/>
      <c r="J1151" s="1"/>
      <c r="K1151" s="1"/>
      <c r="L1151" s="1"/>
      <c r="M1151" s="1"/>
    </row>
    <row r="1152" spans="1:13" ht="19.899999999999999" customHeight="1" x14ac:dyDescent="0.35">
      <c r="A1152" s="1"/>
      <c r="B1152" s="1"/>
      <c r="C1152" s="1"/>
      <c r="D1152" s="1"/>
      <c r="E1152" s="1"/>
      <c r="F1152" s="1"/>
      <c r="G1152" s="1"/>
      <c r="H1152" s="1"/>
      <c r="I1152" s="1"/>
      <c r="J1152" s="1"/>
      <c r="K1152" s="1"/>
      <c r="L1152" s="1"/>
      <c r="M1152" s="1"/>
    </row>
    <row r="1153" spans="1:13" ht="19.899999999999999" customHeight="1" x14ac:dyDescent="0.35">
      <c r="A1153" s="1"/>
      <c r="B1153" s="1"/>
      <c r="C1153" s="1"/>
      <c r="D1153" s="1"/>
      <c r="E1153" s="1"/>
      <c r="F1153" s="1"/>
      <c r="G1153" s="1"/>
      <c r="H1153" s="1"/>
      <c r="I1153" s="1"/>
      <c r="J1153" s="1"/>
      <c r="K1153" s="1"/>
      <c r="L1153" s="1"/>
      <c r="M1153" s="1"/>
    </row>
    <row r="1154" spans="1:13" ht="19.899999999999999" customHeight="1" x14ac:dyDescent="0.35">
      <c r="A1154" s="1"/>
      <c r="B1154" s="1"/>
      <c r="C1154" s="1"/>
      <c r="D1154" s="1"/>
      <c r="E1154" s="1"/>
      <c r="F1154" s="1"/>
      <c r="G1154" s="1"/>
      <c r="H1154" s="1"/>
      <c r="I1154" s="1"/>
      <c r="J1154" s="1"/>
      <c r="K1154" s="1"/>
      <c r="L1154" s="1"/>
      <c r="M1154" s="1"/>
    </row>
    <row r="1155" spans="1:13" ht="19.899999999999999" customHeight="1" x14ac:dyDescent="0.35">
      <c r="A1155" s="1"/>
      <c r="B1155" s="1"/>
      <c r="C1155" s="1"/>
      <c r="D1155" s="1"/>
      <c r="E1155" s="1"/>
      <c r="F1155" s="1"/>
      <c r="G1155" s="1"/>
      <c r="H1155" s="1"/>
      <c r="I1155" s="1"/>
      <c r="J1155" s="1"/>
      <c r="K1155" s="1"/>
      <c r="L1155" s="1"/>
      <c r="M1155" s="1"/>
    </row>
    <row r="1156" spans="1:13" ht="19.899999999999999" customHeight="1" x14ac:dyDescent="0.35">
      <c r="A1156" s="1"/>
      <c r="B1156" s="1"/>
      <c r="C1156" s="1"/>
      <c r="D1156" s="1"/>
      <c r="E1156" s="1"/>
      <c r="F1156" s="1"/>
      <c r="G1156" s="1"/>
      <c r="H1156" s="1"/>
      <c r="I1156" s="1"/>
      <c r="J1156" s="1"/>
      <c r="K1156" s="1"/>
      <c r="L1156" s="1"/>
      <c r="M1156" s="1"/>
    </row>
    <row r="1157" spans="1:13" ht="19.899999999999999" customHeight="1" x14ac:dyDescent="0.35">
      <c r="A1157" s="1"/>
      <c r="B1157" s="1"/>
      <c r="C1157" s="1"/>
      <c r="D1157" s="1"/>
      <c r="E1157" s="1"/>
      <c r="F1157" s="1"/>
      <c r="G1157" s="1"/>
      <c r="H1157" s="1"/>
      <c r="I1157" s="1"/>
      <c r="J1157" s="1"/>
      <c r="K1157" s="1"/>
      <c r="L1157" s="1"/>
      <c r="M1157" s="1"/>
    </row>
    <row r="1158" spans="1:13" ht="19.899999999999999" customHeight="1" x14ac:dyDescent="0.35">
      <c r="A1158" s="1"/>
      <c r="B1158" s="1"/>
      <c r="C1158" s="1"/>
      <c r="D1158" s="1"/>
      <c r="E1158" s="1"/>
      <c r="F1158" s="1"/>
      <c r="G1158" s="1"/>
      <c r="H1158" s="1"/>
      <c r="I1158" s="1"/>
      <c r="J1158" s="1"/>
      <c r="K1158" s="1"/>
      <c r="L1158" s="1"/>
      <c r="M1158" s="1"/>
    </row>
    <row r="1159" spans="1:13" ht="19.899999999999999" customHeight="1" x14ac:dyDescent="0.35">
      <c r="A1159" s="1"/>
      <c r="B1159" s="1"/>
      <c r="C1159" s="1"/>
      <c r="D1159" s="1"/>
      <c r="E1159" s="1"/>
      <c r="F1159" s="1"/>
      <c r="G1159" s="1"/>
      <c r="H1159" s="1"/>
      <c r="I1159" s="1"/>
      <c r="J1159" s="1"/>
      <c r="K1159" s="1"/>
      <c r="L1159" s="1"/>
      <c r="M1159" s="1"/>
    </row>
    <row r="1160" spans="1:13" ht="19.899999999999999" customHeight="1" x14ac:dyDescent="0.35">
      <c r="A1160" s="1"/>
      <c r="B1160" s="1"/>
      <c r="C1160" s="1"/>
      <c r="D1160" s="1"/>
      <c r="E1160" s="1"/>
      <c r="F1160" s="1"/>
      <c r="G1160" s="1"/>
      <c r="H1160" s="1"/>
      <c r="I1160" s="1"/>
      <c r="J1160" s="1"/>
      <c r="K1160" s="1"/>
      <c r="L1160" s="1"/>
      <c r="M1160" s="1"/>
    </row>
    <row r="1161" spans="1:13" ht="19.899999999999999" customHeight="1" x14ac:dyDescent="0.35">
      <c r="A1161" s="1"/>
      <c r="B1161" s="1"/>
      <c r="C1161" s="1"/>
      <c r="D1161" s="1"/>
      <c r="E1161" s="1"/>
      <c r="F1161" s="1"/>
      <c r="G1161" s="1"/>
      <c r="H1161" s="1"/>
      <c r="I1161" s="1"/>
      <c r="J1161" s="1"/>
      <c r="K1161" s="1"/>
      <c r="L1161" s="1"/>
      <c r="M1161" s="1"/>
    </row>
    <row r="1162" spans="1:13" ht="19.899999999999999" customHeight="1" x14ac:dyDescent="0.35">
      <c r="A1162" s="1"/>
      <c r="B1162" s="1"/>
      <c r="C1162" s="1"/>
      <c r="D1162" s="1"/>
      <c r="E1162" s="1"/>
      <c r="F1162" s="1"/>
      <c r="G1162" s="1"/>
      <c r="H1162" s="1"/>
      <c r="I1162" s="1"/>
      <c r="J1162" s="1"/>
      <c r="K1162" s="1"/>
      <c r="L1162" s="1"/>
      <c r="M1162" s="1"/>
    </row>
    <row r="1163" spans="1:13" ht="19.899999999999999" customHeight="1" x14ac:dyDescent="0.35">
      <c r="A1163" s="1"/>
      <c r="B1163" s="1"/>
      <c r="C1163" s="1"/>
      <c r="D1163" s="1"/>
      <c r="E1163" s="1"/>
      <c r="F1163" s="1"/>
      <c r="G1163" s="1"/>
      <c r="H1163" s="1"/>
      <c r="I1163" s="1"/>
      <c r="J1163" s="1"/>
      <c r="K1163" s="1"/>
      <c r="L1163" s="1"/>
      <c r="M1163" s="1"/>
    </row>
    <row r="1164" spans="1:13" ht="19.899999999999999" customHeight="1" x14ac:dyDescent="0.35">
      <c r="A1164" s="1"/>
      <c r="B1164" s="1"/>
      <c r="C1164" s="1"/>
      <c r="D1164" s="1"/>
      <c r="E1164" s="1"/>
      <c r="F1164" s="1"/>
      <c r="G1164" s="1"/>
      <c r="H1164" s="1"/>
      <c r="I1164" s="1"/>
      <c r="J1164" s="1"/>
      <c r="K1164" s="1"/>
      <c r="L1164" s="1"/>
      <c r="M1164" s="1"/>
    </row>
    <row r="1165" spans="1:13" ht="19.899999999999999" customHeight="1" x14ac:dyDescent="0.35">
      <c r="A1165" s="1"/>
      <c r="B1165" s="1"/>
      <c r="C1165" s="1"/>
      <c r="D1165" s="1"/>
      <c r="E1165" s="1"/>
      <c r="F1165" s="1"/>
      <c r="G1165" s="1"/>
      <c r="H1165" s="1"/>
      <c r="I1165" s="1"/>
      <c r="J1165" s="1"/>
      <c r="K1165" s="1"/>
      <c r="L1165" s="1"/>
      <c r="M1165" s="1"/>
    </row>
    <row r="1166" spans="1:13" ht="19.899999999999999" customHeight="1" x14ac:dyDescent="0.35">
      <c r="A1166" s="1"/>
      <c r="B1166" s="1"/>
      <c r="C1166" s="1"/>
      <c r="D1166" s="1"/>
      <c r="E1166" s="1"/>
      <c r="F1166" s="1"/>
      <c r="G1166" s="1"/>
      <c r="H1166" s="1"/>
      <c r="I1166" s="1"/>
      <c r="J1166" s="1"/>
      <c r="K1166" s="1"/>
      <c r="L1166" s="1"/>
      <c r="M1166" s="1"/>
    </row>
    <row r="1167" spans="1:13" ht="19.899999999999999" customHeight="1" x14ac:dyDescent="0.35">
      <c r="A1167" s="1"/>
      <c r="B1167" s="1"/>
      <c r="C1167" s="1"/>
      <c r="D1167" s="1"/>
      <c r="E1167" s="1"/>
      <c r="F1167" s="1"/>
      <c r="G1167" s="1"/>
      <c r="H1167" s="1"/>
      <c r="I1167" s="1"/>
      <c r="J1167" s="1"/>
      <c r="K1167" s="1"/>
      <c r="L1167" s="1"/>
      <c r="M1167" s="1"/>
    </row>
    <row r="1168" spans="1:13" ht="19.899999999999999" customHeight="1" x14ac:dyDescent="0.35">
      <c r="A1168" s="1"/>
      <c r="B1168" s="1"/>
      <c r="C1168" s="1"/>
      <c r="D1168" s="1"/>
      <c r="E1168" s="1"/>
      <c r="F1168" s="1"/>
      <c r="G1168" s="1"/>
      <c r="H1168" s="1"/>
      <c r="I1168" s="1"/>
      <c r="J1168" s="1"/>
      <c r="K1168" s="1"/>
      <c r="L1168" s="1"/>
      <c r="M1168" s="1"/>
    </row>
    <row r="1169" spans="1:13" ht="19.899999999999999" customHeight="1" x14ac:dyDescent="0.35">
      <c r="A1169" s="1"/>
      <c r="B1169" s="1"/>
      <c r="C1169" s="1"/>
      <c r="D1169" s="1"/>
      <c r="E1169" s="1"/>
      <c r="F1169" s="1"/>
      <c r="G1169" s="1"/>
      <c r="H1169" s="1"/>
      <c r="I1169" s="1"/>
      <c r="J1169" s="1"/>
      <c r="K1169" s="1"/>
      <c r="L1169" s="1"/>
      <c r="M1169" s="1"/>
    </row>
    <row r="1170" spans="1:13" ht="19.899999999999999" customHeight="1" x14ac:dyDescent="0.35">
      <c r="A1170" s="1"/>
      <c r="B1170" s="1"/>
      <c r="C1170" s="1"/>
      <c r="D1170" s="1"/>
      <c r="E1170" s="1"/>
      <c r="F1170" s="1"/>
      <c r="G1170" s="1"/>
      <c r="H1170" s="1"/>
      <c r="I1170" s="1"/>
      <c r="J1170" s="1"/>
      <c r="K1170" s="1"/>
      <c r="L1170" s="1"/>
      <c r="M1170" s="1"/>
    </row>
    <row r="1171" spans="1:13" ht="19.899999999999999" customHeight="1" x14ac:dyDescent="0.35">
      <c r="A1171" s="1"/>
      <c r="B1171" s="1"/>
      <c r="C1171" s="1"/>
      <c r="D1171" s="1"/>
      <c r="E1171" s="1"/>
      <c r="F1171" s="1"/>
      <c r="G1171" s="1"/>
      <c r="H1171" s="1"/>
      <c r="I1171" s="1"/>
      <c r="J1171" s="1"/>
      <c r="K1171" s="1"/>
      <c r="L1171" s="1"/>
      <c r="M1171" s="1"/>
    </row>
    <row r="1172" spans="1:13" ht="19.899999999999999" customHeight="1" x14ac:dyDescent="0.35">
      <c r="A1172" s="1"/>
      <c r="B1172" s="1"/>
      <c r="C1172" s="1"/>
      <c r="D1172" s="1"/>
      <c r="E1172" s="1"/>
      <c r="F1172" s="1"/>
      <c r="G1172" s="1"/>
      <c r="H1172" s="1"/>
      <c r="I1172" s="1"/>
      <c r="J1172" s="1"/>
      <c r="K1172" s="1"/>
      <c r="L1172" s="1"/>
      <c r="M1172" s="1"/>
    </row>
    <row r="1173" spans="1:13" ht="19.899999999999999" customHeight="1" x14ac:dyDescent="0.35">
      <c r="A1173" s="1"/>
      <c r="B1173" s="1"/>
      <c r="C1173" s="1"/>
      <c r="D1173" s="1"/>
      <c r="E1173" s="1"/>
      <c r="F1173" s="1"/>
      <c r="G1173" s="1"/>
      <c r="H1173" s="1"/>
      <c r="I1173" s="1"/>
      <c r="J1173" s="1"/>
      <c r="K1173" s="1"/>
      <c r="L1173" s="1"/>
      <c r="M1173" s="1"/>
    </row>
    <row r="1174" spans="1:13" ht="19.899999999999999" customHeight="1" x14ac:dyDescent="0.35">
      <c r="A1174" s="1"/>
      <c r="B1174" s="1"/>
      <c r="C1174" s="1"/>
      <c r="D1174" s="1"/>
      <c r="E1174" s="1"/>
      <c r="F1174" s="1"/>
      <c r="G1174" s="1"/>
      <c r="H1174" s="1"/>
      <c r="I1174" s="1"/>
      <c r="J1174" s="1"/>
      <c r="K1174" s="1"/>
      <c r="L1174" s="1"/>
      <c r="M1174" s="1"/>
    </row>
    <row r="1175" spans="1:13" ht="19.899999999999999" customHeight="1" x14ac:dyDescent="0.35">
      <c r="A1175" s="1"/>
      <c r="B1175" s="1"/>
      <c r="C1175" s="1"/>
      <c r="D1175" s="1"/>
      <c r="E1175" s="1"/>
      <c r="F1175" s="1"/>
      <c r="G1175" s="1"/>
      <c r="H1175" s="1"/>
      <c r="I1175" s="1"/>
      <c r="J1175" s="1"/>
      <c r="K1175" s="1"/>
      <c r="L1175" s="1"/>
      <c r="M1175" s="1"/>
    </row>
    <row r="1176" spans="1:13" ht="19.899999999999999" customHeight="1" x14ac:dyDescent="0.35">
      <c r="A1176" s="1"/>
      <c r="B1176" s="1"/>
      <c r="C1176" s="1"/>
      <c r="D1176" s="1"/>
      <c r="E1176" s="1"/>
      <c r="F1176" s="1"/>
      <c r="G1176" s="1"/>
      <c r="H1176" s="1"/>
      <c r="I1176" s="1"/>
      <c r="J1176" s="1"/>
      <c r="K1176" s="1"/>
      <c r="L1176" s="1"/>
      <c r="M1176" s="1"/>
    </row>
    <row r="1177" spans="1:13" ht="19.899999999999999" customHeight="1" x14ac:dyDescent="0.35">
      <c r="A1177" s="1"/>
      <c r="B1177" s="1"/>
      <c r="C1177" s="1"/>
      <c r="D1177" s="1"/>
      <c r="E1177" s="1"/>
      <c r="F1177" s="1"/>
      <c r="G1177" s="1"/>
      <c r="H1177" s="1"/>
      <c r="I1177" s="1"/>
      <c r="J1177" s="1"/>
      <c r="K1177" s="1"/>
      <c r="L1177" s="1"/>
      <c r="M1177" s="1"/>
    </row>
    <row r="1178" spans="1:13" ht="19.899999999999999" customHeight="1" x14ac:dyDescent="0.35">
      <c r="A1178" s="1"/>
      <c r="B1178" s="1"/>
      <c r="C1178" s="1"/>
      <c r="D1178" s="1"/>
      <c r="E1178" s="1"/>
      <c r="F1178" s="1"/>
      <c r="G1178" s="1"/>
      <c r="H1178" s="1"/>
      <c r="I1178" s="1"/>
      <c r="J1178" s="1"/>
      <c r="K1178" s="1"/>
      <c r="L1178" s="1"/>
      <c r="M1178" s="1"/>
    </row>
    <row r="1179" spans="1:13" ht="19.899999999999999" customHeight="1" x14ac:dyDescent="0.35">
      <c r="A1179" s="1"/>
      <c r="B1179" s="1"/>
      <c r="C1179" s="1"/>
      <c r="D1179" s="1"/>
      <c r="E1179" s="1"/>
      <c r="F1179" s="1"/>
      <c r="G1179" s="1"/>
      <c r="H1179" s="1"/>
      <c r="I1179" s="1"/>
      <c r="J1179" s="1"/>
      <c r="K1179" s="1"/>
      <c r="L1179" s="1"/>
      <c r="M1179" s="1"/>
    </row>
    <row r="1180" spans="1:13" ht="19.899999999999999" customHeight="1" x14ac:dyDescent="0.35">
      <c r="A1180" s="1"/>
      <c r="B1180" s="1"/>
      <c r="C1180" s="1"/>
      <c r="D1180" s="1"/>
      <c r="E1180" s="1"/>
      <c r="F1180" s="1"/>
      <c r="G1180" s="1"/>
      <c r="H1180" s="1"/>
      <c r="I1180" s="1"/>
      <c r="J1180" s="1"/>
      <c r="K1180" s="1"/>
      <c r="L1180" s="1"/>
      <c r="M1180" s="1"/>
    </row>
    <row r="1181" spans="1:13" ht="19.899999999999999" customHeight="1" x14ac:dyDescent="0.35">
      <c r="A1181" s="1"/>
      <c r="B1181" s="1"/>
      <c r="C1181" s="1"/>
      <c r="D1181" s="1"/>
      <c r="E1181" s="1"/>
      <c r="F1181" s="1"/>
      <c r="G1181" s="1"/>
      <c r="H1181" s="1"/>
      <c r="I1181" s="1"/>
      <c r="J1181" s="1"/>
      <c r="K1181" s="1"/>
      <c r="L1181" s="1"/>
      <c r="M1181" s="1"/>
    </row>
    <row r="1182" spans="1:13" ht="19.899999999999999" customHeight="1" x14ac:dyDescent="0.35">
      <c r="A1182" s="1"/>
      <c r="B1182" s="1"/>
      <c r="C1182" s="1"/>
      <c r="D1182" s="1"/>
      <c r="E1182" s="1"/>
      <c r="F1182" s="1"/>
      <c r="G1182" s="1"/>
      <c r="H1182" s="1"/>
      <c r="I1182" s="1"/>
      <c r="J1182" s="1"/>
      <c r="K1182" s="1"/>
      <c r="L1182" s="1"/>
      <c r="M1182" s="1"/>
    </row>
    <row r="1183" spans="1:13" ht="19.899999999999999" customHeight="1" x14ac:dyDescent="0.35">
      <c r="A1183" s="1"/>
      <c r="B1183" s="1"/>
      <c r="C1183" s="1"/>
      <c r="D1183" s="1"/>
      <c r="E1183" s="1"/>
      <c r="F1183" s="1"/>
      <c r="G1183" s="1"/>
      <c r="H1183" s="1"/>
      <c r="I1183" s="1"/>
      <c r="J1183" s="1"/>
      <c r="K1183" s="1"/>
      <c r="L1183" s="1"/>
      <c r="M1183" s="1"/>
    </row>
    <row r="1184" spans="1:13" ht="19.899999999999999" customHeight="1" x14ac:dyDescent="0.35">
      <c r="A1184" s="1"/>
      <c r="B1184" s="1"/>
      <c r="C1184" s="1"/>
      <c r="D1184" s="1"/>
      <c r="E1184" s="1"/>
      <c r="F1184" s="1"/>
      <c r="G1184" s="1"/>
      <c r="H1184" s="1"/>
      <c r="I1184" s="1"/>
      <c r="J1184" s="1"/>
      <c r="K1184" s="1"/>
      <c r="L1184" s="1"/>
      <c r="M1184" s="1"/>
    </row>
    <row r="1185" spans="1:13" ht="19.899999999999999" customHeight="1" x14ac:dyDescent="0.35">
      <c r="A1185" s="1"/>
      <c r="B1185" s="1"/>
      <c r="C1185" s="1"/>
      <c r="D1185" s="1"/>
      <c r="E1185" s="1"/>
      <c r="F1185" s="1"/>
      <c r="G1185" s="1"/>
      <c r="H1185" s="1"/>
      <c r="I1185" s="1"/>
      <c r="J1185" s="1"/>
      <c r="K1185" s="1"/>
      <c r="L1185" s="1"/>
      <c r="M1185" s="1"/>
    </row>
    <row r="1186" spans="1:13" ht="19.899999999999999" customHeight="1" x14ac:dyDescent="0.35">
      <c r="A1186" s="1"/>
      <c r="B1186" s="1"/>
      <c r="C1186" s="1"/>
      <c r="D1186" s="1"/>
      <c r="E1186" s="1"/>
      <c r="F1186" s="1"/>
      <c r="G1186" s="1"/>
      <c r="H1186" s="1"/>
      <c r="I1186" s="1"/>
      <c r="J1186" s="1"/>
      <c r="K1186" s="1"/>
      <c r="L1186" s="1"/>
      <c r="M1186" s="1"/>
    </row>
    <row r="1187" spans="1:13" ht="19.899999999999999" customHeight="1" x14ac:dyDescent="0.35">
      <c r="A1187" s="1"/>
      <c r="B1187" s="1"/>
      <c r="C1187" s="1"/>
      <c r="D1187" s="1"/>
      <c r="E1187" s="1"/>
      <c r="F1187" s="1"/>
      <c r="G1187" s="1"/>
      <c r="H1187" s="1"/>
      <c r="I1187" s="1"/>
      <c r="J1187" s="1"/>
      <c r="K1187" s="1"/>
      <c r="L1187" s="1"/>
      <c r="M1187" s="1"/>
    </row>
    <row r="1188" spans="1:13" ht="19.899999999999999" customHeight="1" x14ac:dyDescent="0.35">
      <c r="A1188" s="1"/>
      <c r="B1188" s="1"/>
      <c r="C1188" s="1"/>
      <c r="D1188" s="1"/>
      <c r="E1188" s="1"/>
      <c r="F1188" s="1"/>
      <c r="G1188" s="1"/>
      <c r="H1188" s="1"/>
      <c r="I1188" s="1"/>
      <c r="J1188" s="1"/>
      <c r="K1188" s="1"/>
      <c r="L1188" s="1"/>
      <c r="M1188" s="1"/>
    </row>
    <row r="1189" spans="1:13" ht="19.899999999999999" customHeight="1" x14ac:dyDescent="0.35">
      <c r="A1189" s="1"/>
      <c r="B1189" s="1"/>
      <c r="C1189" s="1"/>
      <c r="D1189" s="1"/>
      <c r="E1189" s="1"/>
      <c r="F1189" s="1"/>
      <c r="G1189" s="1"/>
      <c r="H1189" s="1"/>
      <c r="I1189" s="1"/>
      <c r="J1189" s="1"/>
      <c r="K1189" s="1"/>
      <c r="L1189" s="1"/>
      <c r="M1189" s="1"/>
    </row>
    <row r="1190" spans="1:13" ht="19.899999999999999" customHeight="1" x14ac:dyDescent="0.35">
      <c r="A1190" s="1"/>
      <c r="B1190" s="1"/>
      <c r="C1190" s="1"/>
      <c r="D1190" s="1"/>
      <c r="E1190" s="1"/>
      <c r="F1190" s="1"/>
      <c r="G1190" s="1"/>
      <c r="H1190" s="1"/>
      <c r="I1190" s="1"/>
      <c r="J1190" s="1"/>
      <c r="K1190" s="1"/>
      <c r="L1190" s="1"/>
      <c r="M1190" s="1"/>
    </row>
    <row r="1191" spans="1:13" ht="19.899999999999999" customHeight="1" x14ac:dyDescent="0.35">
      <c r="A1191" s="1"/>
      <c r="B1191" s="1"/>
      <c r="C1191" s="1"/>
      <c r="D1191" s="1"/>
      <c r="E1191" s="1"/>
      <c r="F1191" s="1"/>
      <c r="G1191" s="1"/>
      <c r="H1191" s="1"/>
      <c r="I1191" s="1"/>
      <c r="J1191" s="1"/>
      <c r="K1191" s="1"/>
      <c r="L1191" s="1"/>
      <c r="M1191" s="1"/>
    </row>
    <row r="1192" spans="1:13" ht="19.899999999999999" customHeight="1" x14ac:dyDescent="0.35">
      <c r="A1192" s="1"/>
      <c r="B1192" s="1"/>
      <c r="C1192" s="1"/>
      <c r="D1192" s="1"/>
      <c r="E1192" s="1"/>
      <c r="F1192" s="1"/>
      <c r="G1192" s="1"/>
      <c r="H1192" s="1"/>
      <c r="I1192" s="1"/>
      <c r="J1192" s="1"/>
      <c r="K1192" s="1"/>
      <c r="L1192" s="1"/>
      <c r="M1192" s="1"/>
    </row>
    <row r="1193" spans="1:13" ht="19.899999999999999" customHeight="1" x14ac:dyDescent="0.35">
      <c r="A1193" s="1"/>
      <c r="B1193" s="1"/>
      <c r="C1193" s="1"/>
      <c r="D1193" s="1"/>
      <c r="E1193" s="1"/>
      <c r="F1193" s="1"/>
      <c r="G1193" s="1"/>
      <c r="H1193" s="1"/>
      <c r="I1193" s="1"/>
      <c r="J1193" s="1"/>
      <c r="K1193" s="1"/>
      <c r="L1193" s="1"/>
      <c r="M1193" s="1"/>
    </row>
    <row r="1194" spans="1:13" ht="19.899999999999999" customHeight="1" x14ac:dyDescent="0.35">
      <c r="A1194" s="1"/>
      <c r="B1194" s="1"/>
      <c r="C1194" s="1"/>
      <c r="D1194" s="1"/>
      <c r="E1194" s="1"/>
      <c r="F1194" s="1"/>
      <c r="G1194" s="1"/>
      <c r="H1194" s="1"/>
      <c r="I1194" s="1"/>
      <c r="J1194" s="1"/>
      <c r="K1194" s="1"/>
      <c r="L1194" s="1"/>
      <c r="M1194" s="1"/>
    </row>
    <row r="1195" spans="1:13" ht="19.899999999999999" customHeight="1" x14ac:dyDescent="0.35">
      <c r="A1195" s="1"/>
      <c r="B1195" s="1"/>
      <c r="C1195" s="1"/>
      <c r="D1195" s="1"/>
      <c r="E1195" s="1"/>
      <c r="F1195" s="1"/>
      <c r="G1195" s="1"/>
      <c r="H1195" s="1"/>
      <c r="I1195" s="1"/>
      <c r="J1195" s="1"/>
      <c r="K1195" s="1"/>
      <c r="L1195" s="1"/>
      <c r="M1195" s="1"/>
    </row>
    <row r="1196" spans="1:13" ht="19.899999999999999" customHeight="1" x14ac:dyDescent="0.35">
      <c r="A1196" s="1"/>
      <c r="B1196" s="1"/>
      <c r="C1196" s="1"/>
      <c r="D1196" s="1"/>
      <c r="E1196" s="1"/>
      <c r="F1196" s="1"/>
      <c r="G1196" s="1"/>
      <c r="H1196" s="1"/>
      <c r="I1196" s="1"/>
      <c r="J1196" s="1"/>
      <c r="K1196" s="1"/>
      <c r="L1196" s="1"/>
      <c r="M1196" s="1"/>
    </row>
    <row r="1197" spans="1:13" ht="19.899999999999999" customHeight="1" x14ac:dyDescent="0.35">
      <c r="A1197" s="1"/>
      <c r="B1197" s="1"/>
      <c r="C1197" s="1"/>
      <c r="D1197" s="1"/>
      <c r="E1197" s="1"/>
      <c r="F1197" s="1"/>
      <c r="G1197" s="1"/>
      <c r="H1197" s="1"/>
      <c r="I1197" s="1"/>
      <c r="J1197" s="1"/>
      <c r="K1197" s="1"/>
      <c r="L1197" s="1"/>
      <c r="M1197" s="1"/>
    </row>
    <row r="1198" spans="1:13" ht="19.899999999999999" customHeight="1" x14ac:dyDescent="0.35">
      <c r="A1198" s="1"/>
      <c r="B1198" s="1"/>
      <c r="C1198" s="1"/>
      <c r="D1198" s="1"/>
      <c r="E1198" s="1"/>
      <c r="F1198" s="1"/>
      <c r="G1198" s="1"/>
      <c r="H1198" s="1"/>
      <c r="I1198" s="1"/>
      <c r="J1198" s="1"/>
      <c r="K1198" s="1"/>
      <c r="L1198" s="1"/>
      <c r="M1198" s="1"/>
    </row>
    <row r="1199" spans="1:13" ht="19.899999999999999" customHeight="1" x14ac:dyDescent="0.35">
      <c r="A1199" s="1"/>
      <c r="B1199" s="1"/>
      <c r="C1199" s="1"/>
      <c r="D1199" s="1"/>
      <c r="E1199" s="1"/>
      <c r="F1199" s="1"/>
      <c r="G1199" s="1"/>
      <c r="H1199" s="1"/>
      <c r="I1199" s="1"/>
      <c r="J1199" s="1"/>
      <c r="K1199" s="1"/>
      <c r="L1199" s="1"/>
      <c r="M1199" s="1"/>
    </row>
    <row r="1200" spans="1:13" ht="19.899999999999999" customHeight="1" x14ac:dyDescent="0.35">
      <c r="A1200" s="1"/>
      <c r="B1200" s="1"/>
      <c r="C1200" s="1"/>
      <c r="D1200" s="1"/>
      <c r="E1200" s="1"/>
      <c r="F1200" s="1"/>
      <c r="G1200" s="1"/>
      <c r="H1200" s="1"/>
      <c r="I1200" s="1"/>
      <c r="J1200" s="1"/>
      <c r="K1200" s="1"/>
      <c r="L1200" s="1"/>
      <c r="M1200" s="1"/>
    </row>
    <row r="1201" spans="1:13" ht="19.899999999999999" customHeight="1" x14ac:dyDescent="0.35">
      <c r="A1201" s="1"/>
      <c r="B1201" s="1"/>
      <c r="C1201" s="1"/>
      <c r="D1201" s="1"/>
      <c r="E1201" s="1"/>
      <c r="F1201" s="1"/>
      <c r="G1201" s="1"/>
      <c r="H1201" s="1"/>
      <c r="I1201" s="1"/>
      <c r="J1201" s="1"/>
      <c r="K1201" s="1"/>
      <c r="L1201" s="1"/>
      <c r="M1201" s="1"/>
    </row>
    <row r="1202" spans="1:13" ht="19.899999999999999" customHeight="1" x14ac:dyDescent="0.35">
      <c r="A1202" s="1"/>
      <c r="B1202" s="1"/>
      <c r="C1202" s="1"/>
      <c r="D1202" s="1"/>
      <c r="E1202" s="1"/>
      <c r="F1202" s="1"/>
      <c r="G1202" s="1"/>
      <c r="H1202" s="1"/>
      <c r="I1202" s="1"/>
      <c r="J1202" s="1"/>
      <c r="K1202" s="1"/>
      <c r="L1202" s="1"/>
      <c r="M1202" s="1"/>
    </row>
    <row r="1203" spans="1:13" ht="19.899999999999999" customHeight="1" x14ac:dyDescent="0.35">
      <c r="A1203" s="1"/>
      <c r="B1203" s="1"/>
      <c r="C1203" s="1"/>
      <c r="D1203" s="1"/>
      <c r="E1203" s="1"/>
      <c r="F1203" s="1"/>
      <c r="G1203" s="1"/>
      <c r="H1203" s="1"/>
      <c r="I1203" s="1"/>
      <c r="J1203" s="1"/>
      <c r="K1203" s="1"/>
      <c r="L1203" s="1"/>
      <c r="M1203" s="1"/>
    </row>
    <row r="1204" spans="1:13" ht="19.899999999999999" customHeight="1" x14ac:dyDescent="0.35">
      <c r="A1204" s="1"/>
      <c r="B1204" s="1"/>
      <c r="C1204" s="1"/>
      <c r="D1204" s="1"/>
      <c r="E1204" s="1"/>
      <c r="F1204" s="1"/>
      <c r="G1204" s="1"/>
      <c r="H1204" s="1"/>
      <c r="I1204" s="1"/>
      <c r="J1204" s="1"/>
      <c r="K1204" s="1"/>
      <c r="L1204" s="1"/>
      <c r="M1204" s="1"/>
    </row>
    <row r="1205" spans="1:13" ht="19.899999999999999" customHeight="1" x14ac:dyDescent="0.35">
      <c r="A1205" s="1"/>
      <c r="B1205" s="1"/>
      <c r="C1205" s="1"/>
      <c r="D1205" s="1"/>
      <c r="E1205" s="1"/>
      <c r="F1205" s="1"/>
      <c r="G1205" s="1"/>
      <c r="H1205" s="1"/>
      <c r="I1205" s="1"/>
      <c r="J1205" s="1"/>
      <c r="K1205" s="1"/>
      <c r="L1205" s="1"/>
      <c r="M1205" s="1"/>
    </row>
    <row r="1206" spans="1:13" ht="19.899999999999999" customHeight="1" x14ac:dyDescent="0.35">
      <c r="A1206" s="1"/>
      <c r="B1206" s="1"/>
      <c r="C1206" s="1"/>
      <c r="D1206" s="1"/>
      <c r="E1206" s="1"/>
      <c r="F1206" s="1"/>
      <c r="G1206" s="1"/>
      <c r="H1206" s="1"/>
      <c r="I1206" s="1"/>
      <c r="J1206" s="1"/>
      <c r="K1206" s="1"/>
      <c r="L1206" s="1"/>
      <c r="M1206" s="1"/>
    </row>
    <row r="1207" spans="1:13" ht="19.899999999999999" customHeight="1" x14ac:dyDescent="0.35">
      <c r="A1207" s="1"/>
      <c r="B1207" s="1"/>
      <c r="C1207" s="1"/>
      <c r="D1207" s="1"/>
      <c r="E1207" s="1"/>
      <c r="F1207" s="1"/>
      <c r="G1207" s="1"/>
      <c r="H1207" s="1"/>
      <c r="I1207" s="1"/>
      <c r="J1207" s="1"/>
      <c r="K1207" s="1"/>
      <c r="L1207" s="1"/>
      <c r="M1207" s="1"/>
    </row>
    <row r="1208" spans="1:13" ht="19.899999999999999" customHeight="1" x14ac:dyDescent="0.35">
      <c r="A1208" s="1"/>
      <c r="B1208" s="1"/>
      <c r="C1208" s="1"/>
      <c r="D1208" s="1"/>
      <c r="E1208" s="1"/>
      <c r="F1208" s="1"/>
      <c r="G1208" s="1"/>
      <c r="H1208" s="1"/>
      <c r="I1208" s="1"/>
      <c r="J1208" s="1"/>
      <c r="K1208" s="1"/>
      <c r="L1208" s="1"/>
      <c r="M1208" s="1"/>
    </row>
    <row r="1209" spans="1:13" ht="19.899999999999999" customHeight="1" x14ac:dyDescent="0.35">
      <c r="A1209" s="1"/>
      <c r="B1209" s="1"/>
      <c r="C1209" s="1"/>
      <c r="D1209" s="1"/>
      <c r="E1209" s="1"/>
      <c r="F1209" s="1"/>
      <c r="G1209" s="1"/>
      <c r="H1209" s="1"/>
      <c r="I1209" s="1"/>
      <c r="J1209" s="1"/>
      <c r="K1209" s="1"/>
      <c r="L1209" s="1"/>
      <c r="M1209" s="1"/>
    </row>
    <row r="1210" spans="1:13" ht="19.899999999999999" customHeight="1" x14ac:dyDescent="0.35">
      <c r="A1210" s="1"/>
      <c r="B1210" s="1"/>
      <c r="C1210" s="1"/>
      <c r="D1210" s="1"/>
      <c r="E1210" s="1"/>
      <c r="F1210" s="1"/>
      <c r="G1210" s="1"/>
      <c r="H1210" s="1"/>
      <c r="I1210" s="1"/>
      <c r="J1210" s="1"/>
      <c r="K1210" s="1"/>
      <c r="L1210" s="1"/>
      <c r="M1210" s="1"/>
    </row>
    <row r="1211" spans="1:13" ht="19.899999999999999" customHeight="1" x14ac:dyDescent="0.35">
      <c r="A1211" s="1"/>
      <c r="B1211" s="1"/>
      <c r="C1211" s="1"/>
      <c r="D1211" s="1"/>
      <c r="E1211" s="1"/>
      <c r="F1211" s="1"/>
      <c r="G1211" s="1"/>
      <c r="H1211" s="1"/>
      <c r="I1211" s="1"/>
      <c r="J1211" s="1"/>
      <c r="K1211" s="1"/>
      <c r="L1211" s="1"/>
      <c r="M1211" s="1"/>
    </row>
    <row r="1212" spans="1:13" ht="19.899999999999999" customHeight="1" x14ac:dyDescent="0.35">
      <c r="A1212" s="1"/>
      <c r="B1212" s="1"/>
      <c r="C1212" s="1"/>
      <c r="D1212" s="1"/>
      <c r="E1212" s="1"/>
      <c r="F1212" s="1"/>
      <c r="G1212" s="1"/>
      <c r="H1212" s="1"/>
      <c r="I1212" s="1"/>
      <c r="J1212" s="1"/>
      <c r="K1212" s="1"/>
      <c r="L1212" s="1"/>
      <c r="M1212" s="1"/>
    </row>
    <row r="1213" spans="1:13" ht="19.899999999999999" customHeight="1" x14ac:dyDescent="0.35">
      <c r="A1213" s="1"/>
      <c r="B1213" s="1"/>
      <c r="C1213" s="1"/>
      <c r="D1213" s="1"/>
      <c r="E1213" s="1"/>
      <c r="F1213" s="1"/>
      <c r="G1213" s="1"/>
      <c r="H1213" s="1"/>
      <c r="I1213" s="1"/>
      <c r="J1213" s="1"/>
      <c r="K1213" s="1"/>
      <c r="L1213" s="1"/>
      <c r="M1213" s="1"/>
    </row>
    <row r="1214" spans="1:13" ht="19.899999999999999" customHeight="1" x14ac:dyDescent="0.35">
      <c r="A1214" s="1"/>
      <c r="B1214" s="1"/>
      <c r="C1214" s="1"/>
      <c r="D1214" s="1"/>
      <c r="E1214" s="1"/>
      <c r="F1214" s="1"/>
      <c r="G1214" s="1"/>
      <c r="H1214" s="1"/>
      <c r="I1214" s="1"/>
      <c r="J1214" s="1"/>
      <c r="K1214" s="1"/>
      <c r="L1214" s="1"/>
      <c r="M1214" s="1"/>
    </row>
    <row r="1215" spans="1:13" ht="19.899999999999999" customHeight="1" x14ac:dyDescent="0.35">
      <c r="A1215" s="1"/>
      <c r="B1215" s="1"/>
      <c r="C1215" s="1"/>
      <c r="D1215" s="1"/>
      <c r="E1215" s="1"/>
      <c r="F1215" s="1"/>
      <c r="G1215" s="1"/>
      <c r="H1215" s="1"/>
      <c r="I1215" s="1"/>
      <c r="J1215" s="1"/>
      <c r="K1215" s="1"/>
      <c r="L1215" s="1"/>
      <c r="M1215" s="1"/>
    </row>
    <row r="1216" spans="1:13" ht="19.899999999999999" customHeight="1" x14ac:dyDescent="0.35">
      <c r="A1216" s="1"/>
      <c r="B1216" s="1"/>
      <c r="C1216" s="1"/>
      <c r="D1216" s="1"/>
      <c r="E1216" s="1"/>
      <c r="F1216" s="1"/>
      <c r="G1216" s="1"/>
      <c r="H1216" s="1"/>
      <c r="I1216" s="1"/>
      <c r="J1216" s="1"/>
      <c r="K1216" s="1"/>
      <c r="L1216" s="1"/>
      <c r="M1216" s="1"/>
    </row>
    <row r="1217" spans="1:13" ht="19.899999999999999" customHeight="1" x14ac:dyDescent="0.35">
      <c r="A1217" s="1"/>
      <c r="B1217" s="1"/>
      <c r="C1217" s="1"/>
      <c r="D1217" s="1"/>
      <c r="E1217" s="1"/>
      <c r="F1217" s="1"/>
      <c r="G1217" s="1"/>
      <c r="H1217" s="1"/>
      <c r="I1217" s="1"/>
      <c r="J1217" s="1"/>
      <c r="K1217" s="1"/>
      <c r="L1217" s="1"/>
      <c r="M1217" s="1"/>
    </row>
    <row r="1218" spans="1:13" ht="19.899999999999999" customHeight="1" x14ac:dyDescent="0.35">
      <c r="A1218" s="1"/>
      <c r="B1218" s="1"/>
      <c r="C1218" s="1"/>
      <c r="D1218" s="1"/>
      <c r="E1218" s="1"/>
      <c r="F1218" s="1"/>
      <c r="G1218" s="1"/>
      <c r="H1218" s="1"/>
      <c r="I1218" s="1"/>
      <c r="J1218" s="1"/>
      <c r="K1218" s="1"/>
      <c r="L1218" s="1"/>
      <c r="M1218" s="1"/>
    </row>
    <row r="1219" spans="1:13" ht="19.899999999999999" customHeight="1" x14ac:dyDescent="0.35">
      <c r="A1219" s="1"/>
      <c r="B1219" s="1"/>
      <c r="C1219" s="1"/>
      <c r="D1219" s="1"/>
      <c r="E1219" s="1"/>
      <c r="F1219" s="1"/>
      <c r="G1219" s="1"/>
      <c r="H1219" s="1"/>
      <c r="I1219" s="1"/>
      <c r="J1219" s="1"/>
      <c r="K1219" s="1"/>
      <c r="L1219" s="1"/>
      <c r="M1219" s="1"/>
    </row>
    <row r="1220" spans="1:13" ht="19.899999999999999" customHeight="1" x14ac:dyDescent="0.35">
      <c r="A1220" s="1"/>
      <c r="B1220" s="1"/>
      <c r="C1220" s="1"/>
      <c r="D1220" s="1"/>
      <c r="E1220" s="1"/>
      <c r="F1220" s="1"/>
      <c r="G1220" s="1"/>
      <c r="H1220" s="1"/>
      <c r="I1220" s="1"/>
      <c r="J1220" s="1"/>
      <c r="K1220" s="1"/>
      <c r="L1220" s="1"/>
      <c r="M1220" s="1"/>
    </row>
    <row r="1221" spans="1:13" ht="19.899999999999999" customHeight="1" x14ac:dyDescent="0.35">
      <c r="A1221" s="1"/>
      <c r="B1221" s="1"/>
      <c r="C1221" s="1"/>
      <c r="D1221" s="1"/>
      <c r="E1221" s="1"/>
      <c r="F1221" s="1"/>
      <c r="G1221" s="1"/>
      <c r="H1221" s="1"/>
      <c r="I1221" s="1"/>
      <c r="J1221" s="1"/>
      <c r="K1221" s="1"/>
      <c r="L1221" s="1"/>
      <c r="M1221" s="1"/>
    </row>
    <row r="1222" spans="1:13" ht="19.899999999999999" customHeight="1" x14ac:dyDescent="0.35">
      <c r="A1222" s="1"/>
      <c r="B1222" s="1"/>
      <c r="C1222" s="1"/>
      <c r="D1222" s="1"/>
      <c r="E1222" s="1"/>
      <c r="F1222" s="1"/>
      <c r="G1222" s="1"/>
      <c r="H1222" s="1"/>
      <c r="I1222" s="1"/>
      <c r="J1222" s="1"/>
      <c r="K1222" s="1"/>
      <c r="L1222" s="1"/>
      <c r="M1222" s="1"/>
    </row>
    <row r="1223" spans="1:13" ht="19.899999999999999" customHeight="1" x14ac:dyDescent="0.35">
      <c r="A1223" s="1"/>
      <c r="B1223" s="1"/>
      <c r="C1223" s="1"/>
      <c r="D1223" s="1"/>
      <c r="E1223" s="1"/>
      <c r="F1223" s="1"/>
      <c r="G1223" s="1"/>
      <c r="H1223" s="1"/>
      <c r="I1223" s="1"/>
      <c r="J1223" s="1"/>
      <c r="K1223" s="1"/>
      <c r="L1223" s="1"/>
      <c r="M1223" s="1"/>
    </row>
    <row r="1224" spans="1:13" ht="19.899999999999999" customHeight="1" x14ac:dyDescent="0.35">
      <c r="A1224" s="1"/>
      <c r="B1224" s="1"/>
      <c r="C1224" s="1"/>
      <c r="D1224" s="1"/>
      <c r="E1224" s="1"/>
      <c r="F1224" s="1"/>
      <c r="G1224" s="1"/>
      <c r="H1224" s="1"/>
      <c r="I1224" s="1"/>
      <c r="J1224" s="1"/>
      <c r="K1224" s="1"/>
      <c r="L1224" s="1"/>
      <c r="M1224" s="1"/>
    </row>
    <row r="1225" spans="1:13" ht="19.899999999999999" customHeight="1" x14ac:dyDescent="0.35">
      <c r="A1225" s="1"/>
      <c r="B1225" s="1"/>
      <c r="C1225" s="1"/>
      <c r="D1225" s="1"/>
      <c r="E1225" s="1"/>
      <c r="F1225" s="1"/>
      <c r="G1225" s="1"/>
      <c r="H1225" s="1"/>
      <c r="I1225" s="1"/>
      <c r="J1225" s="1"/>
      <c r="K1225" s="1"/>
      <c r="L1225" s="1"/>
      <c r="M1225" s="1"/>
    </row>
    <row r="1226" spans="1:13" ht="19.899999999999999" customHeight="1" x14ac:dyDescent="0.35">
      <c r="A1226" s="1"/>
      <c r="B1226" s="1"/>
      <c r="C1226" s="1"/>
      <c r="D1226" s="1"/>
      <c r="E1226" s="1"/>
      <c r="F1226" s="1"/>
      <c r="G1226" s="1"/>
      <c r="H1226" s="1"/>
      <c r="I1226" s="1"/>
      <c r="J1226" s="1"/>
      <c r="K1226" s="1"/>
      <c r="L1226" s="1"/>
      <c r="M1226" s="1"/>
    </row>
    <row r="1227" spans="1:13" ht="19.899999999999999" customHeight="1" x14ac:dyDescent="0.35">
      <c r="A1227" s="1"/>
      <c r="B1227" s="1"/>
      <c r="C1227" s="1"/>
      <c r="D1227" s="1"/>
      <c r="E1227" s="1"/>
      <c r="F1227" s="1"/>
      <c r="G1227" s="1"/>
      <c r="H1227" s="1"/>
      <c r="I1227" s="1"/>
      <c r="J1227" s="1"/>
      <c r="K1227" s="1"/>
      <c r="L1227" s="1"/>
      <c r="M1227" s="1"/>
    </row>
    <row r="1228" spans="1:13" ht="19.899999999999999" customHeight="1" x14ac:dyDescent="0.35">
      <c r="A1228" s="1"/>
      <c r="B1228" s="1"/>
      <c r="C1228" s="1"/>
      <c r="D1228" s="1"/>
      <c r="E1228" s="1"/>
      <c r="F1228" s="1"/>
      <c r="G1228" s="1"/>
      <c r="H1228" s="1"/>
      <c r="I1228" s="1"/>
      <c r="J1228" s="1"/>
      <c r="K1228" s="1"/>
      <c r="L1228" s="1"/>
      <c r="M1228" s="1"/>
    </row>
    <row r="1229" spans="1:13" ht="19.899999999999999" customHeight="1" x14ac:dyDescent="0.35">
      <c r="A1229" s="1"/>
      <c r="B1229" s="1"/>
      <c r="C1229" s="1"/>
      <c r="D1229" s="1"/>
      <c r="E1229" s="1"/>
      <c r="F1229" s="1"/>
      <c r="G1229" s="1"/>
      <c r="H1229" s="1"/>
      <c r="I1229" s="1"/>
      <c r="J1229" s="1"/>
      <c r="K1229" s="1"/>
      <c r="L1229" s="1"/>
      <c r="M1229" s="1"/>
    </row>
    <row r="1230" spans="1:13" ht="19.899999999999999" customHeight="1" x14ac:dyDescent="0.35">
      <c r="A1230" s="1"/>
      <c r="B1230" s="1"/>
      <c r="C1230" s="1"/>
      <c r="D1230" s="1"/>
      <c r="E1230" s="1"/>
      <c r="F1230" s="1"/>
      <c r="G1230" s="1"/>
      <c r="H1230" s="1"/>
      <c r="I1230" s="1"/>
      <c r="J1230" s="1"/>
      <c r="K1230" s="1"/>
      <c r="L1230" s="1"/>
      <c r="M1230" s="1"/>
    </row>
    <row r="1231" spans="1:13" ht="19.899999999999999" customHeight="1" x14ac:dyDescent="0.35">
      <c r="A1231" s="1"/>
      <c r="B1231" s="1"/>
      <c r="C1231" s="1"/>
      <c r="D1231" s="1"/>
      <c r="E1231" s="1"/>
      <c r="F1231" s="1"/>
      <c r="G1231" s="1"/>
      <c r="H1231" s="1"/>
      <c r="I1231" s="1"/>
      <c r="J1231" s="1"/>
      <c r="K1231" s="1"/>
      <c r="L1231" s="1"/>
      <c r="M1231" s="1"/>
    </row>
    <row r="1232" spans="1:13" ht="19.899999999999999" customHeight="1" x14ac:dyDescent="0.35">
      <c r="A1232" s="1"/>
      <c r="B1232" s="1"/>
      <c r="C1232" s="1"/>
      <c r="D1232" s="1"/>
      <c r="E1232" s="1"/>
      <c r="F1232" s="1"/>
      <c r="G1232" s="1"/>
      <c r="H1232" s="1"/>
      <c r="I1232" s="1"/>
      <c r="J1232" s="1"/>
      <c r="K1232" s="1"/>
      <c r="L1232" s="1"/>
      <c r="M1232" s="1"/>
    </row>
    <row r="1233" spans="1:13" ht="19.899999999999999" customHeight="1" x14ac:dyDescent="0.35">
      <c r="A1233" s="1"/>
      <c r="B1233" s="1"/>
      <c r="C1233" s="1"/>
      <c r="D1233" s="1"/>
      <c r="E1233" s="1"/>
      <c r="F1233" s="1"/>
      <c r="G1233" s="1"/>
      <c r="H1233" s="1"/>
      <c r="I1233" s="1"/>
      <c r="J1233" s="1"/>
      <c r="K1233" s="1"/>
      <c r="L1233" s="1"/>
      <c r="M1233" s="1"/>
    </row>
    <row r="1234" spans="1:13" ht="19.899999999999999" customHeight="1" x14ac:dyDescent="0.35">
      <c r="A1234" s="1"/>
      <c r="B1234" s="1"/>
      <c r="C1234" s="1"/>
      <c r="D1234" s="1"/>
      <c r="E1234" s="1"/>
      <c r="F1234" s="1"/>
      <c r="G1234" s="1"/>
      <c r="H1234" s="1"/>
      <c r="I1234" s="1"/>
      <c r="J1234" s="1"/>
      <c r="K1234" s="1"/>
      <c r="L1234" s="1"/>
      <c r="M1234" s="1"/>
    </row>
    <row r="1235" spans="1:13" ht="19.899999999999999" customHeight="1" x14ac:dyDescent="0.35">
      <c r="A1235" s="1"/>
      <c r="B1235" s="1"/>
      <c r="C1235" s="1"/>
      <c r="D1235" s="1"/>
      <c r="E1235" s="1"/>
      <c r="F1235" s="1"/>
      <c r="G1235" s="1"/>
      <c r="H1235" s="1"/>
      <c r="I1235" s="1"/>
      <c r="J1235" s="1"/>
      <c r="K1235" s="1"/>
      <c r="L1235" s="1"/>
      <c r="M1235" s="1"/>
    </row>
    <row r="1236" spans="1:13" ht="19.899999999999999" customHeight="1" x14ac:dyDescent="0.35">
      <c r="A1236" s="1"/>
      <c r="B1236" s="1"/>
      <c r="C1236" s="1"/>
      <c r="D1236" s="1"/>
      <c r="E1236" s="1"/>
      <c r="F1236" s="1"/>
      <c r="G1236" s="1"/>
      <c r="H1236" s="1"/>
      <c r="I1236" s="1"/>
      <c r="J1236" s="1"/>
      <c r="K1236" s="1"/>
      <c r="L1236" s="1"/>
      <c r="M1236" s="1"/>
    </row>
    <row r="1237" spans="1:13" ht="19.899999999999999" customHeight="1" x14ac:dyDescent="0.35">
      <c r="A1237" s="1"/>
      <c r="B1237" s="1"/>
      <c r="C1237" s="1"/>
      <c r="D1237" s="1"/>
      <c r="E1237" s="1"/>
      <c r="F1237" s="1"/>
      <c r="G1237" s="1"/>
      <c r="H1237" s="1"/>
      <c r="I1237" s="1"/>
      <c r="J1237" s="1"/>
      <c r="K1237" s="1"/>
      <c r="L1237" s="1"/>
      <c r="M1237" s="1"/>
    </row>
    <row r="1238" spans="1:13" ht="19.899999999999999" customHeight="1" x14ac:dyDescent="0.35">
      <c r="A1238" s="1"/>
      <c r="B1238" s="1"/>
      <c r="C1238" s="1"/>
      <c r="D1238" s="1"/>
      <c r="E1238" s="1"/>
      <c r="F1238" s="1"/>
      <c r="G1238" s="1"/>
      <c r="H1238" s="1"/>
      <c r="I1238" s="1"/>
      <c r="J1238" s="1"/>
      <c r="K1238" s="1"/>
      <c r="L1238" s="1"/>
      <c r="M1238" s="1"/>
    </row>
    <row r="1239" spans="1:13" ht="19.899999999999999" customHeight="1" x14ac:dyDescent="0.35">
      <c r="A1239" s="1"/>
      <c r="B1239" s="1"/>
      <c r="C1239" s="1"/>
      <c r="D1239" s="1"/>
      <c r="E1239" s="1"/>
      <c r="F1239" s="1"/>
      <c r="G1239" s="1"/>
      <c r="H1239" s="1"/>
      <c r="I1239" s="1"/>
      <c r="J1239" s="1"/>
      <c r="K1239" s="1"/>
      <c r="L1239" s="1"/>
      <c r="M1239" s="1"/>
    </row>
    <row r="1240" spans="1:13" ht="19.899999999999999" customHeight="1" x14ac:dyDescent="0.35">
      <c r="A1240" s="1"/>
      <c r="B1240" s="1"/>
      <c r="C1240" s="1"/>
      <c r="D1240" s="1"/>
      <c r="E1240" s="1"/>
      <c r="F1240" s="1"/>
      <c r="G1240" s="1"/>
      <c r="H1240" s="1"/>
      <c r="I1240" s="1"/>
      <c r="J1240" s="1"/>
      <c r="K1240" s="1"/>
      <c r="L1240" s="1"/>
      <c r="M1240" s="1"/>
    </row>
    <row r="1241" spans="1:13" ht="19.899999999999999" customHeight="1" x14ac:dyDescent="0.35">
      <c r="A1241" s="1"/>
      <c r="B1241" s="1"/>
      <c r="C1241" s="1"/>
      <c r="D1241" s="1"/>
      <c r="E1241" s="1"/>
      <c r="F1241" s="1"/>
      <c r="G1241" s="1"/>
      <c r="H1241" s="1"/>
      <c r="I1241" s="1"/>
      <c r="J1241" s="1"/>
      <c r="K1241" s="1"/>
      <c r="L1241" s="1"/>
      <c r="M1241" s="1"/>
    </row>
    <row r="1242" spans="1:13" ht="19.899999999999999" customHeight="1" x14ac:dyDescent="0.35">
      <c r="A1242" s="1"/>
      <c r="B1242" s="1"/>
      <c r="C1242" s="1"/>
      <c r="D1242" s="1"/>
      <c r="E1242" s="1"/>
      <c r="F1242" s="1"/>
      <c r="G1242" s="1"/>
      <c r="H1242" s="1"/>
      <c r="I1242" s="1"/>
      <c r="J1242" s="1"/>
      <c r="K1242" s="1"/>
      <c r="L1242" s="1"/>
      <c r="M1242" s="1"/>
    </row>
    <row r="1243" spans="1:13" ht="19.899999999999999" customHeight="1" x14ac:dyDescent="0.35">
      <c r="A1243" s="1"/>
      <c r="B1243" s="1"/>
      <c r="C1243" s="1"/>
      <c r="D1243" s="1"/>
      <c r="E1243" s="1"/>
      <c r="F1243" s="1"/>
      <c r="G1243" s="1"/>
      <c r="H1243" s="1"/>
      <c r="I1243" s="1"/>
      <c r="J1243" s="1"/>
      <c r="K1243" s="1"/>
      <c r="L1243" s="1"/>
      <c r="M1243" s="1"/>
    </row>
    <row r="1244" spans="1:13" ht="19.899999999999999" customHeight="1" x14ac:dyDescent="0.35">
      <c r="A1244" s="1"/>
      <c r="B1244" s="1"/>
      <c r="C1244" s="1"/>
      <c r="D1244" s="1"/>
      <c r="E1244" s="1"/>
      <c r="F1244" s="1"/>
      <c r="G1244" s="1"/>
      <c r="H1244" s="1"/>
      <c r="I1244" s="1"/>
      <c r="J1244" s="1"/>
      <c r="K1244" s="1"/>
      <c r="L1244" s="1"/>
      <c r="M1244" s="1"/>
    </row>
    <row r="1245" spans="1:13" ht="19.899999999999999" customHeight="1" x14ac:dyDescent="0.35">
      <c r="A1245" s="1"/>
      <c r="B1245" s="1"/>
      <c r="C1245" s="1"/>
      <c r="D1245" s="1"/>
      <c r="E1245" s="1"/>
      <c r="F1245" s="1"/>
      <c r="G1245" s="1"/>
      <c r="H1245" s="1"/>
      <c r="I1245" s="1"/>
      <c r="J1245" s="1"/>
      <c r="K1245" s="1"/>
      <c r="L1245" s="1"/>
      <c r="M1245" s="1"/>
    </row>
    <row r="1246" spans="1:13" ht="19.899999999999999" customHeight="1" x14ac:dyDescent="0.35">
      <c r="A1246" s="1"/>
      <c r="B1246" s="1"/>
      <c r="C1246" s="1"/>
      <c r="D1246" s="1"/>
      <c r="E1246" s="1"/>
      <c r="F1246" s="1"/>
      <c r="G1246" s="1"/>
      <c r="H1246" s="1"/>
      <c r="I1246" s="1"/>
      <c r="J1246" s="1"/>
      <c r="K1246" s="1"/>
      <c r="L1246" s="1"/>
      <c r="M1246" s="1"/>
    </row>
    <row r="1247" spans="1:13" ht="19.899999999999999" customHeight="1" x14ac:dyDescent="0.35">
      <c r="A1247" s="1"/>
      <c r="B1247" s="1"/>
      <c r="C1247" s="1"/>
      <c r="D1247" s="1"/>
      <c r="E1247" s="1"/>
      <c r="F1247" s="1"/>
      <c r="G1247" s="1"/>
      <c r="H1247" s="1"/>
      <c r="I1247" s="1"/>
      <c r="J1247" s="1"/>
      <c r="K1247" s="1"/>
      <c r="L1247" s="1"/>
      <c r="M1247" s="1"/>
    </row>
    <row r="1248" spans="1:13" ht="19.899999999999999" customHeight="1" x14ac:dyDescent="0.35">
      <c r="A1248" s="1"/>
      <c r="B1248" s="1"/>
      <c r="C1248" s="1"/>
      <c r="D1248" s="1"/>
      <c r="E1248" s="1"/>
      <c r="F1248" s="1"/>
      <c r="G1248" s="1"/>
      <c r="H1248" s="1"/>
      <c r="I1248" s="1"/>
      <c r="J1248" s="1"/>
      <c r="K1248" s="1"/>
      <c r="L1248" s="1"/>
      <c r="M1248" s="1"/>
    </row>
    <row r="1249" spans="1:13" ht="19.899999999999999" customHeight="1" x14ac:dyDescent="0.35">
      <c r="A1249" s="1"/>
      <c r="B1249" s="1"/>
      <c r="C1249" s="1"/>
      <c r="D1249" s="1"/>
      <c r="E1249" s="1"/>
      <c r="F1249" s="1"/>
      <c r="G1249" s="1"/>
      <c r="H1249" s="1"/>
      <c r="I1249" s="1"/>
      <c r="J1249" s="1"/>
      <c r="K1249" s="1"/>
      <c r="L1249" s="1"/>
      <c r="M1249" s="1"/>
    </row>
    <row r="1250" spans="1:13" ht="19.899999999999999" customHeight="1" x14ac:dyDescent="0.35">
      <c r="A1250" s="1"/>
      <c r="B1250" s="1"/>
      <c r="C1250" s="1"/>
      <c r="D1250" s="1"/>
      <c r="E1250" s="1"/>
      <c r="F1250" s="1"/>
      <c r="G1250" s="1"/>
      <c r="H1250" s="1"/>
      <c r="I1250" s="1"/>
      <c r="J1250" s="1"/>
      <c r="K1250" s="1"/>
      <c r="L1250" s="1"/>
      <c r="M1250" s="1"/>
    </row>
    <row r="1251" spans="1:13" ht="19.899999999999999" customHeight="1" x14ac:dyDescent="0.35">
      <c r="A1251" s="1"/>
      <c r="B1251" s="1"/>
      <c r="C1251" s="1"/>
      <c r="D1251" s="1"/>
      <c r="E1251" s="1"/>
      <c r="F1251" s="1"/>
      <c r="G1251" s="1"/>
      <c r="H1251" s="1"/>
      <c r="I1251" s="1"/>
      <c r="J1251" s="1"/>
      <c r="K1251" s="1"/>
      <c r="L1251" s="1"/>
      <c r="M1251" s="1"/>
    </row>
    <row r="1252" spans="1:13" ht="19.899999999999999" customHeight="1" x14ac:dyDescent="0.35">
      <c r="A1252" s="1"/>
      <c r="B1252" s="1"/>
      <c r="C1252" s="1"/>
      <c r="D1252" s="1"/>
      <c r="E1252" s="1"/>
      <c r="F1252" s="1"/>
      <c r="G1252" s="1"/>
      <c r="H1252" s="1"/>
      <c r="I1252" s="1"/>
      <c r="J1252" s="1"/>
      <c r="K1252" s="1"/>
      <c r="L1252" s="1"/>
      <c r="M1252" s="1"/>
    </row>
    <row r="1253" spans="1:13" ht="19.899999999999999" customHeight="1" x14ac:dyDescent="0.35">
      <c r="A1253" s="1"/>
      <c r="B1253" s="1"/>
      <c r="C1253" s="1"/>
      <c r="D1253" s="1"/>
      <c r="E1253" s="1"/>
      <c r="F1253" s="1"/>
      <c r="G1253" s="1"/>
      <c r="H1253" s="1"/>
      <c r="I1253" s="1"/>
      <c r="J1253" s="1"/>
      <c r="K1253" s="1"/>
      <c r="L1253" s="1"/>
      <c r="M1253" s="1"/>
    </row>
    <row r="1254" spans="1:13" ht="19.899999999999999" customHeight="1" x14ac:dyDescent="0.35">
      <c r="A1254" s="1"/>
      <c r="B1254" s="1"/>
      <c r="C1254" s="1"/>
      <c r="D1254" s="1"/>
      <c r="E1254" s="1"/>
      <c r="F1254" s="1"/>
      <c r="G1254" s="1"/>
      <c r="H1254" s="1"/>
      <c r="I1254" s="1"/>
      <c r="J1254" s="1"/>
      <c r="K1254" s="1"/>
      <c r="L1254" s="1"/>
      <c r="M1254" s="1"/>
    </row>
    <row r="1255" spans="1:13" ht="19.899999999999999" customHeight="1" x14ac:dyDescent="0.35">
      <c r="A1255" s="1"/>
      <c r="B1255" s="1"/>
      <c r="C1255" s="1"/>
      <c r="D1255" s="1"/>
      <c r="E1255" s="1"/>
      <c r="F1255" s="1"/>
      <c r="G1255" s="1"/>
      <c r="H1255" s="1"/>
      <c r="I1255" s="1"/>
      <c r="J1255" s="1"/>
      <c r="K1255" s="1"/>
      <c r="L1255" s="1"/>
      <c r="M1255" s="1"/>
    </row>
    <row r="1256" spans="1:13" ht="19.899999999999999" customHeight="1" x14ac:dyDescent="0.35">
      <c r="A1256" s="1"/>
      <c r="B1256" s="1"/>
      <c r="C1256" s="1"/>
      <c r="D1256" s="1"/>
      <c r="E1256" s="1"/>
      <c r="F1256" s="1"/>
      <c r="G1256" s="1"/>
      <c r="H1256" s="1"/>
      <c r="I1256" s="1"/>
      <c r="J1256" s="1"/>
      <c r="K1256" s="1"/>
      <c r="L1256" s="1"/>
      <c r="M1256" s="1"/>
    </row>
    <row r="1257" spans="1:13" ht="19.899999999999999" customHeight="1" x14ac:dyDescent="0.35">
      <c r="A1257" s="1"/>
      <c r="B1257" s="1"/>
      <c r="C1257" s="1"/>
      <c r="D1257" s="1"/>
      <c r="E1257" s="1"/>
      <c r="F1257" s="1"/>
      <c r="G1257" s="1"/>
      <c r="H1257" s="1"/>
      <c r="I1257" s="1"/>
      <c r="J1257" s="1"/>
      <c r="K1257" s="1"/>
      <c r="L1257" s="1"/>
      <c r="M1257" s="1"/>
    </row>
    <row r="1258" spans="1:13" ht="19.899999999999999" customHeight="1" x14ac:dyDescent="0.35">
      <c r="A1258" s="1"/>
      <c r="B1258" s="1"/>
      <c r="C1258" s="1"/>
      <c r="D1258" s="1"/>
      <c r="E1258" s="1"/>
      <c r="F1258" s="1"/>
      <c r="G1258" s="1"/>
      <c r="H1258" s="1"/>
      <c r="I1258" s="1"/>
      <c r="J1258" s="1"/>
      <c r="K1258" s="1"/>
      <c r="L1258" s="1"/>
      <c r="M1258" s="1"/>
    </row>
    <row r="1259" spans="1:13" ht="19.899999999999999" customHeight="1" x14ac:dyDescent="0.35">
      <c r="A1259" s="1"/>
      <c r="B1259" s="1"/>
      <c r="C1259" s="1"/>
      <c r="D1259" s="1"/>
      <c r="E1259" s="1"/>
      <c r="F1259" s="1"/>
      <c r="G1259" s="1"/>
      <c r="H1259" s="1"/>
      <c r="I1259" s="1"/>
      <c r="J1259" s="1"/>
      <c r="K1259" s="1"/>
      <c r="L1259" s="1"/>
      <c r="M1259" s="1"/>
    </row>
    <row r="1260" spans="1:13" ht="19.899999999999999" customHeight="1" x14ac:dyDescent="0.35">
      <c r="A1260" s="1"/>
      <c r="B1260" s="1"/>
      <c r="C1260" s="1"/>
      <c r="D1260" s="1"/>
      <c r="E1260" s="1"/>
      <c r="F1260" s="1"/>
      <c r="G1260" s="1"/>
      <c r="H1260" s="1"/>
      <c r="I1260" s="1"/>
      <c r="J1260" s="1"/>
      <c r="K1260" s="1"/>
      <c r="L1260" s="1"/>
      <c r="M1260" s="1"/>
    </row>
    <row r="1261" spans="1:13" ht="19.899999999999999" customHeight="1" x14ac:dyDescent="0.35">
      <c r="A1261" s="1"/>
      <c r="B1261" s="1"/>
      <c r="C1261" s="1"/>
      <c r="D1261" s="1"/>
      <c r="E1261" s="1"/>
      <c r="F1261" s="1"/>
      <c r="G1261" s="1"/>
      <c r="H1261" s="1"/>
      <c r="I1261" s="1"/>
      <c r="J1261" s="1"/>
      <c r="K1261" s="1"/>
      <c r="L1261" s="1"/>
      <c r="M1261" s="1"/>
    </row>
    <row r="1262" spans="1:13" ht="19.899999999999999" customHeight="1" x14ac:dyDescent="0.35">
      <c r="A1262" s="1"/>
      <c r="B1262" s="1"/>
      <c r="C1262" s="1"/>
      <c r="D1262" s="1"/>
      <c r="E1262" s="1"/>
      <c r="F1262" s="1"/>
      <c r="G1262" s="1"/>
      <c r="H1262" s="1"/>
      <c r="I1262" s="1"/>
      <c r="J1262" s="1"/>
      <c r="K1262" s="1"/>
      <c r="L1262" s="1"/>
      <c r="M1262" s="1"/>
    </row>
    <row r="1263" spans="1:13" ht="19.899999999999999" customHeight="1" x14ac:dyDescent="0.35">
      <c r="A1263" s="1"/>
      <c r="B1263" s="1"/>
      <c r="C1263" s="1"/>
      <c r="D1263" s="1"/>
      <c r="E1263" s="1"/>
      <c r="F1263" s="1"/>
      <c r="G1263" s="1"/>
      <c r="H1263" s="1"/>
      <c r="I1263" s="1"/>
      <c r="J1263" s="1"/>
      <c r="K1263" s="1"/>
      <c r="L1263" s="1"/>
      <c r="M1263" s="1"/>
    </row>
    <row r="1264" spans="1:13" ht="19.899999999999999" customHeight="1" x14ac:dyDescent="0.35">
      <c r="A1264" s="1"/>
      <c r="B1264" s="1"/>
      <c r="C1264" s="1"/>
      <c r="D1264" s="1"/>
      <c r="E1264" s="1"/>
      <c r="F1264" s="1"/>
      <c r="G1264" s="1"/>
      <c r="H1264" s="1"/>
      <c r="I1264" s="1"/>
      <c r="J1264" s="1"/>
      <c r="K1264" s="1"/>
      <c r="L1264" s="1"/>
      <c r="M1264" s="1"/>
    </row>
    <row r="1265" spans="1:13" ht="19.899999999999999" customHeight="1" x14ac:dyDescent="0.35">
      <c r="A1265" s="1"/>
      <c r="B1265" s="1"/>
      <c r="C1265" s="1"/>
      <c r="D1265" s="1"/>
      <c r="E1265" s="1"/>
      <c r="F1265" s="1"/>
      <c r="G1265" s="1"/>
      <c r="H1265" s="1"/>
      <c r="I1265" s="1"/>
      <c r="J1265" s="1"/>
      <c r="K1265" s="1"/>
      <c r="L1265" s="1"/>
      <c r="M1265" s="1"/>
    </row>
    <row r="1266" spans="1:13" ht="19.899999999999999" customHeight="1" x14ac:dyDescent="0.35">
      <c r="A1266" s="1"/>
      <c r="B1266" s="1"/>
      <c r="C1266" s="1"/>
      <c r="D1266" s="1"/>
      <c r="E1266" s="1"/>
      <c r="F1266" s="1"/>
      <c r="G1266" s="1"/>
      <c r="H1266" s="1"/>
      <c r="I1266" s="1"/>
      <c r="J1266" s="1"/>
      <c r="K1266" s="1"/>
      <c r="L1266" s="1"/>
      <c r="M1266" s="1"/>
    </row>
    <row r="1267" spans="1:13" ht="19.899999999999999" customHeight="1" x14ac:dyDescent="0.35">
      <c r="A1267" s="1"/>
      <c r="B1267" s="1"/>
      <c r="C1267" s="1"/>
      <c r="D1267" s="1"/>
      <c r="E1267" s="1"/>
      <c r="F1267" s="1"/>
      <c r="G1267" s="1"/>
      <c r="H1267" s="1"/>
      <c r="I1267" s="1"/>
      <c r="J1267" s="1"/>
      <c r="K1267" s="1"/>
      <c r="L1267" s="1"/>
      <c r="M1267" s="1"/>
    </row>
    <row r="1268" spans="1:13" ht="19.899999999999999" customHeight="1" x14ac:dyDescent="0.35">
      <c r="A1268" s="1"/>
      <c r="B1268" s="1"/>
      <c r="C1268" s="1"/>
      <c r="D1268" s="1"/>
      <c r="E1268" s="1"/>
      <c r="F1268" s="1"/>
      <c r="G1268" s="1"/>
      <c r="H1268" s="1"/>
      <c r="I1268" s="1"/>
      <c r="J1268" s="1"/>
      <c r="K1268" s="1"/>
      <c r="L1268" s="1"/>
      <c r="M1268" s="1"/>
    </row>
    <row r="1269" spans="1:13" ht="19.899999999999999" customHeight="1" x14ac:dyDescent="0.35">
      <c r="A1269" s="1"/>
      <c r="B1269" s="1"/>
      <c r="C1269" s="1"/>
      <c r="D1269" s="1"/>
      <c r="E1269" s="1"/>
      <c r="F1269" s="1"/>
      <c r="G1269" s="1"/>
      <c r="H1269" s="1"/>
      <c r="I1269" s="1"/>
      <c r="J1269" s="1"/>
      <c r="K1269" s="1"/>
      <c r="L1269" s="1"/>
      <c r="M1269" s="1"/>
    </row>
    <row r="1270" spans="1:13" ht="19.899999999999999" customHeight="1" x14ac:dyDescent="0.35">
      <c r="A1270" s="1"/>
      <c r="B1270" s="1"/>
      <c r="C1270" s="1"/>
      <c r="D1270" s="1"/>
      <c r="E1270" s="1"/>
      <c r="F1270" s="1"/>
      <c r="G1270" s="1"/>
      <c r="H1270" s="1"/>
      <c r="I1270" s="1"/>
      <c r="J1270" s="1"/>
      <c r="K1270" s="1"/>
      <c r="L1270" s="1"/>
      <c r="M1270" s="1"/>
    </row>
    <row r="1271" spans="1:13" ht="19.899999999999999" customHeight="1" x14ac:dyDescent="0.35">
      <c r="A1271" s="1"/>
      <c r="B1271" s="1"/>
      <c r="C1271" s="1"/>
      <c r="D1271" s="1"/>
      <c r="E1271" s="1"/>
      <c r="F1271" s="1"/>
      <c r="G1271" s="1"/>
      <c r="H1271" s="1"/>
      <c r="I1271" s="1"/>
      <c r="J1271" s="1"/>
      <c r="K1271" s="1"/>
      <c r="L1271" s="1"/>
      <c r="M1271" s="1"/>
    </row>
    <row r="1272" spans="1:13" ht="19.899999999999999" customHeight="1" x14ac:dyDescent="0.35">
      <c r="A1272" s="1"/>
      <c r="B1272" s="1"/>
      <c r="C1272" s="1"/>
      <c r="D1272" s="1"/>
      <c r="E1272" s="1"/>
      <c r="F1272" s="1"/>
      <c r="G1272" s="1"/>
      <c r="H1272" s="1"/>
      <c r="I1272" s="1"/>
      <c r="J1272" s="1"/>
      <c r="K1272" s="1"/>
      <c r="L1272" s="1"/>
      <c r="M1272" s="1"/>
    </row>
    <row r="1273" spans="1:13" ht="19.899999999999999" customHeight="1" x14ac:dyDescent="0.35">
      <c r="A1273" s="1"/>
      <c r="B1273" s="1"/>
      <c r="C1273" s="1"/>
      <c r="D1273" s="1"/>
      <c r="E1273" s="1"/>
      <c r="F1273" s="1"/>
      <c r="G1273" s="1"/>
      <c r="H1273" s="1"/>
      <c r="I1273" s="1"/>
      <c r="J1273" s="1"/>
      <c r="K1273" s="1"/>
      <c r="L1273" s="1"/>
      <c r="M1273" s="1"/>
    </row>
    <row r="1274" spans="1:13" ht="19.899999999999999" customHeight="1" x14ac:dyDescent="0.35">
      <c r="A1274" s="1"/>
      <c r="B1274" s="1"/>
      <c r="C1274" s="1"/>
      <c r="D1274" s="1"/>
      <c r="E1274" s="1"/>
      <c r="F1274" s="1"/>
      <c r="G1274" s="1"/>
      <c r="H1274" s="1"/>
      <c r="I1274" s="1"/>
      <c r="J1274" s="1"/>
      <c r="K1274" s="1"/>
      <c r="L1274" s="1"/>
      <c r="M1274" s="1"/>
    </row>
    <row r="1275" spans="1:13" ht="19.899999999999999" customHeight="1" x14ac:dyDescent="0.35">
      <c r="A1275" s="1"/>
      <c r="B1275" s="1"/>
      <c r="C1275" s="1"/>
      <c r="D1275" s="1"/>
      <c r="E1275" s="1"/>
      <c r="F1275" s="1"/>
      <c r="G1275" s="1"/>
      <c r="H1275" s="1"/>
      <c r="I1275" s="1"/>
      <c r="J1275" s="1"/>
      <c r="K1275" s="1"/>
      <c r="L1275" s="1"/>
      <c r="M1275" s="1"/>
    </row>
    <row r="1276" spans="1:13" ht="19.899999999999999" customHeight="1" x14ac:dyDescent="0.35">
      <c r="A1276" s="1"/>
      <c r="B1276" s="1"/>
      <c r="C1276" s="1"/>
      <c r="D1276" s="1"/>
      <c r="E1276" s="1"/>
      <c r="F1276" s="1"/>
      <c r="G1276" s="1"/>
      <c r="H1276" s="1"/>
      <c r="I1276" s="1"/>
      <c r="J1276" s="1"/>
      <c r="K1276" s="1"/>
      <c r="L1276" s="1"/>
      <c r="M1276" s="1"/>
    </row>
    <row r="1277" spans="1:13" ht="19.899999999999999" customHeight="1" x14ac:dyDescent="0.35">
      <c r="A1277" s="1"/>
      <c r="B1277" s="1"/>
      <c r="C1277" s="1"/>
      <c r="D1277" s="1"/>
      <c r="E1277" s="1"/>
      <c r="F1277" s="1"/>
      <c r="G1277" s="1"/>
      <c r="H1277" s="1"/>
      <c r="I1277" s="1"/>
      <c r="J1277" s="1"/>
      <c r="K1277" s="1"/>
      <c r="L1277" s="1"/>
      <c r="M1277" s="1"/>
    </row>
    <row r="1278" spans="1:13" ht="19.899999999999999" customHeight="1" x14ac:dyDescent="0.35">
      <c r="A1278" s="1"/>
      <c r="B1278" s="1"/>
      <c r="C1278" s="1"/>
      <c r="D1278" s="1"/>
      <c r="E1278" s="1"/>
      <c r="F1278" s="1"/>
      <c r="G1278" s="1"/>
      <c r="H1278" s="1"/>
      <c r="I1278" s="1"/>
      <c r="J1278" s="1"/>
      <c r="K1278" s="1"/>
      <c r="L1278" s="1"/>
      <c r="M1278" s="1"/>
    </row>
    <row r="1279" spans="1:13" ht="19.899999999999999" customHeight="1" x14ac:dyDescent="0.35">
      <c r="A1279" s="1"/>
      <c r="B1279" s="1"/>
      <c r="C1279" s="1"/>
      <c r="D1279" s="1"/>
      <c r="E1279" s="1"/>
      <c r="F1279" s="1"/>
      <c r="G1279" s="1"/>
      <c r="H1279" s="1"/>
      <c r="I1279" s="1"/>
      <c r="J1279" s="1"/>
      <c r="K1279" s="1"/>
      <c r="L1279" s="1"/>
      <c r="M1279" s="1"/>
    </row>
    <row r="1280" spans="1:13" ht="19.899999999999999" customHeight="1" x14ac:dyDescent="0.35">
      <c r="A1280" s="1"/>
      <c r="B1280" s="1"/>
      <c r="C1280" s="1"/>
      <c r="D1280" s="1"/>
      <c r="E1280" s="1"/>
      <c r="F1280" s="1"/>
      <c r="G1280" s="1"/>
      <c r="H1280" s="1"/>
      <c r="I1280" s="1"/>
      <c r="J1280" s="1"/>
      <c r="K1280" s="1"/>
      <c r="L1280" s="1"/>
      <c r="M1280" s="1"/>
    </row>
    <row r="1281" spans="1:13" ht="19.899999999999999" customHeight="1" x14ac:dyDescent="0.35">
      <c r="A1281" s="1"/>
      <c r="B1281" s="1"/>
      <c r="C1281" s="1"/>
      <c r="D1281" s="1"/>
      <c r="E1281" s="1"/>
      <c r="F1281" s="1"/>
      <c r="G1281" s="1"/>
      <c r="H1281" s="1"/>
      <c r="I1281" s="1"/>
      <c r="J1281" s="1"/>
      <c r="K1281" s="1"/>
      <c r="L1281" s="1"/>
      <c r="M1281" s="1"/>
    </row>
    <row r="1282" spans="1:13" ht="19.899999999999999" customHeight="1" x14ac:dyDescent="0.35">
      <c r="A1282" s="1"/>
      <c r="B1282" s="1"/>
      <c r="C1282" s="1"/>
      <c r="D1282" s="1"/>
      <c r="E1282" s="1"/>
      <c r="F1282" s="1"/>
      <c r="G1282" s="1"/>
      <c r="H1282" s="1"/>
      <c r="I1282" s="1"/>
      <c r="J1282" s="1"/>
      <c r="K1282" s="1"/>
      <c r="L1282" s="1"/>
      <c r="M1282" s="1"/>
    </row>
    <row r="1283" spans="1:13" ht="19.899999999999999" customHeight="1" x14ac:dyDescent="0.35">
      <c r="A1283" s="1"/>
      <c r="B1283" s="1"/>
      <c r="C1283" s="1"/>
      <c r="D1283" s="1"/>
      <c r="E1283" s="1"/>
      <c r="F1283" s="1"/>
      <c r="G1283" s="1"/>
      <c r="H1283" s="1"/>
      <c r="I1283" s="1"/>
      <c r="J1283" s="1"/>
      <c r="K1283" s="1"/>
      <c r="L1283" s="1"/>
      <c r="M1283" s="1"/>
    </row>
    <row r="1284" spans="1:13" ht="19.899999999999999" customHeight="1" x14ac:dyDescent="0.35">
      <c r="A1284" s="1"/>
      <c r="B1284" s="1"/>
      <c r="C1284" s="1"/>
      <c r="D1284" s="1"/>
      <c r="E1284" s="1"/>
      <c r="F1284" s="1"/>
      <c r="G1284" s="1"/>
      <c r="H1284" s="1"/>
      <c r="I1284" s="1"/>
      <c r="J1284" s="1"/>
      <c r="K1284" s="1"/>
      <c r="L1284" s="1"/>
      <c r="M1284" s="1"/>
    </row>
    <row r="1285" spans="1:13" ht="19.899999999999999" customHeight="1" x14ac:dyDescent="0.35">
      <c r="A1285" s="1"/>
      <c r="B1285" s="1"/>
      <c r="C1285" s="1"/>
      <c r="D1285" s="1"/>
      <c r="E1285" s="1"/>
      <c r="F1285" s="1"/>
      <c r="G1285" s="1"/>
      <c r="H1285" s="1"/>
      <c r="I1285" s="1"/>
      <c r="J1285" s="1"/>
      <c r="K1285" s="1"/>
      <c r="L1285" s="1"/>
      <c r="M1285" s="1"/>
    </row>
    <row r="1286" spans="1:13" ht="19.899999999999999" customHeight="1" x14ac:dyDescent="0.35">
      <c r="A1286" s="1"/>
      <c r="B1286" s="1"/>
      <c r="C1286" s="1"/>
      <c r="D1286" s="1"/>
      <c r="E1286" s="1"/>
      <c r="F1286" s="1"/>
      <c r="G1286" s="1"/>
      <c r="H1286" s="1"/>
      <c r="I1286" s="1"/>
      <c r="J1286" s="1"/>
      <c r="K1286" s="1"/>
      <c r="L1286" s="1"/>
      <c r="M1286" s="1"/>
    </row>
    <row r="1287" spans="1:13" ht="19.899999999999999" customHeight="1" x14ac:dyDescent="0.35">
      <c r="A1287" s="1"/>
      <c r="B1287" s="1"/>
      <c r="C1287" s="1"/>
      <c r="D1287" s="1"/>
      <c r="E1287" s="1"/>
      <c r="F1287" s="1"/>
      <c r="G1287" s="1"/>
      <c r="H1287" s="1"/>
      <c r="I1287" s="1"/>
      <c r="J1287" s="1"/>
      <c r="K1287" s="1"/>
      <c r="L1287" s="1"/>
      <c r="M1287" s="1"/>
    </row>
    <row r="1288" spans="1:13" ht="19.899999999999999" customHeight="1" x14ac:dyDescent="0.35">
      <c r="A1288" s="1"/>
      <c r="B1288" s="1"/>
      <c r="C1288" s="1"/>
      <c r="D1288" s="1"/>
      <c r="E1288" s="1"/>
      <c r="F1288" s="1"/>
      <c r="G1288" s="1"/>
      <c r="H1288" s="1"/>
      <c r="I1288" s="1"/>
      <c r="J1288" s="1"/>
      <c r="K1288" s="1"/>
      <c r="L1288" s="1"/>
      <c r="M1288" s="1"/>
    </row>
    <row r="1289" spans="1:13" ht="19.899999999999999" customHeight="1" x14ac:dyDescent="0.35">
      <c r="A1289" s="1"/>
      <c r="B1289" s="1"/>
      <c r="C1289" s="1"/>
      <c r="D1289" s="1"/>
      <c r="E1289" s="1"/>
      <c r="F1289" s="1"/>
      <c r="G1289" s="1"/>
      <c r="H1289" s="1"/>
      <c r="I1289" s="1"/>
      <c r="J1289" s="1"/>
      <c r="K1289" s="1"/>
      <c r="L1289" s="1"/>
      <c r="M1289" s="1"/>
    </row>
    <row r="1290" spans="1:13" ht="19.899999999999999" customHeight="1" x14ac:dyDescent="0.35">
      <c r="A1290" s="1"/>
      <c r="B1290" s="1"/>
      <c r="C1290" s="1"/>
      <c r="D1290" s="1"/>
      <c r="E1290" s="1"/>
      <c r="F1290" s="1"/>
      <c r="G1290" s="1"/>
      <c r="H1290" s="1"/>
      <c r="I1290" s="1"/>
      <c r="J1290" s="1"/>
      <c r="K1290" s="1"/>
      <c r="L1290" s="1"/>
      <c r="M1290" s="1"/>
    </row>
    <row r="1291" spans="1:13" ht="19.899999999999999" customHeight="1" x14ac:dyDescent="0.35">
      <c r="A1291" s="1"/>
      <c r="B1291" s="1"/>
      <c r="C1291" s="1"/>
      <c r="D1291" s="1"/>
      <c r="E1291" s="1"/>
      <c r="F1291" s="1"/>
      <c r="G1291" s="1"/>
      <c r="H1291" s="1"/>
      <c r="I1291" s="1"/>
      <c r="J1291" s="1"/>
      <c r="K1291" s="1"/>
      <c r="L1291" s="1"/>
      <c r="M1291" s="1"/>
    </row>
    <row r="1292" spans="1:13" ht="19.899999999999999" customHeight="1" x14ac:dyDescent="0.35">
      <c r="A1292" s="1"/>
      <c r="B1292" s="1"/>
      <c r="C1292" s="1"/>
      <c r="D1292" s="1"/>
      <c r="E1292" s="1"/>
      <c r="F1292" s="1"/>
      <c r="G1292" s="1"/>
      <c r="H1292" s="1"/>
      <c r="I1292" s="1"/>
      <c r="J1292" s="1"/>
      <c r="K1292" s="1"/>
      <c r="L1292" s="1"/>
      <c r="M1292" s="1"/>
    </row>
    <row r="1293" spans="1:13" ht="19.899999999999999" customHeight="1" x14ac:dyDescent="0.35">
      <c r="A1293" s="1"/>
      <c r="B1293" s="1"/>
      <c r="C1293" s="1"/>
      <c r="D1293" s="1"/>
      <c r="E1293" s="1"/>
      <c r="F1293" s="1"/>
      <c r="G1293" s="1"/>
      <c r="H1293" s="1"/>
      <c r="I1293" s="1"/>
      <c r="J1293" s="1"/>
      <c r="K1293" s="1"/>
      <c r="L1293" s="1"/>
      <c r="M1293" s="1"/>
    </row>
    <row r="1294" spans="1:13" ht="19.899999999999999" customHeight="1" x14ac:dyDescent="0.35">
      <c r="A1294" s="1"/>
      <c r="B1294" s="1"/>
      <c r="C1294" s="1"/>
      <c r="D1294" s="1"/>
      <c r="E1294" s="1"/>
      <c r="F1294" s="1"/>
      <c r="G1294" s="1"/>
      <c r="H1294" s="1"/>
      <c r="I1294" s="1"/>
      <c r="J1294" s="1"/>
      <c r="K1294" s="1"/>
      <c r="L1294" s="1"/>
      <c r="M1294" s="1"/>
    </row>
    <row r="1295" spans="1:13" ht="19.899999999999999" customHeight="1" x14ac:dyDescent="0.35">
      <c r="A1295" s="1"/>
      <c r="B1295" s="1"/>
      <c r="C1295" s="1"/>
      <c r="D1295" s="1"/>
      <c r="E1295" s="1"/>
      <c r="F1295" s="1"/>
      <c r="G1295" s="1"/>
      <c r="H1295" s="1"/>
      <c r="I1295" s="1"/>
      <c r="J1295" s="1"/>
      <c r="K1295" s="1"/>
      <c r="L1295" s="1"/>
      <c r="M1295" s="1"/>
    </row>
    <row r="1296" spans="1:13" ht="19.899999999999999" customHeight="1" x14ac:dyDescent="0.35">
      <c r="A1296" s="1"/>
      <c r="B1296" s="1"/>
      <c r="C1296" s="1"/>
      <c r="D1296" s="1"/>
      <c r="E1296" s="1"/>
      <c r="F1296" s="1"/>
      <c r="G1296" s="1"/>
      <c r="H1296" s="1"/>
      <c r="I1296" s="1"/>
      <c r="J1296" s="1"/>
      <c r="K1296" s="1"/>
      <c r="L1296" s="1"/>
      <c r="M1296" s="1"/>
    </row>
    <row r="1297" spans="1:13" ht="19.899999999999999" customHeight="1" x14ac:dyDescent="0.35">
      <c r="A1297" s="1"/>
      <c r="B1297" s="1"/>
      <c r="C1297" s="1"/>
      <c r="D1297" s="1"/>
      <c r="E1297" s="1"/>
      <c r="F1297" s="1"/>
      <c r="G1297" s="1"/>
      <c r="H1297" s="1"/>
      <c r="I1297" s="1"/>
      <c r="J1297" s="1"/>
      <c r="K1297" s="1"/>
      <c r="L1297" s="1"/>
      <c r="M1297" s="1"/>
    </row>
    <row r="1298" spans="1:13" ht="19.899999999999999" customHeight="1" x14ac:dyDescent="0.35">
      <c r="A1298" s="1"/>
      <c r="B1298" s="1"/>
      <c r="C1298" s="1"/>
      <c r="D1298" s="1"/>
      <c r="E1298" s="1"/>
      <c r="F1298" s="1"/>
      <c r="G1298" s="1"/>
      <c r="H1298" s="1"/>
      <c r="I1298" s="1"/>
      <c r="J1298" s="1"/>
      <c r="K1298" s="1"/>
      <c r="L1298" s="1"/>
      <c r="M1298" s="1"/>
    </row>
    <row r="1299" spans="1:13" ht="19.899999999999999" customHeight="1" x14ac:dyDescent="0.35">
      <c r="A1299" s="1"/>
      <c r="B1299" s="1"/>
      <c r="C1299" s="1"/>
      <c r="D1299" s="1"/>
      <c r="E1299" s="1"/>
      <c r="F1299" s="1"/>
      <c r="G1299" s="1"/>
      <c r="H1299" s="1"/>
      <c r="I1299" s="1"/>
      <c r="J1299" s="1"/>
      <c r="K1299" s="1"/>
      <c r="L1299" s="1"/>
      <c r="M1299" s="1"/>
    </row>
    <row r="1300" spans="1:13" ht="19.899999999999999" customHeight="1" x14ac:dyDescent="0.35">
      <c r="A1300" s="1"/>
      <c r="B1300" s="1"/>
      <c r="C1300" s="1"/>
      <c r="D1300" s="1"/>
      <c r="E1300" s="1"/>
      <c r="F1300" s="1"/>
      <c r="G1300" s="1"/>
      <c r="H1300" s="1"/>
      <c r="I1300" s="1"/>
      <c r="J1300" s="1"/>
      <c r="K1300" s="1"/>
      <c r="L1300" s="1"/>
      <c r="M1300" s="1"/>
    </row>
    <row r="1301" spans="1:13" ht="19.899999999999999" customHeight="1" x14ac:dyDescent="0.35">
      <c r="A1301" s="1"/>
      <c r="B1301" s="1"/>
      <c r="C1301" s="1"/>
      <c r="D1301" s="1"/>
      <c r="E1301" s="1"/>
      <c r="F1301" s="1"/>
      <c r="G1301" s="1"/>
      <c r="H1301" s="1"/>
      <c r="I1301" s="1"/>
      <c r="J1301" s="1"/>
      <c r="K1301" s="1"/>
      <c r="L1301" s="1"/>
      <c r="M1301" s="1"/>
    </row>
    <row r="1302" spans="1:13" ht="19.899999999999999" customHeight="1" x14ac:dyDescent="0.35">
      <c r="A1302" s="1"/>
      <c r="B1302" s="1"/>
      <c r="C1302" s="1"/>
      <c r="D1302" s="1"/>
      <c r="E1302" s="1"/>
      <c r="F1302" s="1"/>
      <c r="G1302" s="1"/>
      <c r="H1302" s="1"/>
      <c r="I1302" s="1"/>
      <c r="J1302" s="1"/>
      <c r="K1302" s="1"/>
      <c r="L1302" s="1"/>
      <c r="M1302" s="1"/>
    </row>
    <row r="1303" spans="1:13" ht="19.899999999999999" customHeight="1" x14ac:dyDescent="0.35">
      <c r="A1303" s="1"/>
      <c r="B1303" s="1"/>
      <c r="C1303" s="1"/>
      <c r="D1303" s="1"/>
      <c r="E1303" s="1"/>
      <c r="F1303" s="1"/>
      <c r="G1303" s="1"/>
      <c r="H1303" s="1"/>
      <c r="I1303" s="1"/>
      <c r="J1303" s="1"/>
      <c r="K1303" s="1"/>
      <c r="L1303" s="1"/>
      <c r="M1303" s="1"/>
    </row>
    <row r="1304" spans="1:13" ht="19.899999999999999" customHeight="1" x14ac:dyDescent="0.35">
      <c r="A1304" s="1"/>
      <c r="B1304" s="1"/>
      <c r="C1304" s="1"/>
      <c r="D1304" s="1"/>
      <c r="E1304" s="1"/>
      <c r="F1304" s="1"/>
      <c r="G1304" s="1"/>
      <c r="H1304" s="1"/>
      <c r="I1304" s="1"/>
      <c r="J1304" s="1"/>
      <c r="K1304" s="1"/>
      <c r="L1304" s="1"/>
      <c r="M1304" s="1"/>
    </row>
    <row r="1305" spans="1:13" ht="19.899999999999999" customHeight="1" x14ac:dyDescent="0.35">
      <c r="A1305" s="1"/>
      <c r="B1305" s="1"/>
      <c r="C1305" s="1"/>
      <c r="D1305" s="1"/>
      <c r="E1305" s="1"/>
      <c r="F1305" s="1"/>
      <c r="G1305" s="1"/>
      <c r="H1305" s="1"/>
      <c r="I1305" s="1"/>
      <c r="J1305" s="1"/>
      <c r="K1305" s="1"/>
      <c r="L1305" s="1"/>
      <c r="M1305" s="1"/>
    </row>
    <row r="1306" spans="1:13" ht="19.899999999999999" customHeight="1" x14ac:dyDescent="0.35">
      <c r="A1306" s="1"/>
      <c r="B1306" s="1"/>
      <c r="C1306" s="1"/>
      <c r="D1306" s="1"/>
      <c r="E1306" s="1"/>
      <c r="F1306" s="1"/>
      <c r="G1306" s="1"/>
      <c r="H1306" s="1"/>
      <c r="I1306" s="1"/>
      <c r="J1306" s="1"/>
      <c r="K1306" s="1"/>
      <c r="L1306" s="1"/>
      <c r="M1306" s="1"/>
    </row>
    <row r="1307" spans="1:13" ht="19.899999999999999" customHeight="1" x14ac:dyDescent="0.35">
      <c r="A1307" s="1"/>
      <c r="B1307" s="1"/>
      <c r="C1307" s="1"/>
      <c r="D1307" s="1"/>
      <c r="E1307" s="1"/>
      <c r="F1307" s="1"/>
      <c r="G1307" s="1"/>
      <c r="H1307" s="1"/>
      <c r="I1307" s="1"/>
      <c r="J1307" s="1"/>
      <c r="K1307" s="1"/>
      <c r="L1307" s="1"/>
      <c r="M1307" s="1"/>
    </row>
    <row r="1308" spans="1:13" ht="19.899999999999999" customHeight="1" x14ac:dyDescent="0.35">
      <c r="A1308" s="1"/>
      <c r="B1308" s="1"/>
      <c r="C1308" s="1"/>
      <c r="D1308" s="1"/>
      <c r="E1308" s="1"/>
      <c r="F1308" s="1"/>
      <c r="G1308" s="1"/>
      <c r="H1308" s="1"/>
      <c r="I1308" s="1"/>
      <c r="J1308" s="1"/>
      <c r="K1308" s="1"/>
      <c r="L1308" s="1"/>
      <c r="M1308" s="1"/>
    </row>
    <row r="1309" spans="1:13" ht="19.899999999999999" customHeight="1" x14ac:dyDescent="0.35">
      <c r="A1309" s="1"/>
      <c r="B1309" s="1"/>
      <c r="C1309" s="1"/>
      <c r="D1309" s="1"/>
      <c r="E1309" s="1"/>
      <c r="F1309" s="1"/>
      <c r="G1309" s="1"/>
      <c r="H1309" s="1"/>
      <c r="I1309" s="1"/>
      <c r="J1309" s="1"/>
      <c r="K1309" s="1"/>
      <c r="L1309" s="1"/>
      <c r="M1309" s="1"/>
    </row>
    <row r="1310" spans="1:13" ht="19.899999999999999" customHeight="1" x14ac:dyDescent="0.35">
      <c r="A1310" s="1"/>
      <c r="B1310" s="1"/>
      <c r="C1310" s="1"/>
      <c r="D1310" s="1"/>
      <c r="E1310" s="1"/>
      <c r="F1310" s="1"/>
      <c r="G1310" s="1"/>
      <c r="H1310" s="1"/>
      <c r="I1310" s="1"/>
      <c r="J1310" s="1"/>
      <c r="K1310" s="1"/>
      <c r="L1310" s="1"/>
      <c r="M1310" s="1"/>
    </row>
    <row r="1311" spans="1:13" ht="19.899999999999999" customHeight="1" x14ac:dyDescent="0.35">
      <c r="A1311" s="1"/>
      <c r="B1311" s="1"/>
      <c r="C1311" s="1"/>
      <c r="D1311" s="1"/>
      <c r="E1311" s="1"/>
      <c r="F1311" s="1"/>
      <c r="G1311" s="1"/>
      <c r="H1311" s="1"/>
      <c r="I1311" s="1"/>
      <c r="J1311" s="1"/>
      <c r="K1311" s="1"/>
      <c r="L1311" s="1"/>
      <c r="M1311" s="1"/>
    </row>
    <row r="1312" spans="1:13" ht="19.899999999999999" customHeight="1" x14ac:dyDescent="0.35">
      <c r="A1312" s="1"/>
      <c r="B1312" s="1"/>
      <c r="C1312" s="1"/>
      <c r="D1312" s="1"/>
      <c r="E1312" s="1"/>
      <c r="F1312" s="1"/>
      <c r="G1312" s="1"/>
      <c r="H1312" s="1"/>
      <c r="I1312" s="1"/>
      <c r="J1312" s="1"/>
      <c r="K1312" s="1"/>
      <c r="L1312" s="1"/>
      <c r="M1312" s="1"/>
    </row>
    <row r="1313" spans="1:13" ht="19.899999999999999" customHeight="1" x14ac:dyDescent="0.35">
      <c r="A1313" s="1"/>
      <c r="B1313" s="1"/>
      <c r="C1313" s="1"/>
      <c r="D1313" s="1"/>
      <c r="E1313" s="1"/>
      <c r="F1313" s="1"/>
      <c r="G1313" s="1"/>
      <c r="H1313" s="1"/>
      <c r="I1313" s="1"/>
      <c r="J1313" s="1"/>
      <c r="K1313" s="1"/>
      <c r="L1313" s="1"/>
      <c r="M1313" s="1"/>
    </row>
    <row r="1314" spans="1:13" ht="19.899999999999999" customHeight="1" x14ac:dyDescent="0.35">
      <c r="A1314" s="1"/>
      <c r="B1314" s="1"/>
      <c r="C1314" s="1"/>
      <c r="D1314" s="1"/>
      <c r="E1314" s="1"/>
      <c r="F1314" s="1"/>
      <c r="G1314" s="1"/>
      <c r="H1314" s="1"/>
      <c r="I1314" s="1"/>
      <c r="J1314" s="1"/>
      <c r="K1314" s="1"/>
      <c r="L1314" s="1"/>
      <c r="M1314" s="1"/>
    </row>
    <row r="1315" spans="1:13" ht="19.899999999999999" customHeight="1" x14ac:dyDescent="0.35">
      <c r="A1315" s="1"/>
      <c r="B1315" s="1"/>
      <c r="C1315" s="1"/>
      <c r="D1315" s="1"/>
      <c r="E1315" s="1"/>
      <c r="F1315" s="1"/>
      <c r="G1315" s="1"/>
      <c r="H1315" s="1"/>
      <c r="I1315" s="1"/>
      <c r="J1315" s="1"/>
      <c r="K1315" s="1"/>
      <c r="L1315" s="1"/>
      <c r="M1315" s="1"/>
    </row>
    <row r="1316" spans="1:13" ht="19.899999999999999" customHeight="1" x14ac:dyDescent="0.35">
      <c r="A1316" s="1"/>
      <c r="B1316" s="1"/>
      <c r="C1316" s="1"/>
      <c r="D1316" s="1"/>
      <c r="E1316" s="1"/>
      <c r="F1316" s="1"/>
      <c r="G1316" s="1"/>
      <c r="H1316" s="1"/>
      <c r="I1316" s="1"/>
      <c r="J1316" s="1"/>
      <c r="K1316" s="1"/>
      <c r="L1316" s="1"/>
      <c r="M1316" s="1"/>
    </row>
    <row r="1317" spans="1:13" ht="19.899999999999999" customHeight="1" x14ac:dyDescent="0.35">
      <c r="A1317" s="1"/>
      <c r="B1317" s="1"/>
      <c r="C1317" s="1"/>
      <c r="D1317" s="1"/>
      <c r="E1317" s="1"/>
      <c r="F1317" s="1"/>
      <c r="G1317" s="1"/>
      <c r="H1317" s="1"/>
      <c r="I1317" s="1"/>
      <c r="J1317" s="1"/>
      <c r="K1317" s="1"/>
      <c r="L1317" s="1"/>
      <c r="M1317" s="1"/>
    </row>
    <row r="1318" spans="1:13" ht="19.899999999999999" customHeight="1" x14ac:dyDescent="0.35">
      <c r="A1318" s="1"/>
      <c r="B1318" s="1"/>
      <c r="C1318" s="1"/>
      <c r="D1318" s="1"/>
      <c r="E1318" s="1"/>
      <c r="F1318" s="1"/>
      <c r="G1318" s="1"/>
      <c r="H1318" s="1"/>
      <c r="I1318" s="1"/>
      <c r="J1318" s="1"/>
      <c r="K1318" s="1"/>
      <c r="L1318" s="1"/>
      <c r="M1318" s="1"/>
    </row>
    <row r="1319" spans="1:13" ht="19.899999999999999" customHeight="1" x14ac:dyDescent="0.35">
      <c r="A1319" s="1"/>
      <c r="B1319" s="1"/>
      <c r="C1319" s="1"/>
      <c r="D1319" s="1"/>
      <c r="E1319" s="1"/>
      <c r="F1319" s="1"/>
      <c r="G1319" s="1"/>
      <c r="H1319" s="1"/>
      <c r="I1319" s="1"/>
      <c r="J1319" s="1"/>
      <c r="K1319" s="1"/>
      <c r="L1319" s="1"/>
      <c r="M1319" s="1"/>
    </row>
    <row r="1320" spans="1:13" ht="19.899999999999999" customHeight="1" x14ac:dyDescent="0.35">
      <c r="A1320" s="1"/>
      <c r="B1320" s="1"/>
      <c r="C1320" s="1"/>
      <c r="D1320" s="1"/>
      <c r="E1320" s="1"/>
      <c r="F1320" s="1"/>
      <c r="G1320" s="1"/>
      <c r="H1320" s="1"/>
      <c r="I1320" s="1"/>
      <c r="J1320" s="1"/>
      <c r="K1320" s="1"/>
      <c r="L1320" s="1"/>
      <c r="M1320" s="1"/>
    </row>
    <row r="1321" spans="1:13" ht="19.899999999999999" customHeight="1" x14ac:dyDescent="0.35">
      <c r="A1321" s="1"/>
      <c r="B1321" s="1"/>
      <c r="C1321" s="1"/>
      <c r="D1321" s="1"/>
      <c r="E1321" s="1"/>
      <c r="F1321" s="1"/>
      <c r="G1321" s="1"/>
      <c r="H1321" s="1"/>
      <c r="I1321" s="1"/>
      <c r="J1321" s="1"/>
      <c r="K1321" s="1"/>
      <c r="L1321" s="1"/>
      <c r="M1321" s="1"/>
    </row>
    <row r="1322" spans="1:13" ht="19.899999999999999" customHeight="1" x14ac:dyDescent="0.35">
      <c r="A1322" s="1"/>
      <c r="B1322" s="1"/>
      <c r="C1322" s="1"/>
      <c r="D1322" s="1"/>
      <c r="E1322" s="1"/>
      <c r="F1322" s="1"/>
      <c r="G1322" s="1"/>
      <c r="H1322" s="1"/>
      <c r="I1322" s="1"/>
      <c r="J1322" s="1"/>
      <c r="K1322" s="1"/>
      <c r="L1322" s="1"/>
      <c r="M1322" s="1"/>
    </row>
    <row r="1323" spans="1:13" ht="19.899999999999999" customHeight="1" x14ac:dyDescent="0.35">
      <c r="A1323" s="1"/>
      <c r="B1323" s="1"/>
      <c r="C1323" s="1"/>
      <c r="D1323" s="1"/>
      <c r="E1323" s="1"/>
      <c r="F1323" s="1"/>
      <c r="G1323" s="1"/>
      <c r="H1323" s="1"/>
      <c r="I1323" s="1"/>
      <c r="J1323" s="1"/>
      <c r="K1323" s="1"/>
      <c r="L1323" s="1"/>
      <c r="M1323" s="1"/>
    </row>
    <row r="1324" spans="1:13" ht="19.899999999999999" customHeight="1" x14ac:dyDescent="0.35">
      <c r="A1324" s="1"/>
      <c r="B1324" s="1"/>
      <c r="C1324" s="1"/>
      <c r="D1324" s="1"/>
      <c r="E1324" s="1"/>
      <c r="F1324" s="1"/>
      <c r="G1324" s="1"/>
      <c r="H1324" s="1"/>
      <c r="I1324" s="1"/>
      <c r="J1324" s="1"/>
      <c r="K1324" s="1"/>
      <c r="L1324" s="1"/>
      <c r="M1324" s="1"/>
    </row>
    <row r="1325" spans="1:13" ht="19.899999999999999" customHeight="1" x14ac:dyDescent="0.35">
      <c r="A1325" s="1"/>
      <c r="B1325" s="1"/>
      <c r="C1325" s="1"/>
      <c r="D1325" s="1"/>
      <c r="E1325" s="1"/>
      <c r="F1325" s="1"/>
      <c r="G1325" s="1"/>
      <c r="H1325" s="1"/>
      <c r="I1325" s="1"/>
      <c r="J1325" s="1"/>
      <c r="K1325" s="1"/>
      <c r="L1325" s="1"/>
      <c r="M1325" s="1"/>
    </row>
    <row r="1326" spans="1:13" ht="19.899999999999999" customHeight="1" x14ac:dyDescent="0.35">
      <c r="A1326" s="1"/>
      <c r="B1326" s="1"/>
      <c r="C1326" s="1"/>
      <c r="D1326" s="1"/>
      <c r="E1326" s="1"/>
      <c r="F1326" s="1"/>
      <c r="G1326" s="1"/>
      <c r="H1326" s="1"/>
      <c r="I1326" s="1"/>
      <c r="J1326" s="1"/>
      <c r="K1326" s="1"/>
      <c r="L1326" s="1"/>
      <c r="M1326" s="1"/>
    </row>
    <row r="1327" spans="1:13" ht="19.899999999999999" customHeight="1" x14ac:dyDescent="0.35">
      <c r="A1327" s="1"/>
      <c r="B1327" s="1"/>
      <c r="C1327" s="1"/>
      <c r="D1327" s="1"/>
      <c r="E1327" s="1"/>
      <c r="F1327" s="1"/>
      <c r="G1327" s="1"/>
      <c r="H1327" s="1"/>
      <c r="I1327" s="1"/>
      <c r="J1327" s="1"/>
      <c r="K1327" s="1"/>
      <c r="L1327" s="1"/>
      <c r="M1327" s="1"/>
    </row>
    <row r="1328" spans="1:13" ht="19.899999999999999" customHeight="1" x14ac:dyDescent="0.35">
      <c r="A1328" s="1"/>
      <c r="B1328" s="1"/>
      <c r="C1328" s="1"/>
      <c r="D1328" s="1"/>
      <c r="E1328" s="1"/>
      <c r="F1328" s="1"/>
      <c r="G1328" s="1"/>
      <c r="H1328" s="1"/>
      <c r="I1328" s="1"/>
      <c r="J1328" s="1"/>
      <c r="K1328" s="1"/>
      <c r="L1328" s="1"/>
      <c r="M1328" s="1"/>
    </row>
    <row r="1329" spans="1:13" ht="19.899999999999999" customHeight="1" x14ac:dyDescent="0.35">
      <c r="A1329" s="1"/>
      <c r="B1329" s="1"/>
      <c r="C1329" s="1"/>
      <c r="D1329" s="1"/>
      <c r="E1329" s="1"/>
      <c r="F1329" s="1"/>
      <c r="G1329" s="1"/>
      <c r="H1329" s="1"/>
      <c r="I1329" s="1"/>
      <c r="J1329" s="1"/>
      <c r="K1329" s="1"/>
      <c r="L1329" s="1"/>
      <c r="M1329" s="1"/>
    </row>
    <row r="1330" spans="1:13" ht="19.899999999999999" customHeight="1" x14ac:dyDescent="0.35">
      <c r="A1330" s="1"/>
      <c r="B1330" s="1"/>
      <c r="C1330" s="1"/>
      <c r="D1330" s="1"/>
      <c r="E1330" s="1"/>
      <c r="F1330" s="1"/>
      <c r="G1330" s="1"/>
      <c r="H1330" s="1"/>
      <c r="I1330" s="1"/>
      <c r="J1330" s="1"/>
      <c r="K1330" s="1"/>
      <c r="L1330" s="1"/>
      <c r="M1330" s="1"/>
    </row>
    <row r="1331" spans="1:13" ht="19.899999999999999" customHeight="1" x14ac:dyDescent="0.35">
      <c r="A1331" s="1"/>
      <c r="B1331" s="1"/>
      <c r="C1331" s="1"/>
      <c r="D1331" s="1"/>
      <c r="E1331" s="1"/>
      <c r="F1331" s="1"/>
      <c r="G1331" s="1"/>
      <c r="H1331" s="1"/>
      <c r="I1331" s="1"/>
      <c r="J1331" s="1"/>
      <c r="K1331" s="1"/>
      <c r="L1331" s="1"/>
      <c r="M1331" s="1"/>
    </row>
    <row r="1332" spans="1:13" ht="19.899999999999999" customHeight="1" x14ac:dyDescent="0.35">
      <c r="A1332" s="1"/>
      <c r="B1332" s="1"/>
      <c r="C1332" s="1"/>
      <c r="D1332" s="1"/>
      <c r="E1332" s="1"/>
      <c r="F1332" s="1"/>
      <c r="G1332" s="1"/>
      <c r="H1332" s="1"/>
      <c r="I1332" s="1"/>
      <c r="J1332" s="1"/>
      <c r="K1332" s="1"/>
      <c r="L1332" s="1"/>
      <c r="M1332" s="1"/>
    </row>
    <row r="1333" spans="1:13" ht="19.899999999999999" customHeight="1" x14ac:dyDescent="0.35">
      <c r="A1333" s="1"/>
      <c r="B1333" s="1"/>
      <c r="C1333" s="1"/>
      <c r="D1333" s="1"/>
      <c r="E1333" s="1"/>
      <c r="F1333" s="1"/>
      <c r="G1333" s="1"/>
      <c r="H1333" s="1"/>
      <c r="I1333" s="1"/>
      <c r="J1333" s="1"/>
      <c r="K1333" s="1"/>
      <c r="L1333" s="1"/>
      <c r="M1333" s="1"/>
    </row>
    <row r="1334" spans="1:13" ht="19.899999999999999" customHeight="1" x14ac:dyDescent="0.35">
      <c r="A1334" s="1"/>
      <c r="B1334" s="1"/>
      <c r="C1334" s="1"/>
      <c r="D1334" s="1"/>
      <c r="E1334" s="1"/>
      <c r="F1334" s="1"/>
      <c r="G1334" s="1"/>
      <c r="H1334" s="1"/>
      <c r="I1334" s="1"/>
      <c r="J1334" s="1"/>
      <c r="K1334" s="1"/>
      <c r="L1334" s="1"/>
      <c r="M1334" s="1"/>
    </row>
    <row r="1335" spans="1:13" ht="19.899999999999999" customHeight="1" x14ac:dyDescent="0.35">
      <c r="A1335" s="1"/>
      <c r="B1335" s="1"/>
      <c r="C1335" s="1"/>
      <c r="D1335" s="1"/>
      <c r="E1335" s="1"/>
      <c r="F1335" s="1"/>
      <c r="G1335" s="1"/>
      <c r="H1335" s="1"/>
      <c r="I1335" s="1"/>
      <c r="J1335" s="1"/>
      <c r="K1335" s="1"/>
      <c r="L1335" s="1"/>
      <c r="M1335" s="1"/>
    </row>
    <row r="1336" spans="1:13" ht="19.899999999999999" customHeight="1" x14ac:dyDescent="0.35">
      <c r="A1336" s="1"/>
      <c r="B1336" s="1"/>
      <c r="C1336" s="1"/>
      <c r="D1336" s="1"/>
      <c r="E1336" s="1"/>
      <c r="F1336" s="1"/>
      <c r="G1336" s="1"/>
      <c r="H1336" s="1"/>
      <c r="I1336" s="1"/>
      <c r="J1336" s="1"/>
      <c r="K1336" s="1"/>
      <c r="L1336" s="1"/>
      <c r="M1336" s="1"/>
    </row>
    <row r="1337" spans="1:13" ht="19.899999999999999" customHeight="1" x14ac:dyDescent="0.35">
      <c r="A1337" s="1"/>
      <c r="B1337" s="1"/>
      <c r="C1337" s="1"/>
      <c r="D1337" s="1"/>
      <c r="E1337" s="1"/>
      <c r="F1337" s="1"/>
      <c r="G1337" s="1"/>
      <c r="H1337" s="1"/>
      <c r="I1337" s="1"/>
      <c r="J1337" s="1"/>
      <c r="K1337" s="1"/>
      <c r="L1337" s="1"/>
      <c r="M1337" s="1"/>
    </row>
    <row r="1338" spans="1:13" ht="19.899999999999999" customHeight="1" x14ac:dyDescent="0.35">
      <c r="A1338" s="1"/>
      <c r="B1338" s="1"/>
      <c r="C1338" s="1"/>
      <c r="D1338" s="1"/>
      <c r="E1338" s="1"/>
      <c r="F1338" s="1"/>
      <c r="G1338" s="1"/>
      <c r="H1338" s="1"/>
      <c r="I1338" s="1"/>
      <c r="J1338" s="1"/>
      <c r="K1338" s="1"/>
      <c r="L1338" s="1"/>
      <c r="M1338" s="1"/>
    </row>
    <row r="1339" spans="1:13" ht="19.899999999999999" customHeight="1" x14ac:dyDescent="0.35">
      <c r="A1339" s="1"/>
      <c r="B1339" s="1"/>
      <c r="C1339" s="1"/>
      <c r="D1339" s="1"/>
      <c r="E1339" s="1"/>
      <c r="F1339" s="1"/>
      <c r="G1339" s="1"/>
      <c r="H1339" s="1"/>
      <c r="I1339" s="1"/>
      <c r="J1339" s="1"/>
      <c r="K1339" s="1"/>
      <c r="L1339" s="1"/>
      <c r="M1339" s="1"/>
    </row>
    <row r="1340" spans="1:13" ht="19.899999999999999" customHeight="1" x14ac:dyDescent="0.35">
      <c r="A1340" s="1"/>
      <c r="B1340" s="1"/>
      <c r="C1340" s="1"/>
      <c r="D1340" s="1"/>
      <c r="E1340" s="1"/>
      <c r="F1340" s="1"/>
      <c r="G1340" s="1"/>
      <c r="H1340" s="1"/>
      <c r="I1340" s="1"/>
      <c r="J1340" s="1"/>
      <c r="K1340" s="1"/>
      <c r="L1340" s="1"/>
      <c r="M1340" s="1"/>
    </row>
    <row r="1341" spans="1:13" ht="19.899999999999999" customHeight="1" x14ac:dyDescent="0.35">
      <c r="A1341" s="1"/>
      <c r="B1341" s="1"/>
      <c r="C1341" s="1"/>
      <c r="D1341" s="1"/>
      <c r="E1341" s="1"/>
      <c r="F1341" s="1"/>
      <c r="G1341" s="1"/>
      <c r="H1341" s="1"/>
      <c r="I1341" s="1"/>
      <c r="J1341" s="1"/>
      <c r="K1341" s="1"/>
      <c r="L1341" s="1"/>
      <c r="M1341" s="1"/>
    </row>
    <row r="1342" spans="1:13" ht="19.899999999999999" customHeight="1" x14ac:dyDescent="0.35">
      <c r="A1342" s="1"/>
      <c r="B1342" s="1"/>
      <c r="C1342" s="1"/>
      <c r="D1342" s="1"/>
      <c r="E1342" s="1"/>
      <c r="F1342" s="1"/>
      <c r="G1342" s="1"/>
      <c r="H1342" s="1"/>
      <c r="I1342" s="1"/>
      <c r="J1342" s="1"/>
      <c r="K1342" s="1"/>
      <c r="L1342" s="1"/>
      <c r="M1342" s="1"/>
    </row>
    <row r="1343" spans="1:13" ht="19.899999999999999" customHeight="1" x14ac:dyDescent="0.35">
      <c r="A1343" s="1"/>
      <c r="B1343" s="1"/>
      <c r="C1343" s="1"/>
      <c r="D1343" s="1"/>
      <c r="E1343" s="1"/>
      <c r="F1343" s="1"/>
      <c r="G1343" s="1"/>
      <c r="H1343" s="1"/>
      <c r="I1343" s="1"/>
      <c r="J1343" s="1"/>
      <c r="K1343" s="1"/>
      <c r="L1343" s="1"/>
      <c r="M1343" s="1"/>
    </row>
    <row r="1344" spans="1:13" ht="19.899999999999999" customHeight="1" x14ac:dyDescent="0.35">
      <c r="A1344" s="1"/>
      <c r="B1344" s="1"/>
      <c r="C1344" s="1"/>
      <c r="D1344" s="1"/>
      <c r="E1344" s="1"/>
      <c r="F1344" s="1"/>
      <c r="G1344" s="1"/>
      <c r="H1344" s="1"/>
      <c r="I1344" s="1"/>
      <c r="J1344" s="1"/>
      <c r="K1344" s="1"/>
      <c r="L1344" s="1"/>
      <c r="M1344" s="1"/>
    </row>
    <row r="1345" spans="1:13" ht="19.899999999999999" customHeight="1" x14ac:dyDescent="0.35">
      <c r="A1345" s="1"/>
      <c r="B1345" s="1"/>
      <c r="C1345" s="1"/>
      <c r="D1345" s="1"/>
      <c r="E1345" s="1"/>
      <c r="F1345" s="1"/>
      <c r="G1345" s="1"/>
      <c r="H1345" s="1"/>
      <c r="I1345" s="1"/>
      <c r="J1345" s="1"/>
      <c r="K1345" s="1"/>
      <c r="L1345" s="1"/>
      <c r="M1345" s="1"/>
    </row>
    <row r="1346" spans="1:13" ht="19.899999999999999" customHeight="1" x14ac:dyDescent="0.35">
      <c r="A1346" s="1"/>
      <c r="B1346" s="1"/>
      <c r="C1346" s="1"/>
      <c r="D1346" s="1"/>
      <c r="E1346" s="1"/>
      <c r="F1346" s="1"/>
      <c r="G1346" s="1"/>
      <c r="H1346" s="1"/>
      <c r="I1346" s="1"/>
      <c r="J1346" s="1"/>
      <c r="K1346" s="1"/>
      <c r="L1346" s="1"/>
      <c r="M1346" s="1"/>
    </row>
    <row r="1347" spans="1:13" ht="19.899999999999999" customHeight="1" x14ac:dyDescent="0.35">
      <c r="A1347" s="1"/>
      <c r="B1347" s="1"/>
      <c r="C1347" s="1"/>
      <c r="D1347" s="1"/>
      <c r="E1347" s="1"/>
      <c r="F1347" s="1"/>
      <c r="G1347" s="1"/>
      <c r="H1347" s="1"/>
      <c r="I1347" s="1"/>
      <c r="J1347" s="1"/>
      <c r="K1347" s="1"/>
      <c r="L1347" s="1"/>
      <c r="M1347" s="1"/>
    </row>
    <row r="1348" spans="1:13" ht="19.899999999999999" customHeight="1" x14ac:dyDescent="0.35">
      <c r="A1348" s="1"/>
      <c r="B1348" s="1"/>
      <c r="C1348" s="1"/>
      <c r="D1348" s="1"/>
      <c r="E1348" s="1"/>
      <c r="F1348" s="1"/>
      <c r="G1348" s="1"/>
      <c r="H1348" s="1"/>
      <c r="I1348" s="1"/>
      <c r="J1348" s="1"/>
      <c r="K1348" s="1"/>
      <c r="L1348" s="1"/>
      <c r="M1348" s="1"/>
    </row>
    <row r="1349" spans="1:13" ht="19.899999999999999" customHeight="1" x14ac:dyDescent="0.35">
      <c r="A1349" s="1"/>
      <c r="B1349" s="1"/>
      <c r="C1349" s="1"/>
      <c r="D1349" s="1"/>
      <c r="E1349" s="1"/>
      <c r="F1349" s="1"/>
      <c r="G1349" s="1"/>
      <c r="H1349" s="1"/>
      <c r="I1349" s="1"/>
      <c r="J1349" s="1"/>
      <c r="K1349" s="1"/>
      <c r="L1349" s="1"/>
      <c r="M1349" s="1"/>
    </row>
    <row r="1350" spans="1:13" ht="19.899999999999999" customHeight="1" x14ac:dyDescent="0.35">
      <c r="A1350" s="1"/>
      <c r="B1350" s="1"/>
      <c r="C1350" s="1"/>
      <c r="D1350" s="1"/>
      <c r="E1350" s="1"/>
      <c r="F1350" s="1"/>
      <c r="G1350" s="1"/>
      <c r="H1350" s="1"/>
      <c r="I1350" s="1"/>
      <c r="J1350" s="1"/>
      <c r="K1350" s="1"/>
      <c r="L1350" s="1"/>
      <c r="M1350" s="1"/>
    </row>
    <row r="1351" spans="1:13" ht="19.899999999999999" customHeight="1" x14ac:dyDescent="0.35">
      <c r="A1351" s="1"/>
      <c r="B1351" s="1"/>
      <c r="C1351" s="1"/>
      <c r="D1351" s="1"/>
      <c r="E1351" s="1"/>
      <c r="F1351" s="1"/>
      <c r="G1351" s="1"/>
      <c r="H1351" s="1"/>
      <c r="I1351" s="1"/>
      <c r="J1351" s="1"/>
      <c r="K1351" s="1"/>
      <c r="L1351" s="1"/>
      <c r="M1351" s="1"/>
    </row>
    <row r="1352" spans="1:13" ht="19.899999999999999" customHeight="1" x14ac:dyDescent="0.35">
      <c r="A1352" s="1"/>
      <c r="B1352" s="1"/>
      <c r="C1352" s="1"/>
      <c r="D1352" s="1"/>
      <c r="E1352" s="1"/>
      <c r="F1352" s="1"/>
      <c r="G1352" s="1"/>
      <c r="H1352" s="1"/>
      <c r="I1352" s="1"/>
      <c r="J1352" s="1"/>
      <c r="K1352" s="1"/>
      <c r="L1352" s="1"/>
      <c r="M1352" s="1"/>
    </row>
    <row r="1353" spans="1:13" ht="19.899999999999999" customHeight="1" x14ac:dyDescent="0.35">
      <c r="A1353" s="1"/>
      <c r="B1353" s="1"/>
      <c r="C1353" s="1"/>
      <c r="D1353" s="1"/>
      <c r="E1353" s="1"/>
      <c r="F1353" s="1"/>
      <c r="G1353" s="1"/>
      <c r="H1353" s="1"/>
      <c r="I1353" s="1"/>
      <c r="J1353" s="1"/>
      <c r="K1353" s="1"/>
      <c r="L1353" s="1"/>
      <c r="M1353" s="1"/>
    </row>
    <row r="1354" spans="1:13" ht="19.899999999999999" customHeight="1" x14ac:dyDescent="0.35">
      <c r="A1354" s="1"/>
      <c r="B1354" s="1"/>
      <c r="C1354" s="1"/>
      <c r="D1354" s="1"/>
      <c r="E1354" s="1"/>
      <c r="F1354" s="1"/>
      <c r="G1354" s="1"/>
      <c r="H1354" s="1"/>
      <c r="I1354" s="1"/>
      <c r="J1354" s="1"/>
      <c r="K1354" s="1"/>
      <c r="L1354" s="1"/>
      <c r="M1354" s="1"/>
    </row>
    <row r="1355" spans="1:13" ht="19.899999999999999" customHeight="1" x14ac:dyDescent="0.35">
      <c r="A1355" s="1"/>
      <c r="B1355" s="1"/>
      <c r="C1355" s="1"/>
      <c r="D1355" s="1"/>
      <c r="E1355" s="1"/>
      <c r="F1355" s="1"/>
      <c r="G1355" s="1"/>
      <c r="H1355" s="1"/>
      <c r="I1355" s="1"/>
      <c r="J1355" s="1"/>
      <c r="K1355" s="1"/>
      <c r="L1355" s="1"/>
      <c r="M1355" s="1"/>
    </row>
    <row r="1356" spans="1:13" ht="19.899999999999999" customHeight="1" x14ac:dyDescent="0.35">
      <c r="A1356" s="1"/>
      <c r="B1356" s="1"/>
      <c r="C1356" s="1"/>
      <c r="D1356" s="1"/>
      <c r="E1356" s="1"/>
      <c r="F1356" s="1"/>
      <c r="G1356" s="1"/>
      <c r="H1356" s="1"/>
      <c r="I1356" s="1"/>
      <c r="J1356" s="1"/>
      <c r="K1356" s="1"/>
      <c r="L1356" s="1"/>
      <c r="M1356" s="1"/>
    </row>
    <row r="1357" spans="1:13" ht="19.899999999999999" customHeight="1" x14ac:dyDescent="0.35">
      <c r="A1357" s="1"/>
      <c r="B1357" s="1"/>
      <c r="C1357" s="1"/>
      <c r="D1357" s="1"/>
      <c r="E1357" s="1"/>
      <c r="F1357" s="1"/>
      <c r="G1357" s="1"/>
      <c r="H1357" s="1"/>
      <c r="I1357" s="1"/>
      <c r="J1357" s="1"/>
      <c r="K1357" s="1"/>
      <c r="L1357" s="1"/>
      <c r="M1357" s="1"/>
    </row>
    <row r="1358" spans="1:13" ht="19.899999999999999" customHeight="1" x14ac:dyDescent="0.35">
      <c r="A1358" s="1"/>
      <c r="B1358" s="1"/>
      <c r="C1358" s="1"/>
      <c r="D1358" s="1"/>
      <c r="E1358" s="1"/>
      <c r="F1358" s="1"/>
      <c r="G1358" s="1"/>
      <c r="H1358" s="1"/>
      <c r="I1358" s="1"/>
      <c r="J1358" s="1"/>
      <c r="K1358" s="1"/>
      <c r="L1358" s="1"/>
      <c r="M1358" s="1"/>
    </row>
    <row r="1359" spans="1:13" ht="19.899999999999999" customHeight="1" x14ac:dyDescent="0.35">
      <c r="A1359" s="1"/>
      <c r="B1359" s="1"/>
      <c r="C1359" s="1"/>
      <c r="D1359" s="1"/>
      <c r="E1359" s="1"/>
      <c r="F1359" s="1"/>
      <c r="G1359" s="1"/>
      <c r="H1359" s="1"/>
      <c r="I1359" s="1"/>
      <c r="J1359" s="1"/>
      <c r="K1359" s="1"/>
      <c r="L1359" s="1"/>
      <c r="M1359" s="1"/>
    </row>
    <row r="1360" spans="1:13" ht="19.899999999999999" customHeight="1" x14ac:dyDescent="0.35">
      <c r="A1360" s="1"/>
      <c r="B1360" s="1"/>
      <c r="C1360" s="1"/>
      <c r="D1360" s="1"/>
      <c r="E1360" s="1"/>
      <c r="F1360" s="1"/>
      <c r="G1360" s="1"/>
      <c r="H1360" s="1"/>
      <c r="I1360" s="1"/>
      <c r="J1360" s="1"/>
      <c r="K1360" s="1"/>
      <c r="L1360" s="1"/>
      <c r="M1360" s="1"/>
    </row>
    <row r="1361" spans="1:13" ht="19.899999999999999" customHeight="1" x14ac:dyDescent="0.35">
      <c r="A1361" s="1"/>
      <c r="B1361" s="1"/>
      <c r="C1361" s="1"/>
      <c r="D1361" s="1"/>
      <c r="E1361" s="1"/>
      <c r="F1361" s="1"/>
      <c r="G1361" s="1"/>
      <c r="H1361" s="1"/>
      <c r="I1361" s="1"/>
      <c r="J1361" s="1"/>
      <c r="K1361" s="1"/>
      <c r="L1361" s="1"/>
      <c r="M1361" s="1"/>
    </row>
    <row r="1362" spans="1:13" ht="19.899999999999999" customHeight="1" x14ac:dyDescent="0.35">
      <c r="A1362" s="1"/>
      <c r="B1362" s="1"/>
      <c r="C1362" s="1"/>
      <c r="D1362" s="1"/>
      <c r="E1362" s="1"/>
      <c r="F1362" s="1"/>
      <c r="G1362" s="1"/>
      <c r="H1362" s="1"/>
      <c r="I1362" s="1"/>
      <c r="J1362" s="1"/>
      <c r="K1362" s="1"/>
      <c r="L1362" s="1"/>
      <c r="M1362" s="1"/>
    </row>
    <row r="1363" spans="1:13" ht="19.899999999999999" customHeight="1" x14ac:dyDescent="0.35">
      <c r="A1363" s="1"/>
      <c r="B1363" s="1"/>
      <c r="C1363" s="1"/>
      <c r="D1363" s="1"/>
      <c r="E1363" s="1"/>
      <c r="F1363" s="1"/>
      <c r="G1363" s="1"/>
      <c r="H1363" s="1"/>
      <c r="I1363" s="1"/>
      <c r="J1363" s="1"/>
      <c r="K1363" s="1"/>
      <c r="L1363" s="1"/>
      <c r="M1363" s="1"/>
    </row>
    <row r="1364" spans="1:13" ht="19.899999999999999" customHeight="1" x14ac:dyDescent="0.35">
      <c r="A1364" s="1"/>
      <c r="B1364" s="1"/>
      <c r="C1364" s="1"/>
      <c r="D1364" s="1"/>
      <c r="E1364" s="1"/>
      <c r="F1364" s="1"/>
      <c r="G1364" s="1"/>
      <c r="H1364" s="1"/>
      <c r="I1364" s="1"/>
      <c r="J1364" s="1"/>
      <c r="K1364" s="1"/>
      <c r="L1364" s="1"/>
      <c r="M1364" s="1"/>
    </row>
    <row r="1365" spans="1:13" ht="19.899999999999999" customHeight="1" x14ac:dyDescent="0.35">
      <c r="A1365" s="1"/>
      <c r="B1365" s="1"/>
      <c r="C1365" s="1"/>
      <c r="D1365" s="1"/>
      <c r="E1365" s="1"/>
      <c r="F1365" s="1"/>
      <c r="G1365" s="1"/>
      <c r="H1365" s="1"/>
      <c r="I1365" s="1"/>
      <c r="J1365" s="1"/>
      <c r="K1365" s="1"/>
      <c r="L1365" s="1"/>
      <c r="M1365" s="1"/>
    </row>
    <row r="1366" spans="1:13" ht="19.899999999999999" customHeight="1" x14ac:dyDescent="0.35">
      <c r="A1366" s="1"/>
      <c r="B1366" s="1"/>
      <c r="C1366" s="1"/>
      <c r="D1366" s="1"/>
      <c r="E1366" s="1"/>
      <c r="F1366" s="1"/>
      <c r="G1366" s="1"/>
      <c r="H1366" s="1"/>
      <c r="I1366" s="1"/>
      <c r="J1366" s="1"/>
      <c r="K1366" s="1"/>
      <c r="L1366" s="1"/>
      <c r="M1366" s="1"/>
    </row>
    <row r="1367" spans="1:13" ht="19.899999999999999" customHeight="1" x14ac:dyDescent="0.35">
      <c r="A1367" s="1"/>
      <c r="B1367" s="1"/>
      <c r="C1367" s="1"/>
      <c r="D1367" s="1"/>
      <c r="E1367" s="1"/>
      <c r="F1367" s="1"/>
      <c r="G1367" s="1"/>
      <c r="H1367" s="1"/>
      <c r="I1367" s="1"/>
      <c r="J1367" s="1"/>
      <c r="K1367" s="1"/>
      <c r="L1367" s="1"/>
      <c r="M1367" s="1"/>
    </row>
    <row r="1368" spans="1:13" ht="19.899999999999999" customHeight="1" x14ac:dyDescent="0.35">
      <c r="A1368" s="1"/>
      <c r="B1368" s="1"/>
      <c r="C1368" s="1"/>
      <c r="D1368" s="1"/>
      <c r="E1368" s="1"/>
      <c r="F1368" s="1"/>
      <c r="G1368" s="1"/>
      <c r="H1368" s="1"/>
      <c r="I1368" s="1"/>
      <c r="J1368" s="1"/>
      <c r="K1368" s="1"/>
      <c r="L1368" s="1"/>
      <c r="M1368" s="1"/>
    </row>
    <row r="1369" spans="1:13" ht="19.899999999999999" customHeight="1" x14ac:dyDescent="0.35">
      <c r="A1369" s="1"/>
      <c r="B1369" s="1"/>
      <c r="C1369" s="1"/>
      <c r="D1369" s="1"/>
      <c r="E1369" s="1"/>
      <c r="F1369" s="1"/>
      <c r="G1369" s="1"/>
      <c r="H1369" s="1"/>
      <c r="I1369" s="1"/>
      <c r="J1369" s="1"/>
      <c r="K1369" s="1"/>
      <c r="L1369" s="1"/>
      <c r="M1369" s="1"/>
    </row>
    <row r="1370" spans="1:13" ht="19.899999999999999" customHeight="1" x14ac:dyDescent="0.35">
      <c r="A1370" s="1"/>
      <c r="B1370" s="1"/>
      <c r="C1370" s="1"/>
      <c r="D1370" s="1"/>
      <c r="E1370" s="1"/>
      <c r="F1370" s="1"/>
      <c r="G1370" s="1"/>
      <c r="H1370" s="1"/>
      <c r="I1370" s="1"/>
      <c r="J1370" s="1"/>
      <c r="K1370" s="1"/>
      <c r="L1370" s="1"/>
      <c r="M1370" s="1"/>
    </row>
    <row r="1371" spans="1:13" ht="19.899999999999999" customHeight="1" x14ac:dyDescent="0.35">
      <c r="A1371" s="1"/>
      <c r="B1371" s="1"/>
      <c r="C1371" s="1"/>
      <c r="D1371" s="1"/>
      <c r="E1371" s="1"/>
      <c r="F1371" s="1"/>
      <c r="G1371" s="1"/>
      <c r="H1371" s="1"/>
      <c r="I1371" s="1"/>
      <c r="J1371" s="1"/>
      <c r="K1371" s="1"/>
      <c r="L1371" s="1"/>
      <c r="M1371" s="1"/>
    </row>
    <row r="1372" spans="1:13" ht="19.899999999999999" customHeight="1" x14ac:dyDescent="0.35">
      <c r="A1372" s="1"/>
      <c r="B1372" s="1"/>
      <c r="C1372" s="1"/>
      <c r="D1372" s="1"/>
      <c r="E1372" s="1"/>
      <c r="F1372" s="1"/>
      <c r="G1372" s="1"/>
      <c r="H1372" s="1"/>
      <c r="I1372" s="1"/>
      <c r="J1372" s="1"/>
      <c r="K1372" s="1"/>
      <c r="L1372" s="1"/>
      <c r="M1372" s="1"/>
    </row>
    <row r="1373" spans="1:13" ht="19.899999999999999" customHeight="1" x14ac:dyDescent="0.35">
      <c r="A1373" s="1"/>
      <c r="B1373" s="1"/>
      <c r="C1373" s="1"/>
      <c r="D1373" s="1"/>
      <c r="E1373" s="1"/>
      <c r="F1373" s="1"/>
      <c r="G1373" s="1"/>
      <c r="H1373" s="1"/>
      <c r="I1373" s="1"/>
      <c r="J1373" s="1"/>
      <c r="K1373" s="1"/>
      <c r="L1373" s="1"/>
      <c r="M1373" s="1"/>
    </row>
    <row r="1374" spans="1:13" ht="19.899999999999999" customHeight="1" x14ac:dyDescent="0.35">
      <c r="A1374" s="1"/>
      <c r="B1374" s="1"/>
      <c r="C1374" s="1"/>
      <c r="D1374" s="1"/>
      <c r="E1374" s="1"/>
      <c r="F1374" s="1"/>
      <c r="G1374" s="1"/>
      <c r="H1374" s="1"/>
      <c r="I1374" s="1"/>
      <c r="J1374" s="1"/>
      <c r="K1374" s="1"/>
      <c r="L1374" s="1"/>
      <c r="M1374" s="1"/>
    </row>
    <row r="1375" spans="1:13" ht="19.899999999999999" customHeight="1" x14ac:dyDescent="0.35">
      <c r="A1375" s="1"/>
      <c r="B1375" s="1"/>
      <c r="C1375" s="1"/>
      <c r="D1375" s="1"/>
      <c r="E1375" s="1"/>
      <c r="F1375" s="1"/>
      <c r="G1375" s="1"/>
      <c r="H1375" s="1"/>
      <c r="I1375" s="1"/>
      <c r="J1375" s="1"/>
      <c r="K1375" s="1"/>
      <c r="L1375" s="1"/>
      <c r="M1375" s="1"/>
    </row>
    <row r="1376" spans="1:13" ht="19.899999999999999" customHeight="1" x14ac:dyDescent="0.35">
      <c r="A1376" s="1"/>
      <c r="B1376" s="1"/>
      <c r="C1376" s="1"/>
      <c r="D1376" s="1"/>
      <c r="E1376" s="1"/>
      <c r="F1376" s="1"/>
      <c r="G1376" s="1"/>
      <c r="H1376" s="1"/>
      <c r="I1376" s="1"/>
      <c r="J1376" s="1"/>
      <c r="K1376" s="1"/>
      <c r="L1376" s="1"/>
      <c r="M1376" s="1"/>
    </row>
    <row r="1377" spans="1:13" ht="19.899999999999999" customHeight="1" x14ac:dyDescent="0.35">
      <c r="A1377" s="1"/>
      <c r="B1377" s="1"/>
      <c r="C1377" s="1"/>
      <c r="D1377" s="1"/>
      <c r="E1377" s="1"/>
      <c r="F1377" s="1"/>
      <c r="G1377" s="1"/>
      <c r="H1377" s="1"/>
      <c r="I1377" s="1"/>
      <c r="J1377" s="1"/>
      <c r="K1377" s="1"/>
      <c r="L1377" s="1"/>
      <c r="M1377" s="1"/>
    </row>
    <row r="1378" spans="1:13" ht="19.899999999999999" customHeight="1" x14ac:dyDescent="0.35">
      <c r="A1378" s="1"/>
      <c r="B1378" s="1"/>
      <c r="C1378" s="1"/>
      <c r="D1378" s="1"/>
      <c r="E1378" s="1"/>
      <c r="F1378" s="1"/>
      <c r="G1378" s="1"/>
      <c r="H1378" s="1"/>
      <c r="I1378" s="1"/>
      <c r="J1378" s="1"/>
      <c r="K1378" s="1"/>
      <c r="L1378" s="1"/>
      <c r="M1378" s="1"/>
    </row>
    <row r="1379" spans="1:13" ht="19.899999999999999" customHeight="1" x14ac:dyDescent="0.35">
      <c r="A1379" s="1"/>
      <c r="B1379" s="1"/>
      <c r="C1379" s="1"/>
      <c r="D1379" s="1"/>
      <c r="E1379" s="1"/>
      <c r="F1379" s="1"/>
      <c r="G1379" s="1"/>
      <c r="H1379" s="1"/>
      <c r="I1379" s="1"/>
      <c r="J1379" s="1"/>
      <c r="K1379" s="1"/>
      <c r="L1379" s="1"/>
      <c r="M1379" s="1"/>
    </row>
    <row r="1380" spans="1:13" ht="19.899999999999999" customHeight="1" x14ac:dyDescent="0.35">
      <c r="A1380" s="1"/>
      <c r="B1380" s="1"/>
      <c r="C1380" s="1"/>
      <c r="D1380" s="1"/>
      <c r="E1380" s="1"/>
      <c r="F1380" s="1"/>
      <c r="G1380" s="1"/>
      <c r="H1380" s="1"/>
      <c r="I1380" s="1"/>
      <c r="J1380" s="1"/>
      <c r="K1380" s="1"/>
      <c r="L1380" s="1"/>
      <c r="M1380" s="1"/>
    </row>
    <row r="1381" spans="1:13" ht="19.899999999999999" customHeight="1" x14ac:dyDescent="0.35">
      <c r="A1381" s="1"/>
      <c r="B1381" s="1"/>
      <c r="C1381" s="1"/>
      <c r="D1381" s="1"/>
      <c r="E1381" s="1"/>
      <c r="F1381" s="1"/>
      <c r="G1381" s="1"/>
      <c r="H1381" s="1"/>
      <c r="I1381" s="1"/>
      <c r="J1381" s="1"/>
      <c r="K1381" s="1"/>
      <c r="L1381" s="1"/>
      <c r="M1381" s="1"/>
    </row>
    <row r="1382" spans="1:13" ht="19.899999999999999" customHeight="1" x14ac:dyDescent="0.35">
      <c r="A1382" s="1"/>
      <c r="B1382" s="1"/>
      <c r="C1382" s="1"/>
      <c r="D1382" s="1"/>
      <c r="E1382" s="1"/>
      <c r="F1382" s="1"/>
      <c r="G1382" s="1"/>
      <c r="H1382" s="1"/>
      <c r="I1382" s="1"/>
      <c r="J1382" s="1"/>
      <c r="K1382" s="1"/>
      <c r="L1382" s="1"/>
      <c r="M1382" s="1"/>
    </row>
    <row r="1383" spans="1:13" ht="19.899999999999999" customHeight="1" x14ac:dyDescent="0.35">
      <c r="A1383" s="1"/>
      <c r="B1383" s="1"/>
      <c r="C1383" s="1"/>
      <c r="D1383" s="1"/>
      <c r="E1383" s="1"/>
      <c r="F1383" s="1"/>
      <c r="G1383" s="1"/>
      <c r="H1383" s="1"/>
      <c r="I1383" s="1"/>
      <c r="J1383" s="1"/>
      <c r="K1383" s="1"/>
      <c r="L1383" s="1"/>
      <c r="M1383" s="1"/>
    </row>
    <row r="1384" spans="1:13" ht="19.899999999999999" customHeight="1" x14ac:dyDescent="0.35">
      <c r="A1384" s="1"/>
      <c r="B1384" s="1"/>
      <c r="C1384" s="1"/>
      <c r="D1384" s="1"/>
      <c r="E1384" s="1"/>
      <c r="F1384" s="1"/>
      <c r="G1384" s="1"/>
      <c r="H1384" s="1"/>
      <c r="I1384" s="1"/>
      <c r="J1384" s="1"/>
      <c r="K1384" s="1"/>
      <c r="L1384" s="1"/>
      <c r="M1384" s="1"/>
    </row>
    <row r="1385" spans="1:13" ht="19.899999999999999" customHeight="1" x14ac:dyDescent="0.35">
      <c r="A1385" s="1"/>
      <c r="B1385" s="1"/>
      <c r="C1385" s="1"/>
      <c r="D1385" s="1"/>
      <c r="E1385" s="1"/>
      <c r="F1385" s="1"/>
      <c r="G1385" s="1"/>
      <c r="H1385" s="1"/>
      <c r="I1385" s="1"/>
      <c r="J1385" s="1"/>
      <c r="K1385" s="1"/>
      <c r="L1385" s="1"/>
      <c r="M1385" s="1"/>
    </row>
    <row r="1386" spans="1:13" ht="19.899999999999999" customHeight="1" x14ac:dyDescent="0.35">
      <c r="A1386" s="1"/>
      <c r="B1386" s="1"/>
      <c r="C1386" s="1"/>
      <c r="D1386" s="1"/>
      <c r="E1386" s="1"/>
      <c r="F1386" s="1"/>
      <c r="G1386" s="1"/>
      <c r="H1386" s="1"/>
      <c r="I1386" s="1"/>
      <c r="J1386" s="1"/>
      <c r="K1386" s="1"/>
      <c r="L1386" s="1"/>
      <c r="M1386" s="1"/>
    </row>
    <row r="1387" spans="1:13" ht="19.899999999999999" customHeight="1" x14ac:dyDescent="0.35">
      <c r="A1387" s="1"/>
      <c r="B1387" s="1"/>
      <c r="C1387" s="1"/>
      <c r="D1387" s="1"/>
      <c r="E1387" s="1"/>
      <c r="F1387" s="1"/>
      <c r="G1387" s="1"/>
      <c r="H1387" s="1"/>
      <c r="I1387" s="1"/>
      <c r="J1387" s="1"/>
      <c r="K1387" s="1"/>
      <c r="L1387" s="1"/>
      <c r="M1387" s="1"/>
    </row>
    <row r="1388" spans="1:13" ht="19.899999999999999" customHeight="1" x14ac:dyDescent="0.35">
      <c r="A1388" s="1"/>
      <c r="B1388" s="1"/>
      <c r="C1388" s="1"/>
      <c r="D1388" s="1"/>
      <c r="E1388" s="1"/>
      <c r="F1388" s="1"/>
      <c r="G1388" s="1"/>
      <c r="H1388" s="1"/>
      <c r="I1388" s="1"/>
      <c r="J1388" s="1"/>
      <c r="K1388" s="1"/>
      <c r="L1388" s="1"/>
      <c r="M1388" s="1"/>
    </row>
    <row r="1389" spans="1:13" ht="19.899999999999999" customHeight="1" x14ac:dyDescent="0.35">
      <c r="A1389" s="1"/>
      <c r="B1389" s="1"/>
      <c r="C1389" s="1"/>
      <c r="D1389" s="1"/>
      <c r="E1389" s="1"/>
      <c r="F1389" s="1"/>
      <c r="G1389" s="1"/>
      <c r="H1389" s="1"/>
      <c r="I1389" s="1"/>
      <c r="J1389" s="1"/>
      <c r="K1389" s="1"/>
      <c r="L1389" s="1"/>
      <c r="M1389" s="1"/>
    </row>
    <row r="1390" spans="1:13" ht="19.899999999999999" customHeight="1" x14ac:dyDescent="0.35">
      <c r="A1390" s="1"/>
      <c r="B1390" s="1"/>
      <c r="C1390" s="1"/>
      <c r="D1390" s="1"/>
      <c r="E1390" s="1"/>
      <c r="F1390" s="1"/>
      <c r="G1390" s="1"/>
      <c r="H1390" s="1"/>
      <c r="I1390" s="1"/>
      <c r="J1390" s="1"/>
      <c r="K1390" s="1"/>
      <c r="L1390" s="1"/>
      <c r="M1390" s="1"/>
    </row>
    <row r="1391" spans="1:13" ht="19.899999999999999" customHeight="1" x14ac:dyDescent="0.35">
      <c r="A1391" s="1"/>
      <c r="B1391" s="1"/>
      <c r="C1391" s="1"/>
      <c r="D1391" s="1"/>
      <c r="E1391" s="1"/>
      <c r="F1391" s="1"/>
      <c r="G1391" s="1"/>
      <c r="H1391" s="1"/>
      <c r="I1391" s="1"/>
      <c r="J1391" s="1"/>
      <c r="K1391" s="1"/>
      <c r="L1391" s="1"/>
      <c r="M1391" s="1"/>
    </row>
    <row r="1392" spans="1:13" ht="19.899999999999999" customHeight="1" x14ac:dyDescent="0.35">
      <c r="A1392" s="1"/>
      <c r="B1392" s="1"/>
      <c r="C1392" s="1"/>
      <c r="D1392" s="1"/>
      <c r="E1392" s="1"/>
      <c r="F1392" s="1"/>
      <c r="G1392" s="1"/>
      <c r="H1392" s="1"/>
      <c r="I1392" s="1"/>
      <c r="J1392" s="1"/>
      <c r="K1392" s="1"/>
      <c r="L1392" s="1"/>
      <c r="M1392" s="1"/>
    </row>
    <row r="1393" spans="1:13" ht="19.899999999999999" customHeight="1" x14ac:dyDescent="0.35">
      <c r="A1393" s="1"/>
      <c r="B1393" s="1"/>
      <c r="C1393" s="1"/>
      <c r="D1393" s="1"/>
      <c r="E1393" s="1"/>
      <c r="F1393" s="1"/>
      <c r="G1393" s="1"/>
      <c r="H1393" s="1"/>
      <c r="I1393" s="1"/>
      <c r="J1393" s="1"/>
      <c r="K1393" s="1"/>
      <c r="L1393" s="1"/>
      <c r="M1393" s="1"/>
    </row>
    <row r="1394" spans="1:13" ht="19.899999999999999" customHeight="1" x14ac:dyDescent="0.35">
      <c r="A1394" s="1"/>
      <c r="B1394" s="1"/>
      <c r="C1394" s="1"/>
      <c r="D1394" s="1"/>
      <c r="E1394" s="1"/>
      <c r="F1394" s="1"/>
      <c r="G1394" s="1"/>
      <c r="H1394" s="1"/>
      <c r="I1394" s="1"/>
      <c r="J1394" s="1"/>
      <c r="K1394" s="1"/>
      <c r="L1394" s="1"/>
      <c r="M1394" s="1"/>
    </row>
    <row r="1395" spans="1:13" ht="19.899999999999999" customHeight="1" x14ac:dyDescent="0.35">
      <c r="A1395" s="1"/>
      <c r="B1395" s="1"/>
      <c r="C1395" s="1"/>
      <c r="D1395" s="1"/>
      <c r="E1395" s="1"/>
      <c r="F1395" s="1"/>
      <c r="G1395" s="1"/>
      <c r="H1395" s="1"/>
      <c r="I1395" s="1"/>
      <c r="J1395" s="1"/>
      <c r="K1395" s="1"/>
      <c r="L1395" s="1"/>
      <c r="M1395" s="1"/>
    </row>
    <row r="1396" spans="1:13" ht="19.899999999999999" customHeight="1" x14ac:dyDescent="0.35">
      <c r="A1396" s="1"/>
      <c r="B1396" s="1"/>
      <c r="C1396" s="1"/>
      <c r="D1396" s="1"/>
      <c r="E1396" s="1"/>
      <c r="F1396" s="1"/>
      <c r="G1396" s="1"/>
      <c r="H1396" s="1"/>
      <c r="I1396" s="1"/>
      <c r="J1396" s="1"/>
      <c r="K1396" s="1"/>
      <c r="L1396" s="1"/>
      <c r="M1396" s="1"/>
    </row>
    <row r="1397" spans="1:13" ht="19.899999999999999" customHeight="1" x14ac:dyDescent="0.35">
      <c r="A1397" s="1"/>
      <c r="B1397" s="1"/>
      <c r="C1397" s="1"/>
      <c r="D1397" s="1"/>
      <c r="E1397" s="1"/>
      <c r="F1397" s="1"/>
      <c r="G1397" s="1"/>
      <c r="H1397" s="1"/>
      <c r="I1397" s="1"/>
      <c r="J1397" s="1"/>
      <c r="K1397" s="1"/>
      <c r="L1397" s="1"/>
      <c r="M1397" s="1"/>
    </row>
    <row r="1398" spans="1:13" ht="19.899999999999999" customHeight="1" x14ac:dyDescent="0.35">
      <c r="A1398" s="1"/>
      <c r="B1398" s="1"/>
      <c r="C1398" s="1"/>
      <c r="D1398" s="1"/>
      <c r="E1398" s="1"/>
      <c r="F1398" s="1"/>
      <c r="G1398" s="1"/>
      <c r="H1398" s="1"/>
      <c r="I1398" s="1"/>
      <c r="J1398" s="1"/>
      <c r="K1398" s="1"/>
      <c r="L1398" s="1"/>
      <c r="M1398" s="1"/>
    </row>
    <row r="1399" spans="1:13" ht="19.899999999999999" customHeight="1" x14ac:dyDescent="0.35">
      <c r="A1399" s="1"/>
      <c r="B1399" s="1"/>
      <c r="C1399" s="1"/>
      <c r="D1399" s="1"/>
      <c r="E1399" s="1"/>
      <c r="F1399" s="1"/>
      <c r="G1399" s="1"/>
      <c r="H1399" s="1"/>
      <c r="I1399" s="1"/>
      <c r="J1399" s="1"/>
      <c r="K1399" s="1"/>
      <c r="L1399" s="1"/>
      <c r="M1399" s="1"/>
    </row>
    <row r="1400" spans="1:13" ht="19.899999999999999" customHeight="1" x14ac:dyDescent="0.35">
      <c r="A1400" s="1"/>
      <c r="B1400" s="1"/>
      <c r="C1400" s="1"/>
      <c r="D1400" s="1"/>
      <c r="E1400" s="1"/>
      <c r="F1400" s="1"/>
      <c r="G1400" s="1"/>
      <c r="H1400" s="1"/>
      <c r="I1400" s="1"/>
      <c r="J1400" s="1"/>
      <c r="K1400" s="1"/>
      <c r="L1400" s="1"/>
      <c r="M1400" s="1"/>
    </row>
    <row r="1401" spans="1:13" ht="19.899999999999999" customHeight="1" x14ac:dyDescent="0.35">
      <c r="A1401" s="1"/>
      <c r="B1401" s="1"/>
      <c r="C1401" s="1"/>
      <c r="D1401" s="1"/>
      <c r="E1401" s="1"/>
      <c r="F1401" s="1"/>
      <c r="G1401" s="1"/>
      <c r="H1401" s="1"/>
      <c r="I1401" s="1"/>
      <c r="J1401" s="1"/>
      <c r="K1401" s="1"/>
      <c r="L1401" s="1"/>
      <c r="M1401" s="1"/>
    </row>
    <row r="1402" spans="1:13" ht="19.899999999999999" customHeight="1" x14ac:dyDescent="0.35">
      <c r="A1402" s="1"/>
      <c r="B1402" s="1"/>
      <c r="C1402" s="1"/>
      <c r="D1402" s="1"/>
      <c r="E1402" s="1"/>
      <c r="F1402" s="1"/>
      <c r="G1402" s="1"/>
      <c r="H1402" s="1"/>
      <c r="I1402" s="1"/>
      <c r="J1402" s="1"/>
      <c r="K1402" s="1"/>
      <c r="L1402" s="1"/>
      <c r="M1402" s="1"/>
    </row>
    <row r="1403" spans="1:13" ht="19.899999999999999" customHeight="1" x14ac:dyDescent="0.35">
      <c r="A1403" s="1"/>
      <c r="B1403" s="1"/>
      <c r="C1403" s="1"/>
      <c r="D1403" s="1"/>
      <c r="E1403" s="1"/>
      <c r="F1403" s="1"/>
      <c r="G1403" s="1"/>
      <c r="H1403" s="1"/>
      <c r="I1403" s="1"/>
      <c r="J1403" s="1"/>
      <c r="K1403" s="1"/>
      <c r="L1403" s="1"/>
      <c r="M1403" s="1"/>
    </row>
    <row r="1404" spans="1:13" ht="19.899999999999999" customHeight="1" x14ac:dyDescent="0.35">
      <c r="A1404" s="1"/>
      <c r="B1404" s="1"/>
      <c r="C1404" s="1"/>
      <c r="D1404" s="1"/>
      <c r="E1404" s="1"/>
      <c r="F1404" s="1"/>
      <c r="G1404" s="1"/>
      <c r="H1404" s="1"/>
      <c r="I1404" s="1"/>
      <c r="J1404" s="1"/>
      <c r="K1404" s="1"/>
      <c r="L1404" s="1"/>
      <c r="M1404" s="1"/>
    </row>
    <row r="1405" spans="1:13" ht="19.899999999999999" customHeight="1" x14ac:dyDescent="0.35">
      <c r="A1405" s="1"/>
      <c r="B1405" s="1"/>
      <c r="C1405" s="1"/>
      <c r="D1405" s="1"/>
      <c r="E1405" s="1"/>
      <c r="F1405" s="1"/>
      <c r="G1405" s="1"/>
      <c r="H1405" s="1"/>
      <c r="I1405" s="1"/>
      <c r="J1405" s="1"/>
      <c r="K1405" s="1"/>
      <c r="L1405" s="1"/>
      <c r="M1405" s="1"/>
    </row>
    <row r="1406" spans="1:13" ht="19.899999999999999" customHeight="1" x14ac:dyDescent="0.35">
      <c r="A1406" s="1"/>
      <c r="B1406" s="1"/>
      <c r="C1406" s="1"/>
      <c r="D1406" s="1"/>
      <c r="E1406" s="1"/>
      <c r="F1406" s="1"/>
      <c r="G1406" s="1"/>
      <c r="H1406" s="1"/>
      <c r="I1406" s="1"/>
      <c r="J1406" s="1"/>
      <c r="K1406" s="1"/>
      <c r="L1406" s="1"/>
      <c r="M1406" s="1"/>
    </row>
    <row r="1407" spans="1:13" ht="19.899999999999999" customHeight="1" x14ac:dyDescent="0.35">
      <c r="A1407" s="1"/>
      <c r="B1407" s="1"/>
      <c r="C1407" s="1"/>
      <c r="D1407" s="1"/>
      <c r="E1407" s="1"/>
      <c r="F1407" s="1"/>
      <c r="G1407" s="1"/>
      <c r="H1407" s="1"/>
      <c r="I1407" s="1"/>
      <c r="J1407" s="1"/>
      <c r="K1407" s="1"/>
      <c r="L1407" s="1"/>
      <c r="M1407" s="1"/>
    </row>
    <row r="1408" spans="1:13" ht="19.899999999999999" customHeight="1" x14ac:dyDescent="0.35">
      <c r="A1408" s="1"/>
      <c r="B1408" s="1"/>
      <c r="C1408" s="1"/>
      <c r="D1408" s="1"/>
      <c r="E1408" s="1"/>
      <c r="F1408" s="1"/>
      <c r="G1408" s="1"/>
      <c r="H1408" s="1"/>
      <c r="I1408" s="1"/>
      <c r="J1408" s="1"/>
      <c r="K1408" s="1"/>
      <c r="L1408" s="1"/>
      <c r="M1408" s="1"/>
    </row>
    <row r="1409" spans="1:13" ht="19.899999999999999" customHeight="1" x14ac:dyDescent="0.35">
      <c r="A1409" s="1"/>
      <c r="B1409" s="1"/>
      <c r="C1409" s="1"/>
      <c r="D1409" s="1"/>
      <c r="E1409" s="1"/>
      <c r="F1409" s="1"/>
      <c r="G1409" s="1"/>
      <c r="H1409" s="1"/>
      <c r="I1409" s="1"/>
      <c r="J1409" s="1"/>
      <c r="K1409" s="1"/>
      <c r="L1409" s="1"/>
      <c r="M1409" s="1"/>
    </row>
    <row r="1410" spans="1:13" ht="19.899999999999999" customHeight="1" x14ac:dyDescent="0.35">
      <c r="A1410" s="1"/>
      <c r="B1410" s="1"/>
      <c r="C1410" s="1"/>
      <c r="D1410" s="1"/>
      <c r="E1410" s="1"/>
      <c r="F1410" s="1"/>
      <c r="G1410" s="1"/>
      <c r="H1410" s="1"/>
      <c r="I1410" s="1"/>
      <c r="J1410" s="1"/>
      <c r="K1410" s="1"/>
      <c r="L1410" s="1"/>
      <c r="M1410" s="1"/>
    </row>
    <row r="1411" spans="1:13" ht="19.899999999999999" customHeight="1" x14ac:dyDescent="0.35">
      <c r="A1411" s="1"/>
      <c r="B1411" s="1"/>
      <c r="C1411" s="1"/>
      <c r="D1411" s="1"/>
      <c r="E1411" s="1"/>
      <c r="F1411" s="1"/>
      <c r="G1411" s="1"/>
      <c r="H1411" s="1"/>
      <c r="I1411" s="1"/>
      <c r="J1411" s="1"/>
      <c r="K1411" s="1"/>
      <c r="L1411" s="1"/>
      <c r="M1411" s="1"/>
    </row>
    <row r="1412" spans="1:13" ht="19.899999999999999" customHeight="1" x14ac:dyDescent="0.35">
      <c r="A1412" s="1"/>
      <c r="B1412" s="1"/>
      <c r="C1412" s="1"/>
      <c r="D1412" s="1"/>
      <c r="E1412" s="1"/>
      <c r="F1412" s="1"/>
      <c r="G1412" s="1"/>
      <c r="H1412" s="1"/>
      <c r="I1412" s="1"/>
      <c r="J1412" s="1"/>
      <c r="K1412" s="1"/>
      <c r="L1412" s="1"/>
      <c r="M1412" s="1"/>
    </row>
    <row r="1413" spans="1:13" ht="19.899999999999999" customHeight="1" x14ac:dyDescent="0.35">
      <c r="A1413" s="1"/>
      <c r="B1413" s="1"/>
      <c r="C1413" s="1"/>
      <c r="D1413" s="1"/>
      <c r="E1413" s="1"/>
      <c r="F1413" s="1"/>
      <c r="G1413" s="1"/>
      <c r="H1413" s="1"/>
      <c r="I1413" s="1"/>
      <c r="J1413" s="1"/>
      <c r="K1413" s="1"/>
      <c r="L1413" s="1"/>
      <c r="M1413" s="1"/>
    </row>
    <row r="1414" spans="1:13" ht="19.899999999999999" customHeight="1" x14ac:dyDescent="0.35">
      <c r="A1414" s="1"/>
      <c r="B1414" s="1"/>
      <c r="C1414" s="1"/>
      <c r="D1414" s="1"/>
      <c r="E1414" s="1"/>
      <c r="F1414" s="1"/>
      <c r="G1414" s="1"/>
      <c r="H1414" s="1"/>
      <c r="I1414" s="1"/>
      <c r="J1414" s="1"/>
      <c r="K1414" s="1"/>
      <c r="L1414" s="1"/>
      <c r="M1414" s="1"/>
    </row>
    <row r="1415" spans="1:13" ht="19.899999999999999" customHeight="1" x14ac:dyDescent="0.35">
      <c r="A1415" s="1"/>
      <c r="B1415" s="1"/>
      <c r="C1415" s="1"/>
      <c r="D1415" s="1"/>
      <c r="E1415" s="1"/>
      <c r="F1415" s="1"/>
      <c r="G1415" s="1"/>
      <c r="H1415" s="1"/>
      <c r="I1415" s="1"/>
      <c r="J1415" s="1"/>
      <c r="K1415" s="1"/>
      <c r="L1415" s="1"/>
      <c r="M1415" s="1"/>
    </row>
    <row r="1416" spans="1:13" ht="19.899999999999999" customHeight="1" x14ac:dyDescent="0.35">
      <c r="A1416" s="1"/>
      <c r="B1416" s="1"/>
      <c r="C1416" s="1"/>
      <c r="D1416" s="1"/>
      <c r="E1416" s="1"/>
      <c r="F1416" s="1"/>
      <c r="G1416" s="1"/>
      <c r="H1416" s="1"/>
      <c r="I1416" s="1"/>
      <c r="J1416" s="1"/>
      <c r="K1416" s="1"/>
      <c r="L1416" s="1"/>
      <c r="M1416" s="1"/>
    </row>
    <row r="1417" spans="1:13" ht="19.899999999999999" customHeight="1" x14ac:dyDescent="0.35">
      <c r="A1417" s="1"/>
      <c r="B1417" s="1"/>
      <c r="C1417" s="1"/>
      <c r="D1417" s="1"/>
      <c r="E1417" s="1"/>
      <c r="F1417" s="1"/>
      <c r="G1417" s="1"/>
      <c r="H1417" s="1"/>
      <c r="I1417" s="1"/>
      <c r="J1417" s="1"/>
      <c r="K1417" s="1"/>
      <c r="L1417" s="1"/>
      <c r="M1417" s="1"/>
    </row>
    <row r="1418" spans="1:13" ht="19.899999999999999" customHeight="1" x14ac:dyDescent="0.35">
      <c r="A1418" s="1"/>
      <c r="B1418" s="1"/>
      <c r="C1418" s="1"/>
      <c r="D1418" s="1"/>
      <c r="E1418" s="1"/>
      <c r="F1418" s="1"/>
      <c r="G1418" s="1"/>
      <c r="H1418" s="1"/>
      <c r="I1418" s="1"/>
      <c r="J1418" s="1"/>
      <c r="K1418" s="1"/>
      <c r="L1418" s="1"/>
      <c r="M1418" s="1"/>
    </row>
    <row r="1419" spans="1:13" ht="19.899999999999999" customHeight="1" x14ac:dyDescent="0.35">
      <c r="A1419" s="1"/>
      <c r="B1419" s="1"/>
      <c r="C1419" s="1"/>
      <c r="D1419" s="1"/>
      <c r="E1419" s="1"/>
      <c r="F1419" s="1"/>
      <c r="G1419" s="1"/>
      <c r="H1419" s="1"/>
      <c r="I1419" s="1"/>
      <c r="J1419" s="1"/>
      <c r="K1419" s="1"/>
      <c r="L1419" s="1"/>
      <c r="M1419" s="1"/>
    </row>
    <row r="1420" spans="1:13" ht="19.899999999999999" customHeight="1" x14ac:dyDescent="0.35">
      <c r="A1420" s="1"/>
      <c r="B1420" s="1"/>
      <c r="C1420" s="1"/>
      <c r="D1420" s="1"/>
      <c r="E1420" s="1"/>
      <c r="F1420" s="1"/>
      <c r="G1420" s="1"/>
      <c r="H1420" s="1"/>
      <c r="I1420" s="1"/>
      <c r="J1420" s="1"/>
      <c r="K1420" s="1"/>
      <c r="L1420" s="1"/>
      <c r="M1420" s="1"/>
    </row>
    <row r="1421" spans="1:13" ht="19.899999999999999" customHeight="1" x14ac:dyDescent="0.35">
      <c r="A1421" s="1"/>
      <c r="B1421" s="1"/>
      <c r="C1421" s="1"/>
      <c r="D1421" s="1"/>
      <c r="E1421" s="1"/>
      <c r="F1421" s="1"/>
      <c r="G1421" s="1"/>
      <c r="H1421" s="1"/>
      <c r="I1421" s="1"/>
      <c r="J1421" s="1"/>
      <c r="K1421" s="1"/>
      <c r="L1421" s="1"/>
      <c r="M1421" s="1"/>
    </row>
    <row r="1422" spans="1:13" ht="19.899999999999999" customHeight="1" x14ac:dyDescent="0.35">
      <c r="A1422" s="1"/>
      <c r="B1422" s="1"/>
      <c r="C1422" s="1"/>
      <c r="D1422" s="1"/>
      <c r="E1422" s="1"/>
      <c r="F1422" s="1"/>
      <c r="G1422" s="1"/>
      <c r="H1422" s="1"/>
      <c r="I1422" s="1"/>
      <c r="J1422" s="1"/>
      <c r="K1422" s="1"/>
      <c r="L1422" s="1"/>
      <c r="M1422" s="1"/>
    </row>
    <row r="1423" spans="1:13" ht="19.899999999999999" customHeight="1" x14ac:dyDescent="0.35">
      <c r="A1423" s="1"/>
      <c r="B1423" s="1"/>
      <c r="C1423" s="1"/>
      <c r="D1423" s="1"/>
      <c r="E1423" s="1"/>
      <c r="F1423" s="1"/>
      <c r="G1423" s="1"/>
      <c r="H1423" s="1"/>
      <c r="I1423" s="1"/>
      <c r="J1423" s="1"/>
      <c r="K1423" s="1"/>
      <c r="L1423" s="1"/>
      <c r="M1423" s="1"/>
    </row>
    <row r="1424" spans="1:13" ht="19.899999999999999" customHeight="1" x14ac:dyDescent="0.35">
      <c r="A1424" s="1"/>
      <c r="B1424" s="1"/>
      <c r="C1424" s="1"/>
      <c r="D1424" s="1"/>
      <c r="E1424" s="1"/>
      <c r="F1424" s="1"/>
      <c r="G1424" s="1"/>
      <c r="H1424" s="1"/>
      <c r="I1424" s="1"/>
      <c r="J1424" s="1"/>
      <c r="K1424" s="1"/>
      <c r="L1424" s="1"/>
      <c r="M1424" s="1"/>
    </row>
    <row r="1425" spans="1:13" ht="19.899999999999999" customHeight="1" x14ac:dyDescent="0.35">
      <c r="A1425" s="1"/>
      <c r="B1425" s="1"/>
      <c r="C1425" s="1"/>
      <c r="D1425" s="1"/>
      <c r="E1425" s="1"/>
      <c r="F1425" s="1"/>
      <c r="G1425" s="1"/>
      <c r="H1425" s="1"/>
      <c r="I1425" s="1"/>
      <c r="J1425" s="1"/>
      <c r="K1425" s="1"/>
      <c r="L1425" s="1"/>
      <c r="M1425" s="1"/>
    </row>
    <row r="1426" spans="1:13" ht="19.899999999999999" customHeight="1" x14ac:dyDescent="0.35">
      <c r="A1426" s="1"/>
      <c r="B1426" s="1"/>
      <c r="C1426" s="1"/>
      <c r="D1426" s="1"/>
      <c r="E1426" s="1"/>
      <c r="F1426" s="1"/>
      <c r="G1426" s="1"/>
      <c r="H1426" s="1"/>
      <c r="I1426" s="1"/>
      <c r="J1426" s="1"/>
      <c r="K1426" s="1"/>
      <c r="L1426" s="1"/>
      <c r="M1426" s="1"/>
    </row>
    <row r="1427" spans="1:13" ht="19.899999999999999" customHeight="1" x14ac:dyDescent="0.35">
      <c r="A1427" s="1"/>
      <c r="B1427" s="1"/>
      <c r="C1427" s="1"/>
      <c r="D1427" s="1"/>
      <c r="E1427" s="1"/>
      <c r="F1427" s="1"/>
      <c r="G1427" s="1"/>
      <c r="H1427" s="1"/>
      <c r="I1427" s="1"/>
      <c r="J1427" s="1"/>
      <c r="K1427" s="1"/>
      <c r="L1427" s="1"/>
      <c r="M1427" s="1"/>
    </row>
    <row r="1428" spans="1:13" ht="19.899999999999999" customHeight="1" x14ac:dyDescent="0.35">
      <c r="A1428" s="1"/>
      <c r="B1428" s="1"/>
      <c r="C1428" s="1"/>
      <c r="D1428" s="1"/>
      <c r="E1428" s="1"/>
      <c r="F1428" s="1"/>
      <c r="G1428" s="1"/>
      <c r="H1428" s="1"/>
      <c r="I1428" s="1"/>
      <c r="J1428" s="1"/>
      <c r="K1428" s="1"/>
      <c r="L1428" s="1"/>
      <c r="M1428" s="1"/>
    </row>
    <row r="1429" spans="1:13" ht="19.899999999999999" customHeight="1" x14ac:dyDescent="0.35">
      <c r="A1429" s="1"/>
      <c r="B1429" s="1"/>
      <c r="C1429" s="1"/>
      <c r="D1429" s="1"/>
      <c r="E1429" s="1"/>
      <c r="F1429" s="1"/>
      <c r="G1429" s="1"/>
      <c r="H1429" s="1"/>
      <c r="I1429" s="1"/>
      <c r="J1429" s="1"/>
      <c r="K1429" s="1"/>
      <c r="L1429" s="1"/>
      <c r="M1429" s="1"/>
    </row>
    <row r="1430" spans="1:13" ht="19.899999999999999" customHeight="1" x14ac:dyDescent="0.35">
      <c r="A1430" s="1"/>
      <c r="B1430" s="1"/>
      <c r="C1430" s="1"/>
      <c r="D1430" s="1"/>
      <c r="E1430" s="1"/>
      <c r="F1430" s="1"/>
      <c r="G1430" s="1"/>
      <c r="H1430" s="1"/>
      <c r="I1430" s="1"/>
      <c r="J1430" s="1"/>
      <c r="K1430" s="1"/>
      <c r="L1430" s="1"/>
      <c r="M1430" s="1"/>
    </row>
    <row r="1431" spans="1:13" ht="19.899999999999999" customHeight="1" x14ac:dyDescent="0.35">
      <c r="A1431" s="1"/>
      <c r="B1431" s="1"/>
      <c r="C1431" s="1"/>
      <c r="D1431" s="1"/>
      <c r="E1431" s="1"/>
      <c r="F1431" s="1"/>
      <c r="G1431" s="1"/>
      <c r="H1431" s="1"/>
      <c r="I1431" s="1"/>
      <c r="J1431" s="1"/>
      <c r="K1431" s="1"/>
      <c r="L1431" s="1"/>
      <c r="M1431" s="1"/>
    </row>
    <row r="1432" spans="1:13" ht="19.899999999999999" customHeight="1" x14ac:dyDescent="0.35">
      <c r="A1432" s="1"/>
      <c r="B1432" s="1"/>
      <c r="C1432" s="1"/>
      <c r="D1432" s="1"/>
      <c r="E1432" s="1"/>
      <c r="F1432" s="1"/>
      <c r="G1432" s="1"/>
      <c r="H1432" s="1"/>
      <c r="I1432" s="1"/>
      <c r="J1432" s="1"/>
      <c r="K1432" s="1"/>
      <c r="L1432" s="1"/>
      <c r="M1432" s="1"/>
    </row>
    <row r="1433" spans="1:13" ht="19.899999999999999" customHeight="1" x14ac:dyDescent="0.35">
      <c r="A1433" s="1"/>
      <c r="B1433" s="1"/>
      <c r="C1433" s="1"/>
      <c r="D1433" s="1"/>
      <c r="E1433" s="1"/>
      <c r="F1433" s="1"/>
      <c r="G1433" s="1"/>
      <c r="H1433" s="1"/>
      <c r="I1433" s="1"/>
      <c r="J1433" s="1"/>
      <c r="K1433" s="1"/>
      <c r="L1433" s="1"/>
      <c r="M1433" s="1"/>
    </row>
    <row r="1434" spans="1:13" ht="19.899999999999999" customHeight="1" x14ac:dyDescent="0.35">
      <c r="A1434" s="1"/>
      <c r="B1434" s="1"/>
      <c r="C1434" s="1"/>
      <c r="D1434" s="1"/>
      <c r="E1434" s="1"/>
      <c r="F1434" s="1"/>
      <c r="G1434" s="1"/>
      <c r="H1434" s="1"/>
      <c r="I1434" s="1"/>
      <c r="J1434" s="1"/>
      <c r="K1434" s="1"/>
      <c r="L1434" s="1"/>
      <c r="M1434" s="1"/>
    </row>
    <row r="1435" spans="1:13" ht="19.899999999999999" customHeight="1" x14ac:dyDescent="0.35">
      <c r="A1435" s="1"/>
      <c r="B1435" s="1"/>
      <c r="C1435" s="1"/>
      <c r="D1435" s="1"/>
      <c r="E1435" s="1"/>
      <c r="F1435" s="1"/>
      <c r="G1435" s="1"/>
      <c r="H1435" s="1"/>
      <c r="I1435" s="1"/>
      <c r="J1435" s="1"/>
      <c r="K1435" s="1"/>
      <c r="L1435" s="1"/>
      <c r="M1435" s="1"/>
    </row>
    <row r="1436" spans="1:13" ht="19.899999999999999" customHeight="1" x14ac:dyDescent="0.35">
      <c r="A1436" s="1"/>
      <c r="B1436" s="1"/>
      <c r="C1436" s="1"/>
      <c r="D1436" s="1"/>
      <c r="E1436" s="1"/>
      <c r="F1436" s="1"/>
      <c r="G1436" s="1"/>
      <c r="H1436" s="1"/>
      <c r="I1436" s="1"/>
      <c r="J1436" s="1"/>
      <c r="K1436" s="1"/>
      <c r="L1436" s="1"/>
      <c r="M1436" s="1"/>
    </row>
    <row r="1437" spans="1:13" ht="19.899999999999999" customHeight="1" x14ac:dyDescent="0.35">
      <c r="A1437" s="1"/>
      <c r="B1437" s="1"/>
      <c r="C1437" s="1"/>
      <c r="D1437" s="1"/>
      <c r="E1437" s="1"/>
      <c r="F1437" s="1"/>
      <c r="G1437" s="1"/>
      <c r="H1437" s="1"/>
      <c r="I1437" s="1"/>
      <c r="J1437" s="1"/>
      <c r="K1437" s="1"/>
      <c r="L1437" s="1"/>
      <c r="M1437" s="1"/>
    </row>
    <row r="1438" spans="1:13" ht="19.899999999999999" customHeight="1" x14ac:dyDescent="0.35">
      <c r="A1438" s="1"/>
      <c r="B1438" s="1"/>
      <c r="C1438" s="1"/>
      <c r="D1438" s="1"/>
      <c r="E1438" s="1"/>
      <c r="F1438" s="1"/>
      <c r="G1438" s="1"/>
      <c r="H1438" s="1"/>
      <c r="I1438" s="1"/>
      <c r="J1438" s="1"/>
      <c r="K1438" s="1"/>
      <c r="L1438" s="1"/>
      <c r="M1438" s="1"/>
    </row>
    <row r="1439" spans="1:13" ht="19.899999999999999" customHeight="1" x14ac:dyDescent="0.35">
      <c r="A1439" s="1"/>
      <c r="B1439" s="1"/>
      <c r="C1439" s="1"/>
      <c r="D1439" s="1"/>
      <c r="E1439" s="1"/>
      <c r="F1439" s="1"/>
      <c r="G1439" s="1"/>
      <c r="H1439" s="1"/>
      <c r="I1439" s="1"/>
      <c r="J1439" s="1"/>
      <c r="K1439" s="1"/>
      <c r="L1439" s="1"/>
      <c r="M1439" s="1"/>
    </row>
    <row r="1440" spans="1:13" ht="19.899999999999999" customHeight="1" x14ac:dyDescent="0.35">
      <c r="A1440" s="1"/>
      <c r="B1440" s="1"/>
      <c r="C1440" s="1"/>
      <c r="D1440" s="1"/>
      <c r="E1440" s="1"/>
      <c r="F1440" s="1"/>
      <c r="G1440" s="1"/>
      <c r="H1440" s="1"/>
      <c r="I1440" s="1"/>
      <c r="J1440" s="1"/>
      <c r="K1440" s="1"/>
      <c r="L1440" s="1"/>
      <c r="M1440" s="1"/>
    </row>
    <row r="1441" spans="1:13" ht="19.899999999999999" customHeight="1" x14ac:dyDescent="0.35">
      <c r="A1441" s="1"/>
      <c r="B1441" s="1"/>
      <c r="C1441" s="1"/>
      <c r="D1441" s="1"/>
      <c r="E1441" s="1"/>
      <c r="F1441" s="1"/>
      <c r="G1441" s="1"/>
      <c r="H1441" s="1"/>
      <c r="I1441" s="1"/>
      <c r="J1441" s="1"/>
      <c r="K1441" s="1"/>
      <c r="L1441" s="1"/>
      <c r="M1441" s="1"/>
    </row>
    <row r="1442" spans="1:13" ht="19.899999999999999" customHeight="1" x14ac:dyDescent="0.35">
      <c r="A1442" s="1"/>
      <c r="B1442" s="1"/>
      <c r="C1442" s="1"/>
      <c r="D1442" s="1"/>
      <c r="E1442" s="1"/>
      <c r="F1442" s="1"/>
      <c r="G1442" s="1"/>
      <c r="H1442" s="1"/>
      <c r="I1442" s="1"/>
      <c r="J1442" s="1"/>
      <c r="K1442" s="1"/>
      <c r="L1442" s="1"/>
      <c r="M1442" s="1"/>
    </row>
    <row r="1443" spans="1:13" ht="19.899999999999999" customHeight="1" x14ac:dyDescent="0.35">
      <c r="A1443" s="1"/>
      <c r="B1443" s="1"/>
      <c r="C1443" s="1"/>
      <c r="D1443" s="1"/>
      <c r="E1443" s="1"/>
      <c r="F1443" s="1"/>
      <c r="G1443" s="1"/>
      <c r="H1443" s="1"/>
      <c r="I1443" s="1"/>
      <c r="J1443" s="1"/>
      <c r="K1443" s="1"/>
      <c r="L1443" s="1"/>
      <c r="M1443" s="1"/>
    </row>
    <row r="1444" spans="1:13" ht="19.899999999999999" customHeight="1" x14ac:dyDescent="0.35">
      <c r="A1444" s="1"/>
      <c r="B1444" s="1"/>
      <c r="C1444" s="1"/>
      <c r="D1444" s="1"/>
      <c r="E1444" s="1"/>
      <c r="F1444" s="1"/>
      <c r="G1444" s="1"/>
      <c r="H1444" s="1"/>
      <c r="I1444" s="1"/>
      <c r="J1444" s="1"/>
      <c r="K1444" s="1"/>
      <c r="L1444" s="1"/>
      <c r="M1444" s="1"/>
    </row>
    <row r="1445" spans="1:13" ht="19.899999999999999" customHeight="1" x14ac:dyDescent="0.35">
      <c r="A1445" s="1"/>
      <c r="B1445" s="1"/>
      <c r="C1445" s="1"/>
      <c r="D1445" s="1"/>
      <c r="E1445" s="1"/>
      <c r="F1445" s="1"/>
      <c r="G1445" s="1"/>
      <c r="H1445" s="1"/>
      <c r="I1445" s="1"/>
      <c r="J1445" s="1"/>
      <c r="K1445" s="1"/>
      <c r="L1445" s="1"/>
      <c r="M1445" s="1"/>
    </row>
    <row r="1446" spans="1:13" ht="19.899999999999999" customHeight="1" x14ac:dyDescent="0.35">
      <c r="A1446" s="1"/>
      <c r="B1446" s="1"/>
      <c r="C1446" s="1"/>
      <c r="D1446" s="1"/>
      <c r="E1446" s="1"/>
      <c r="F1446" s="1"/>
      <c r="G1446" s="1"/>
      <c r="H1446" s="1"/>
      <c r="I1446" s="1"/>
      <c r="J1446" s="1"/>
      <c r="K1446" s="1"/>
      <c r="L1446" s="1"/>
      <c r="M1446" s="1"/>
    </row>
    <row r="1447" spans="1:13" ht="19.899999999999999" customHeight="1" x14ac:dyDescent="0.35">
      <c r="A1447" s="1"/>
      <c r="B1447" s="1"/>
      <c r="C1447" s="1"/>
      <c r="D1447" s="1"/>
      <c r="E1447" s="1"/>
      <c r="F1447" s="1"/>
      <c r="G1447" s="1"/>
      <c r="H1447" s="1"/>
      <c r="I1447" s="1"/>
      <c r="J1447" s="1"/>
      <c r="K1447" s="1"/>
      <c r="L1447" s="1"/>
      <c r="M1447" s="1"/>
    </row>
    <row r="1448" spans="1:13" ht="19.899999999999999" customHeight="1" x14ac:dyDescent="0.35">
      <c r="A1448" s="1"/>
      <c r="B1448" s="1"/>
      <c r="C1448" s="1"/>
      <c r="D1448" s="1"/>
      <c r="E1448" s="1"/>
      <c r="F1448" s="1"/>
      <c r="G1448" s="1"/>
      <c r="H1448" s="1"/>
      <c r="I1448" s="1"/>
      <c r="J1448" s="1"/>
      <c r="K1448" s="1"/>
      <c r="L1448" s="1"/>
      <c r="M1448" s="1"/>
    </row>
    <row r="1449" spans="1:13" ht="19.899999999999999" customHeight="1" x14ac:dyDescent="0.35">
      <c r="A1449" s="1"/>
      <c r="B1449" s="1"/>
      <c r="C1449" s="1"/>
      <c r="D1449" s="1"/>
      <c r="E1449" s="1"/>
      <c r="F1449" s="1"/>
      <c r="G1449" s="1"/>
      <c r="H1449" s="1"/>
      <c r="I1449" s="1"/>
      <c r="J1449" s="1"/>
      <c r="K1449" s="1"/>
      <c r="L1449" s="1"/>
      <c r="M1449" s="1"/>
    </row>
    <row r="1450" spans="1:13" ht="19.899999999999999" customHeight="1" x14ac:dyDescent="0.35">
      <c r="A1450" s="1"/>
      <c r="B1450" s="1"/>
      <c r="C1450" s="1"/>
      <c r="D1450" s="1"/>
      <c r="E1450" s="1"/>
      <c r="F1450" s="1"/>
      <c r="G1450" s="1"/>
      <c r="H1450" s="1"/>
      <c r="I1450" s="1"/>
      <c r="J1450" s="1"/>
      <c r="K1450" s="1"/>
      <c r="L1450" s="1"/>
      <c r="M1450" s="1"/>
    </row>
    <row r="1451" spans="1:13" ht="19.899999999999999" customHeight="1" x14ac:dyDescent="0.35">
      <c r="A1451" s="1"/>
      <c r="B1451" s="1"/>
      <c r="C1451" s="1"/>
      <c r="D1451" s="1"/>
      <c r="E1451" s="1"/>
      <c r="F1451" s="1"/>
      <c r="G1451" s="1"/>
      <c r="H1451" s="1"/>
      <c r="I1451" s="1"/>
      <c r="J1451" s="1"/>
      <c r="K1451" s="1"/>
      <c r="L1451" s="1"/>
      <c r="M1451" s="1"/>
    </row>
    <row r="1452" spans="1:13" ht="19.899999999999999" customHeight="1" x14ac:dyDescent="0.35">
      <c r="A1452" s="1"/>
      <c r="B1452" s="1"/>
      <c r="C1452" s="1"/>
      <c r="D1452" s="1"/>
      <c r="E1452" s="1"/>
      <c r="F1452" s="1"/>
      <c r="G1452" s="1"/>
      <c r="H1452" s="1"/>
      <c r="I1452" s="1"/>
      <c r="J1452" s="1"/>
      <c r="K1452" s="1"/>
      <c r="L1452" s="1"/>
      <c r="M1452" s="1"/>
    </row>
    <row r="1453" spans="1:13" ht="19.899999999999999" customHeight="1" x14ac:dyDescent="0.35">
      <c r="A1453" s="1"/>
      <c r="B1453" s="1"/>
      <c r="C1453" s="1"/>
      <c r="D1453" s="1"/>
      <c r="E1453" s="1"/>
      <c r="F1453" s="1"/>
      <c r="G1453" s="1"/>
      <c r="H1453" s="1"/>
      <c r="I1453" s="1"/>
      <c r="J1453" s="1"/>
      <c r="K1453" s="1"/>
      <c r="L1453" s="1"/>
      <c r="M1453" s="1"/>
    </row>
    <row r="1454" spans="1:13" ht="19.899999999999999" customHeight="1" x14ac:dyDescent="0.35">
      <c r="A1454" s="1"/>
      <c r="B1454" s="1"/>
      <c r="C1454" s="1"/>
      <c r="D1454" s="1"/>
      <c r="E1454" s="1"/>
      <c r="F1454" s="1"/>
      <c r="G1454" s="1"/>
      <c r="H1454" s="1"/>
      <c r="I1454" s="1"/>
      <c r="J1454" s="1"/>
      <c r="K1454" s="1"/>
      <c r="L1454" s="1"/>
      <c r="M1454" s="1"/>
    </row>
    <row r="1455" spans="1:13" ht="19.899999999999999" customHeight="1" x14ac:dyDescent="0.35">
      <c r="A1455" s="1"/>
      <c r="B1455" s="1"/>
      <c r="C1455" s="1"/>
      <c r="D1455" s="1"/>
      <c r="E1455" s="1"/>
      <c r="F1455" s="1"/>
      <c r="G1455" s="1"/>
      <c r="H1455" s="1"/>
      <c r="I1455" s="1"/>
      <c r="J1455" s="1"/>
      <c r="K1455" s="1"/>
      <c r="L1455" s="1"/>
      <c r="M1455" s="1"/>
    </row>
    <row r="1456" spans="1:13" ht="19.899999999999999" customHeight="1" x14ac:dyDescent="0.35">
      <c r="A1456" s="1"/>
      <c r="B1456" s="1"/>
      <c r="C1456" s="1"/>
      <c r="D1456" s="1"/>
      <c r="E1456" s="1"/>
      <c r="F1456" s="1"/>
      <c r="G1456" s="1"/>
      <c r="H1456" s="1"/>
      <c r="I1456" s="1"/>
      <c r="J1456" s="1"/>
      <c r="K1456" s="1"/>
      <c r="L1456" s="1"/>
      <c r="M1456" s="1"/>
    </row>
    <row r="1457" spans="1:13" ht="19.899999999999999" customHeight="1" x14ac:dyDescent="0.35">
      <c r="A1457" s="1"/>
      <c r="B1457" s="1"/>
      <c r="C1457" s="1"/>
      <c r="D1457" s="1"/>
      <c r="E1457" s="1"/>
      <c r="F1457" s="1"/>
      <c r="G1457" s="1"/>
      <c r="H1457" s="1"/>
      <c r="I1457" s="1"/>
      <c r="J1457" s="1"/>
      <c r="K1457" s="1"/>
      <c r="L1457" s="1"/>
      <c r="M1457" s="1"/>
    </row>
    <row r="1458" spans="1:13" ht="19.899999999999999" customHeight="1" x14ac:dyDescent="0.35">
      <c r="A1458" s="1"/>
      <c r="B1458" s="1"/>
      <c r="C1458" s="1"/>
      <c r="D1458" s="1"/>
      <c r="E1458" s="1"/>
      <c r="F1458" s="1"/>
      <c r="G1458" s="1"/>
      <c r="H1458" s="1"/>
      <c r="I1458" s="1"/>
      <c r="J1458" s="1"/>
      <c r="K1458" s="1"/>
      <c r="L1458" s="1"/>
      <c r="M1458" s="1"/>
    </row>
    <row r="1459" spans="1:13" ht="19.899999999999999" customHeight="1" x14ac:dyDescent="0.35">
      <c r="A1459" s="1"/>
      <c r="B1459" s="1"/>
      <c r="C1459" s="1"/>
      <c r="D1459" s="1"/>
      <c r="E1459" s="1"/>
      <c r="F1459" s="1"/>
      <c r="G1459" s="1"/>
      <c r="H1459" s="1"/>
      <c r="I1459" s="1"/>
      <c r="J1459" s="1"/>
      <c r="K1459" s="1"/>
      <c r="L1459" s="1"/>
      <c r="M1459" s="1"/>
    </row>
    <row r="1460" spans="1:13" ht="19.899999999999999" customHeight="1" x14ac:dyDescent="0.35">
      <c r="A1460" s="1"/>
      <c r="B1460" s="1"/>
      <c r="C1460" s="1"/>
      <c r="D1460" s="1"/>
      <c r="E1460" s="1"/>
      <c r="F1460" s="1"/>
      <c r="G1460" s="1"/>
      <c r="H1460" s="1"/>
      <c r="I1460" s="1"/>
      <c r="J1460" s="1"/>
      <c r="K1460" s="1"/>
      <c r="L1460" s="1"/>
      <c r="M1460" s="1"/>
    </row>
    <row r="1461" spans="1:13" ht="19.899999999999999" customHeight="1" x14ac:dyDescent="0.35">
      <c r="A1461" s="1"/>
      <c r="B1461" s="1"/>
      <c r="C1461" s="1"/>
      <c r="D1461" s="1"/>
      <c r="E1461" s="1"/>
      <c r="F1461" s="1"/>
      <c r="G1461" s="1"/>
      <c r="H1461" s="1"/>
      <c r="I1461" s="1"/>
      <c r="J1461" s="1"/>
      <c r="K1461" s="1"/>
      <c r="L1461" s="1"/>
      <c r="M1461" s="1"/>
    </row>
    <row r="1462" spans="1:13" ht="19.899999999999999" customHeight="1" x14ac:dyDescent="0.35">
      <c r="A1462" s="1"/>
      <c r="B1462" s="1"/>
      <c r="C1462" s="1"/>
      <c r="D1462" s="1"/>
      <c r="E1462" s="1"/>
      <c r="F1462" s="1"/>
      <c r="G1462" s="1"/>
      <c r="H1462" s="1"/>
      <c r="I1462" s="1"/>
      <c r="J1462" s="1"/>
      <c r="K1462" s="1"/>
      <c r="L1462" s="1"/>
      <c r="M1462" s="1"/>
    </row>
    <row r="1463" spans="1:13" ht="19.899999999999999" customHeight="1" x14ac:dyDescent="0.35">
      <c r="A1463" s="1"/>
      <c r="B1463" s="1"/>
      <c r="C1463" s="1"/>
      <c r="D1463" s="1"/>
      <c r="E1463" s="1"/>
      <c r="F1463" s="1"/>
      <c r="G1463" s="1"/>
      <c r="H1463" s="1"/>
      <c r="I1463" s="1"/>
      <c r="J1463" s="1"/>
      <c r="K1463" s="1"/>
      <c r="L1463" s="1"/>
      <c r="M1463" s="1"/>
    </row>
    <row r="1464" spans="1:13" ht="19.899999999999999" customHeight="1" x14ac:dyDescent="0.35">
      <c r="A1464" s="1"/>
      <c r="B1464" s="1"/>
      <c r="C1464" s="1"/>
      <c r="D1464" s="1"/>
      <c r="E1464" s="1"/>
      <c r="F1464" s="1"/>
      <c r="G1464" s="1"/>
      <c r="H1464" s="1"/>
      <c r="I1464" s="1"/>
      <c r="J1464" s="1"/>
      <c r="K1464" s="1"/>
      <c r="L1464" s="1"/>
      <c r="M1464" s="1"/>
    </row>
    <row r="1465" spans="1:13" ht="19.899999999999999" customHeight="1" x14ac:dyDescent="0.35">
      <c r="A1465" s="1"/>
      <c r="B1465" s="1"/>
      <c r="C1465" s="1"/>
      <c r="D1465" s="1"/>
      <c r="E1465" s="1"/>
      <c r="F1465" s="1"/>
      <c r="G1465" s="1"/>
      <c r="H1465" s="1"/>
      <c r="I1465" s="1"/>
      <c r="J1465" s="1"/>
      <c r="K1465" s="1"/>
      <c r="L1465" s="1"/>
      <c r="M1465" s="1"/>
    </row>
    <row r="1466" spans="1:13" ht="19.899999999999999" customHeight="1" x14ac:dyDescent="0.35">
      <c r="A1466" s="1"/>
      <c r="B1466" s="1"/>
      <c r="C1466" s="1"/>
      <c r="D1466" s="1"/>
      <c r="E1466" s="1"/>
      <c r="F1466" s="1"/>
      <c r="G1466" s="1"/>
      <c r="H1466" s="1"/>
      <c r="I1466" s="1"/>
      <c r="J1466" s="1"/>
      <c r="K1466" s="1"/>
      <c r="L1466" s="1"/>
      <c r="M1466" s="1"/>
    </row>
    <row r="1467" spans="1:13" ht="19.899999999999999" customHeight="1" x14ac:dyDescent="0.35">
      <c r="A1467" s="1"/>
      <c r="B1467" s="1"/>
      <c r="C1467" s="1"/>
      <c r="D1467" s="1"/>
      <c r="E1467" s="1"/>
      <c r="F1467" s="1"/>
      <c r="G1467" s="1"/>
      <c r="H1467" s="1"/>
      <c r="I1467" s="1"/>
      <c r="J1467" s="1"/>
      <c r="K1467" s="1"/>
      <c r="L1467" s="1"/>
      <c r="M1467" s="1"/>
    </row>
    <row r="1468" spans="1:13" ht="19.899999999999999" customHeight="1" x14ac:dyDescent="0.35">
      <c r="A1468" s="1"/>
      <c r="B1468" s="1"/>
      <c r="C1468" s="1"/>
      <c r="D1468" s="1"/>
      <c r="E1468" s="1"/>
      <c r="F1468" s="1"/>
      <c r="G1468" s="1"/>
      <c r="H1468" s="1"/>
      <c r="I1468" s="1"/>
      <c r="J1468" s="1"/>
      <c r="K1468" s="1"/>
      <c r="L1468" s="1"/>
      <c r="M1468" s="1"/>
    </row>
    <row r="1469" spans="1:13" ht="19.899999999999999" customHeight="1" x14ac:dyDescent="0.35">
      <c r="A1469" s="1"/>
      <c r="B1469" s="1"/>
      <c r="C1469" s="1"/>
      <c r="D1469" s="1"/>
      <c r="E1469" s="1"/>
      <c r="F1469" s="1"/>
      <c r="G1469" s="1"/>
      <c r="H1469" s="1"/>
      <c r="I1469" s="1"/>
      <c r="J1469" s="1"/>
      <c r="K1469" s="1"/>
      <c r="L1469" s="1"/>
      <c r="M1469" s="1"/>
    </row>
    <row r="1470" spans="1:13" ht="19.899999999999999" customHeight="1" x14ac:dyDescent="0.35">
      <c r="A1470" s="1"/>
      <c r="B1470" s="1"/>
      <c r="C1470" s="1"/>
      <c r="D1470" s="1"/>
      <c r="E1470" s="1"/>
      <c r="F1470" s="1"/>
      <c r="G1470" s="1"/>
      <c r="H1470" s="1"/>
      <c r="I1470" s="1"/>
      <c r="J1470" s="1"/>
      <c r="K1470" s="1"/>
      <c r="L1470" s="1"/>
      <c r="M1470" s="1"/>
    </row>
    <row r="1471" spans="1:13" ht="19.899999999999999" customHeight="1" x14ac:dyDescent="0.35">
      <c r="A1471" s="1"/>
      <c r="B1471" s="1"/>
      <c r="C1471" s="1"/>
      <c r="D1471" s="1"/>
      <c r="E1471" s="1"/>
      <c r="F1471" s="1"/>
      <c r="G1471" s="1"/>
      <c r="H1471" s="1"/>
      <c r="I1471" s="1"/>
      <c r="J1471" s="1"/>
      <c r="K1471" s="1"/>
      <c r="L1471" s="1"/>
      <c r="M1471" s="1"/>
    </row>
    <row r="1472" spans="1:13" ht="19.899999999999999" customHeight="1" x14ac:dyDescent="0.35">
      <c r="A1472" s="1"/>
      <c r="B1472" s="1"/>
      <c r="C1472" s="1"/>
      <c r="D1472" s="1"/>
      <c r="E1472" s="1"/>
      <c r="F1472" s="1"/>
      <c r="G1472" s="1"/>
      <c r="H1472" s="1"/>
      <c r="I1472" s="1"/>
      <c r="J1472" s="1"/>
      <c r="K1472" s="1"/>
      <c r="L1472" s="1"/>
      <c r="M1472" s="1"/>
    </row>
    <row r="1473" spans="1:13" ht="19.899999999999999" customHeight="1" x14ac:dyDescent="0.35">
      <c r="A1473" s="1"/>
      <c r="B1473" s="1"/>
      <c r="C1473" s="1"/>
      <c r="D1473" s="1"/>
      <c r="E1473" s="1"/>
      <c r="F1473" s="1"/>
      <c r="G1473" s="1"/>
      <c r="H1473" s="1"/>
      <c r="I1473" s="1"/>
      <c r="J1473" s="1"/>
      <c r="K1473" s="1"/>
      <c r="L1473" s="1"/>
      <c r="M1473" s="1"/>
    </row>
    <row r="1474" spans="1:13" ht="19.899999999999999" customHeight="1" x14ac:dyDescent="0.35">
      <c r="A1474" s="1"/>
      <c r="B1474" s="1"/>
      <c r="C1474" s="1"/>
      <c r="D1474" s="1"/>
      <c r="E1474" s="1"/>
      <c r="F1474" s="1"/>
      <c r="G1474" s="1"/>
      <c r="H1474" s="1"/>
      <c r="I1474" s="1"/>
      <c r="J1474" s="1"/>
      <c r="K1474" s="1"/>
      <c r="L1474" s="1"/>
      <c r="M1474" s="1"/>
    </row>
    <row r="1475" spans="1:13" ht="19.899999999999999" customHeight="1" x14ac:dyDescent="0.35">
      <c r="A1475" s="1"/>
      <c r="B1475" s="1"/>
      <c r="C1475" s="1"/>
      <c r="D1475" s="1"/>
      <c r="E1475" s="1"/>
      <c r="F1475" s="1"/>
      <c r="G1475" s="1"/>
      <c r="H1475" s="1"/>
      <c r="I1475" s="1"/>
      <c r="J1475" s="1"/>
      <c r="K1475" s="1"/>
      <c r="L1475" s="1"/>
      <c r="M1475" s="1"/>
    </row>
    <row r="1476" spans="1:13" ht="19.899999999999999" customHeight="1" x14ac:dyDescent="0.35">
      <c r="A1476" s="1"/>
      <c r="B1476" s="1"/>
      <c r="C1476" s="1"/>
      <c r="D1476" s="1"/>
      <c r="E1476" s="1"/>
      <c r="F1476" s="1"/>
      <c r="G1476" s="1"/>
      <c r="H1476" s="1"/>
      <c r="I1476" s="1"/>
      <c r="J1476" s="1"/>
      <c r="K1476" s="1"/>
      <c r="L1476" s="1"/>
      <c r="M1476" s="1"/>
    </row>
    <row r="1477" spans="1:13" ht="19.899999999999999" customHeight="1" x14ac:dyDescent="0.35">
      <c r="A1477" s="1"/>
      <c r="B1477" s="1"/>
      <c r="C1477" s="1"/>
      <c r="D1477" s="1"/>
      <c r="E1477" s="1"/>
      <c r="F1477" s="1"/>
      <c r="G1477" s="1"/>
      <c r="H1477" s="1"/>
      <c r="I1477" s="1"/>
      <c r="J1477" s="1"/>
      <c r="K1477" s="1"/>
      <c r="L1477" s="1"/>
      <c r="M1477" s="1"/>
    </row>
    <row r="1478" spans="1:13" ht="19.899999999999999" customHeight="1" x14ac:dyDescent="0.35">
      <c r="A1478" s="1"/>
      <c r="B1478" s="1"/>
      <c r="C1478" s="1"/>
      <c r="D1478" s="1"/>
      <c r="E1478" s="1"/>
      <c r="F1478" s="1"/>
      <c r="G1478" s="1"/>
      <c r="H1478" s="1"/>
      <c r="I1478" s="1"/>
      <c r="J1478" s="1"/>
      <c r="K1478" s="1"/>
      <c r="L1478" s="1"/>
      <c r="M1478" s="1"/>
    </row>
    <row r="1479" spans="1:13" ht="19.899999999999999" customHeight="1" x14ac:dyDescent="0.35">
      <c r="A1479" s="1"/>
      <c r="B1479" s="1"/>
      <c r="C1479" s="1"/>
      <c r="D1479" s="1"/>
      <c r="E1479" s="1"/>
      <c r="F1479" s="1"/>
      <c r="G1479" s="1"/>
      <c r="H1479" s="1"/>
      <c r="I1479" s="1"/>
      <c r="J1479" s="1"/>
      <c r="K1479" s="1"/>
      <c r="L1479" s="1"/>
      <c r="M1479" s="1"/>
    </row>
    <row r="1480" spans="1:13" ht="19.899999999999999" customHeight="1" x14ac:dyDescent="0.35">
      <c r="A1480" s="1"/>
      <c r="B1480" s="1"/>
      <c r="C1480" s="1"/>
      <c r="D1480" s="1"/>
      <c r="E1480" s="1"/>
      <c r="F1480" s="1"/>
      <c r="G1480" s="1"/>
      <c r="H1480" s="1"/>
      <c r="I1480" s="1"/>
      <c r="J1480" s="1"/>
      <c r="K1480" s="1"/>
      <c r="L1480" s="1"/>
      <c r="M1480" s="1"/>
    </row>
    <row r="1481" spans="1:13" ht="19.899999999999999" customHeight="1" x14ac:dyDescent="0.35">
      <c r="A1481" s="1"/>
      <c r="B1481" s="1"/>
      <c r="C1481" s="1"/>
      <c r="D1481" s="1"/>
      <c r="E1481" s="1"/>
      <c r="F1481" s="1"/>
      <c r="G1481" s="1"/>
      <c r="H1481" s="1"/>
      <c r="I1481" s="1"/>
      <c r="J1481" s="1"/>
      <c r="K1481" s="1"/>
      <c r="L1481" s="1"/>
      <c r="M1481" s="1"/>
    </row>
    <row r="1482" spans="1:13" ht="19.899999999999999" customHeight="1" x14ac:dyDescent="0.35">
      <c r="A1482" s="1"/>
      <c r="B1482" s="1"/>
      <c r="C1482" s="1"/>
      <c r="D1482" s="1"/>
      <c r="E1482" s="1"/>
      <c r="F1482" s="1"/>
      <c r="G1482" s="1"/>
      <c r="H1482" s="1"/>
      <c r="I1482" s="1"/>
      <c r="J1482" s="1"/>
      <c r="K1482" s="1"/>
      <c r="L1482" s="1"/>
      <c r="M1482" s="1"/>
    </row>
    <row r="1483" spans="1:13" ht="19.899999999999999" customHeight="1" x14ac:dyDescent="0.35">
      <c r="A1483" s="1"/>
      <c r="B1483" s="1"/>
      <c r="C1483" s="1"/>
      <c r="D1483" s="1"/>
      <c r="E1483" s="1"/>
      <c r="F1483" s="1"/>
      <c r="G1483" s="1"/>
      <c r="H1483" s="1"/>
      <c r="I1483" s="1"/>
      <c r="J1483" s="1"/>
      <c r="K1483" s="1"/>
      <c r="L1483" s="1"/>
      <c r="M1483" s="1"/>
    </row>
    <row r="1484" spans="1:13" ht="19.899999999999999" customHeight="1" x14ac:dyDescent="0.35">
      <c r="A1484" s="1"/>
      <c r="B1484" s="1"/>
      <c r="C1484" s="1"/>
      <c r="D1484" s="1"/>
      <c r="E1484" s="1"/>
      <c r="F1484" s="1"/>
      <c r="G1484" s="1"/>
      <c r="H1484" s="1"/>
      <c r="I1484" s="1"/>
      <c r="J1484" s="1"/>
      <c r="K1484" s="1"/>
      <c r="L1484" s="1"/>
      <c r="M1484" s="1"/>
    </row>
    <row r="1485" spans="1:13" ht="19.899999999999999" customHeight="1" x14ac:dyDescent="0.35">
      <c r="A1485" s="1"/>
      <c r="B1485" s="1"/>
      <c r="C1485" s="1"/>
      <c r="D1485" s="1"/>
      <c r="E1485" s="1"/>
      <c r="F1485" s="1"/>
      <c r="G1485" s="1"/>
      <c r="H1485" s="1"/>
      <c r="I1485" s="1"/>
      <c r="J1485" s="1"/>
      <c r="K1485" s="1"/>
      <c r="L1485" s="1"/>
      <c r="M1485" s="1"/>
    </row>
    <row r="1486" spans="1:13" ht="19.899999999999999" customHeight="1" x14ac:dyDescent="0.35">
      <c r="A1486" s="1"/>
      <c r="B1486" s="1"/>
      <c r="C1486" s="1"/>
      <c r="D1486" s="1"/>
      <c r="E1486" s="1"/>
      <c r="F1486" s="1"/>
      <c r="G1486" s="1"/>
      <c r="H1486" s="1"/>
      <c r="I1486" s="1"/>
      <c r="J1486" s="1"/>
      <c r="K1486" s="1"/>
      <c r="L1486" s="1"/>
      <c r="M1486" s="1"/>
    </row>
    <row r="1487" spans="1:13" ht="19.899999999999999" customHeight="1" x14ac:dyDescent="0.35">
      <c r="A1487" s="1"/>
      <c r="B1487" s="1"/>
      <c r="C1487" s="1"/>
      <c r="D1487" s="1"/>
      <c r="E1487" s="1"/>
      <c r="F1487" s="1"/>
      <c r="G1487" s="1"/>
      <c r="H1487" s="1"/>
      <c r="I1487" s="1"/>
      <c r="J1487" s="1"/>
      <c r="K1487" s="1"/>
      <c r="L1487" s="1"/>
      <c r="M1487" s="1"/>
    </row>
  </sheetData>
  <sheetProtection algorithmName="SHA-512" hashValue="n8MxUNAGf81g8KWPe+o+IrxCqr1K5z2xPJr0W4Rs82PFzYkn60GX0f2Vk9mvrgrRzL9iwqi68kzIiSsR/OxxdQ==" saltValue="NLOvTkCPf3Hfg6suJqFUIA==" spinCount="100000" sheet="1" objects="1" scenarios="1"/>
  <mergeCells count="332">
    <mergeCell ref="L852:M852"/>
    <mergeCell ref="J852:K852"/>
    <mergeCell ref="H846:I846"/>
    <mergeCell ref="H847:I847"/>
    <mergeCell ref="H848:I848"/>
    <mergeCell ref="H849:I849"/>
    <mergeCell ref="J846:K846"/>
    <mergeCell ref="J847:K847"/>
    <mergeCell ref="J848:K848"/>
    <mergeCell ref="J849:K849"/>
    <mergeCell ref="J850:K850"/>
    <mergeCell ref="H852:I852"/>
    <mergeCell ref="H850:I850"/>
    <mergeCell ref="H851:I851"/>
    <mergeCell ref="J851:K851"/>
    <mergeCell ref="I13:M13"/>
    <mergeCell ref="L850:M850"/>
    <mergeCell ref="L851:M851"/>
    <mergeCell ref="G453:M453"/>
    <mergeCell ref="G407:M407"/>
    <mergeCell ref="G408:M408"/>
    <mergeCell ref="G410:M410"/>
    <mergeCell ref="G411:M411"/>
    <mergeCell ref="G432:M432"/>
    <mergeCell ref="G434:M434"/>
    <mergeCell ref="G435:M435"/>
    <mergeCell ref="G436:M436"/>
    <mergeCell ref="G442:M442"/>
    <mergeCell ref="G443:M443"/>
    <mergeCell ref="G451:M451"/>
    <mergeCell ref="G452:M452"/>
    <mergeCell ref="G426:M426"/>
    <mergeCell ref="A819:M819"/>
    <mergeCell ref="L846:M846"/>
    <mergeCell ref="L847:M847"/>
    <mergeCell ref="L848:M848"/>
    <mergeCell ref="L849:M849"/>
    <mergeCell ref="F849:G849"/>
    <mergeCell ref="A825:M825"/>
    <mergeCell ref="A852:E852"/>
    <mergeCell ref="F846:G846"/>
    <mergeCell ref="F848:G848"/>
    <mergeCell ref="F847:G847"/>
    <mergeCell ref="F850:G850"/>
    <mergeCell ref="F851:G851"/>
    <mergeCell ref="F852:G852"/>
    <mergeCell ref="A848:E848"/>
    <mergeCell ref="A849:E849"/>
    <mergeCell ref="A846:E846"/>
    <mergeCell ref="A847:E847"/>
    <mergeCell ref="A850:E850"/>
    <mergeCell ref="A851:E851"/>
    <mergeCell ref="B810:M810"/>
    <mergeCell ref="H750:L750"/>
    <mergeCell ref="H752:L752"/>
    <mergeCell ref="H754:L754"/>
    <mergeCell ref="H756:L756"/>
    <mergeCell ref="J818:M818"/>
    <mergeCell ref="H845:I845"/>
    <mergeCell ref="A845:E845"/>
    <mergeCell ref="L845:M845"/>
    <mergeCell ref="F845:G845"/>
    <mergeCell ref="A767:H767"/>
    <mergeCell ref="A822:M822"/>
    <mergeCell ref="B772:G772"/>
    <mergeCell ref="B773:G773"/>
    <mergeCell ref="B774:G774"/>
    <mergeCell ref="J845:K845"/>
    <mergeCell ref="H762:L762"/>
    <mergeCell ref="A760:G760"/>
    <mergeCell ref="A762:G762"/>
    <mergeCell ref="A759:M759"/>
    <mergeCell ref="A761:M761"/>
    <mergeCell ref="H760:L760"/>
    <mergeCell ref="K767:L767"/>
    <mergeCell ref="A747:M747"/>
    <mergeCell ref="A743:M743"/>
    <mergeCell ref="A744:D746"/>
    <mergeCell ref="E745:G745"/>
    <mergeCell ref="E746:G746"/>
    <mergeCell ref="E744:G744"/>
    <mergeCell ref="A748:G748"/>
    <mergeCell ref="A757:M757"/>
    <mergeCell ref="A758:G758"/>
    <mergeCell ref="H758:L758"/>
    <mergeCell ref="A749:M749"/>
    <mergeCell ref="A750:G750"/>
    <mergeCell ref="A752:G752"/>
    <mergeCell ref="A754:G754"/>
    <mergeCell ref="A751:M751"/>
    <mergeCell ref="A753:M753"/>
    <mergeCell ref="H744:L744"/>
    <mergeCell ref="G439:M439"/>
    <mergeCell ref="G440:M440"/>
    <mergeCell ref="G421:M421"/>
    <mergeCell ref="G429:M429"/>
    <mergeCell ref="G437:M437"/>
    <mergeCell ref="G445:M445"/>
    <mergeCell ref="G454:M454"/>
    <mergeCell ref="G455:M455"/>
    <mergeCell ref="G420:M420"/>
    <mergeCell ref="G423:M423"/>
    <mergeCell ref="G424:M424"/>
    <mergeCell ref="G422:M422"/>
    <mergeCell ref="G428:M428"/>
    <mergeCell ref="G430:M430"/>
    <mergeCell ref="G431:M431"/>
    <mergeCell ref="G444:M444"/>
    <mergeCell ref="G446:M446"/>
    <mergeCell ref="G447:M447"/>
    <mergeCell ref="G448:M448"/>
    <mergeCell ref="G450:M450"/>
    <mergeCell ref="G438:M438"/>
    <mergeCell ref="G427:M427"/>
    <mergeCell ref="I256:J256"/>
    <mergeCell ref="G406:M406"/>
    <mergeCell ref="I5:M5"/>
    <mergeCell ref="I6:M6"/>
    <mergeCell ref="I15:M15"/>
    <mergeCell ref="I16:M16"/>
    <mergeCell ref="I17:M17"/>
    <mergeCell ref="I18:M18"/>
    <mergeCell ref="I19:M19"/>
    <mergeCell ref="I20:M20"/>
    <mergeCell ref="I25:M25"/>
    <mergeCell ref="I26:M26"/>
    <mergeCell ref="I27:M27"/>
    <mergeCell ref="I28:M28"/>
    <mergeCell ref="I30:M30"/>
    <mergeCell ref="I29:M29"/>
    <mergeCell ref="I9:M9"/>
    <mergeCell ref="I10:M10"/>
    <mergeCell ref="A350:M350"/>
    <mergeCell ref="G400:M400"/>
    <mergeCell ref="G394:M394"/>
    <mergeCell ref="G395:M395"/>
    <mergeCell ref="A241:I241"/>
    <mergeCell ref="I23:M23"/>
    <mergeCell ref="E368:M368"/>
    <mergeCell ref="H372:M372"/>
    <mergeCell ref="H374:M374"/>
    <mergeCell ref="G386:M386"/>
    <mergeCell ref="G387:M387"/>
    <mergeCell ref="G388:M388"/>
    <mergeCell ref="A352:M352"/>
    <mergeCell ref="L300:M300"/>
    <mergeCell ref="G389:M389"/>
    <mergeCell ref="C347:E347"/>
    <mergeCell ref="G398:M398"/>
    <mergeCell ref="G399:M399"/>
    <mergeCell ref="G390:M390"/>
    <mergeCell ref="G391:M391"/>
    <mergeCell ref="G392:M392"/>
    <mergeCell ref="G397:M397"/>
    <mergeCell ref="G396:M396"/>
    <mergeCell ref="G405:M405"/>
    <mergeCell ref="G412:M412"/>
    <mergeCell ref="I14:M14"/>
    <mergeCell ref="I22:M22"/>
    <mergeCell ref="A55:M55"/>
    <mergeCell ref="A248:H248"/>
    <mergeCell ref="A200:M200"/>
    <mergeCell ref="A237:I237"/>
    <mergeCell ref="A226:M226"/>
    <mergeCell ref="F229:M229"/>
    <mergeCell ref="F230:M230"/>
    <mergeCell ref="F231:M231"/>
    <mergeCell ref="F232:M232"/>
    <mergeCell ref="A236:I236"/>
    <mergeCell ref="A235:I235"/>
    <mergeCell ref="A203:M203"/>
    <mergeCell ref="H223:M223"/>
    <mergeCell ref="A238:I238"/>
    <mergeCell ref="A239:I239"/>
    <mergeCell ref="A240:I240"/>
    <mergeCell ref="A242:I242"/>
    <mergeCell ref="J36:L36"/>
    <mergeCell ref="F195:M195"/>
    <mergeCell ref="I35:M35"/>
    <mergeCell ref="A1:M1"/>
    <mergeCell ref="A2:M2"/>
    <mergeCell ref="I485:M485"/>
    <mergeCell ref="I487:M487"/>
    <mergeCell ref="I470:J470"/>
    <mergeCell ref="I471:J471"/>
    <mergeCell ref="I473:M473"/>
    <mergeCell ref="I474:M474"/>
    <mergeCell ref="I475:M475"/>
    <mergeCell ref="A56:M56"/>
    <mergeCell ref="A70:M70"/>
    <mergeCell ref="B302:M302"/>
    <mergeCell ref="I316:M316"/>
    <mergeCell ref="I308:M308"/>
    <mergeCell ref="I317:M317"/>
    <mergeCell ref="B334:M334"/>
    <mergeCell ref="B328:M328"/>
    <mergeCell ref="B329:M329"/>
    <mergeCell ref="B331:M331"/>
    <mergeCell ref="A193:M193"/>
    <mergeCell ref="A247:M247"/>
    <mergeCell ref="A275:M275"/>
    <mergeCell ref="I11:M11"/>
    <mergeCell ref="I12:M12"/>
    <mergeCell ref="H889:L889"/>
    <mergeCell ref="A868:M868"/>
    <mergeCell ref="A869:M869"/>
    <mergeCell ref="A871:M871"/>
    <mergeCell ref="A875:M875"/>
    <mergeCell ref="A876:M876"/>
    <mergeCell ref="A877:M877"/>
    <mergeCell ref="A878:M878"/>
    <mergeCell ref="A880:M880"/>
    <mergeCell ref="H886:L886"/>
    <mergeCell ref="H888:L888"/>
    <mergeCell ref="A856:M866"/>
    <mergeCell ref="A580:M580"/>
    <mergeCell ref="E587:M587"/>
    <mergeCell ref="E583:M583"/>
    <mergeCell ref="E584:M584"/>
    <mergeCell ref="E588:M588"/>
    <mergeCell ref="E591:M591"/>
    <mergeCell ref="E592:M592"/>
    <mergeCell ref="E595:M595"/>
    <mergeCell ref="E596:M596"/>
    <mergeCell ref="E599:M599"/>
    <mergeCell ref="E600:M600"/>
    <mergeCell ref="E603:M603"/>
    <mergeCell ref="E604:M604"/>
    <mergeCell ref="A628:M628"/>
    <mergeCell ref="A629:M629"/>
    <mergeCell ref="A632:M632"/>
    <mergeCell ref="F685:M685"/>
    <mergeCell ref="F718:M718"/>
    <mergeCell ref="E607:M607"/>
    <mergeCell ref="E608:M608"/>
    <mergeCell ref="A613:M613"/>
    <mergeCell ref="J729:K729"/>
    <mergeCell ref="I767:J767"/>
    <mergeCell ref="I481:M481"/>
    <mergeCell ref="I483:M483"/>
    <mergeCell ref="I463:M463"/>
    <mergeCell ref="I464:M464"/>
    <mergeCell ref="A617:M617"/>
    <mergeCell ref="A620:M620"/>
    <mergeCell ref="A621:M621"/>
    <mergeCell ref="A624:M624"/>
    <mergeCell ref="A854:M854"/>
    <mergeCell ref="A742:G742"/>
    <mergeCell ref="B724:G724"/>
    <mergeCell ref="B726:G726"/>
    <mergeCell ref="B727:G727"/>
    <mergeCell ref="B728:G728"/>
    <mergeCell ref="B729:G729"/>
    <mergeCell ref="B725:G725"/>
    <mergeCell ref="H725:I725"/>
    <mergeCell ref="J725:K725"/>
    <mergeCell ref="A633:M633"/>
    <mergeCell ref="A755:M755"/>
    <mergeCell ref="A756:G756"/>
    <mergeCell ref="H745:L745"/>
    <mergeCell ref="H746:L746"/>
    <mergeCell ref="H748:L748"/>
    <mergeCell ref="X36:X37"/>
    <mergeCell ref="R35:X35"/>
    <mergeCell ref="S36:S37"/>
    <mergeCell ref="U36:U37"/>
    <mergeCell ref="W36:W37"/>
    <mergeCell ref="V36:V37"/>
    <mergeCell ref="P36:P37"/>
    <mergeCell ref="N35:P35"/>
    <mergeCell ref="A549:M549"/>
    <mergeCell ref="A535:M535"/>
    <mergeCell ref="A544:M544"/>
    <mergeCell ref="O36:O37"/>
    <mergeCell ref="H497:M499"/>
    <mergeCell ref="H501:M503"/>
    <mergeCell ref="H505:M507"/>
    <mergeCell ref="H509:M511"/>
    <mergeCell ref="H513:M515"/>
    <mergeCell ref="H517:M519"/>
    <mergeCell ref="A526:M526"/>
    <mergeCell ref="I460:M460"/>
    <mergeCell ref="I461:M461"/>
    <mergeCell ref="I462:M462"/>
    <mergeCell ref="A492:M492"/>
    <mergeCell ref="I479:M479"/>
    <mergeCell ref="A557:H557"/>
    <mergeCell ref="A561:H561"/>
    <mergeCell ref="J561:M561"/>
    <mergeCell ref="I664:M664"/>
    <mergeCell ref="B723:G723"/>
    <mergeCell ref="A739:M739"/>
    <mergeCell ref="H742:L742"/>
    <mergeCell ref="A616:M616"/>
    <mergeCell ref="A562:H562"/>
    <mergeCell ref="H727:I727"/>
    <mergeCell ref="H728:I728"/>
    <mergeCell ref="H729:I729"/>
    <mergeCell ref="J726:K726"/>
    <mergeCell ref="J727:K727"/>
    <mergeCell ref="J728:K728"/>
    <mergeCell ref="A741:G741"/>
    <mergeCell ref="H741:L741"/>
    <mergeCell ref="H723:I723"/>
    <mergeCell ref="J723:K723"/>
    <mergeCell ref="H724:I724"/>
    <mergeCell ref="J724:K724"/>
    <mergeCell ref="H726:I726"/>
    <mergeCell ref="R36:R37"/>
    <mergeCell ref="T36:T37"/>
    <mergeCell ref="A573:H573"/>
    <mergeCell ref="A625:M625"/>
    <mergeCell ref="I662:M662"/>
    <mergeCell ref="I660:M660"/>
    <mergeCell ref="A660:H660"/>
    <mergeCell ref="A571:H571"/>
    <mergeCell ref="I555:M555"/>
    <mergeCell ref="G404:M404"/>
    <mergeCell ref="G419:M419"/>
    <mergeCell ref="G414:M414"/>
    <mergeCell ref="G415:M415"/>
    <mergeCell ref="G413:M413"/>
    <mergeCell ref="G456:M456"/>
    <mergeCell ref="G416:M416"/>
    <mergeCell ref="G418:M418"/>
    <mergeCell ref="A523:M523"/>
    <mergeCell ref="A547:M547"/>
    <mergeCell ref="A402:F402"/>
    <mergeCell ref="G402:M402"/>
    <mergeCell ref="G403:M403"/>
    <mergeCell ref="A558:H558"/>
    <mergeCell ref="J557:M557"/>
  </mergeCells>
  <conditionalFormatting sqref="P38:P47">
    <cfRule type="cellIs" dxfId="1" priority="1" operator="equal">
      <formula>"Yes"</formula>
    </cfRule>
    <cfRule type="cellIs" dxfId="0" priority="2" operator="equal">
      <formula>"Must Check"</formula>
    </cfRule>
  </conditionalFormatting>
  <dataValidations count="17">
    <dataValidation type="list" allowBlank="1" showInputMessage="1" showErrorMessage="1" sqref="I22" xr:uid="{10A81398-ACFB-4066-8074-9DB026B272CC}">
      <formula1>NCAcq</formula1>
    </dataValidation>
    <dataValidation type="list" allowBlank="1" showInputMessage="1" showErrorMessage="1" sqref="K105:K113 J236:J242" xr:uid="{00000000-0002-0000-0600-000001000000}">
      <formula1>YesNo</formula1>
    </dataValidation>
    <dataValidation allowBlank="1" showErrorMessage="1" sqref="A38:B41 K135 K137:K144" xr:uid="{00000000-0002-0000-0600-000003000000}"/>
    <dataValidation type="list" allowBlank="1" showErrorMessage="1" sqref="K134" xr:uid="{00000000-0002-0000-0600-000004000000}">
      <formula1>BasisBoost</formula1>
    </dataValidation>
    <dataValidation showErrorMessage="1" sqref="K118 B150 A518:A519 A514:A515 A510:A511 A506:A507 A502:A503 A498:A499" xr:uid="{00000000-0002-0000-0600-000005000000}"/>
    <dataValidation type="list" allowBlank="1" showErrorMessage="1" sqref="K148" xr:uid="{00000000-0002-0000-0600-000006000000}">
      <formula1>YesNo</formula1>
    </dataValidation>
    <dataValidation type="whole" operator="greaterThanOrEqual" allowBlank="1" showInputMessage="1" showErrorMessage="1" sqref="I38:L41 M298 I49:J49 M50 I46:K47 H82:L82 H74:L74 M87:M89 K119 L345:M347 L124:M124 L126:M126 L131:M132 L337:M337 L339:M340 L297:M297 I43:K44 H78:L78" xr:uid="{00000000-0002-0000-0600-000007000000}">
      <formula1>0</formula1>
    </dataValidation>
    <dataValidation type="list" showErrorMessage="1" sqref="A497 A714 A266 A264 A254 A252 A272 A501 A505 A509 A513 A517 A270 A479 A481 A483 A485 A487:A488 A379 A381 A372 A374 B368 B366 B364 B362 B360 A358 A356 J577 J567 J569 J571 J573 J575 L577 L571 L573 L575 J565 L569 L567 L565 A656 A658 A646 A648 A650 A652 A654 A638 B640 B642 B644 A669 A671 A673 A675 A677 A679 A681 A683 A685 A690 A692 A694 A696 A698 A700 A702 A704 A718 A706 A708 A710 A712 A258 A733 A735 A816 A716 A539 A541 A65 A67 A833 A835 A839 A841 B305 B307 B312 B314 A531 A529 B159 B161 C169 C171 C175 C177 C181 C183 A189 A191 A195 A197 A205 A208 A219 A221" xr:uid="{00000000-0002-0000-0600-000008000000}">
      <formula1>X</formula1>
    </dataValidation>
    <dataValidation type="list" allowBlank="1" showInputMessage="1" showErrorMessage="1" sqref="L300" xr:uid="{00000000-0002-0000-0600-000009000000}">
      <formula1>BondType</formula1>
    </dataValidation>
    <dataValidation operator="greaterThanOrEqual" allowBlank="1" showInputMessage="1" showErrorMessage="1" sqref="L122:M122 I21" xr:uid="{00000000-0002-0000-0600-00000A000000}"/>
    <dataValidation type="list" allowBlank="1" showInputMessage="1" showErrorMessage="1" sqref="L281:M281" xr:uid="{012FBACE-B6A9-404C-B8F5-F4919733AF68}">
      <formula1>Repayment</formula1>
    </dataValidation>
    <dataValidation type="list" allowBlank="1" showInputMessage="1" showErrorMessage="1" sqref="A523:M523" xr:uid="{861D541B-97AB-431F-A7E9-A935E0256732}">
      <formula1>"Agricultural / Rural,Preservation,Urban"</formula1>
    </dataValidation>
    <dataValidation type="decimal" operator="greaterThanOrEqual" allowBlank="1" showInputMessage="1" showErrorMessage="1" errorTitle="Value Error" error="Value must be greater than or equal to 75%" sqref="M284" xr:uid="{60F7564D-D856-45EF-8D25-377D58C4061E}">
      <formula1>0.75</formula1>
    </dataValidation>
    <dataValidation type="decimal" operator="greaterThanOrEqual" allowBlank="1" showInputMessage="1" showErrorMessage="1" errorTitle="Value Error" error="Value must be at least 0.25%" sqref="M279" xr:uid="{2406EA42-F68D-4F8E-BFD0-895D6904F9F6}">
      <formula1>0.0025</formula1>
    </dataValidation>
    <dataValidation type="whole" allowBlank="1" showInputMessage="1" showErrorMessage="1" sqref="L769 J769 J772:J774 J776 J778 J780 J782 J784 J786 J788 J790 J792 J795:J796 J806 J808 L808 L806 L803:L804 L799:L800 L795:L796 L792 L790 L788 L786 L784 L782 L780 L778 L776 L772:L774" xr:uid="{65F4C367-C2FB-4254-A687-663D9B283972}">
      <formula1>2015</formula1>
      <formula2>2030</formula2>
    </dataValidation>
    <dataValidation type="decimal" operator="greaterThanOrEqual" allowBlank="1" showInputMessage="1" showErrorMessage="1" sqref="H75:L75 H79:L79 H83:L83" xr:uid="{2D8E1E96-1C42-44EF-BCC4-B379727EDA8F}">
      <formula1>0</formula1>
    </dataValidation>
    <dataValidation type="list" showInputMessage="1" showErrorMessage="1" sqref="A826 A828" xr:uid="{E0B51FA0-5BC1-41A7-860D-EF834B0117E1}">
      <formula1>X</formula1>
    </dataValidation>
  </dataValidations>
  <hyperlinks>
    <hyperlink ref="A187" r:id="rId1" xr:uid="{00000000-0004-0000-0600-000000000000}"/>
  </hyperlinks>
  <printOptions horizontalCentered="1"/>
  <pageMargins left="0.5" right="0.5" top="0.75" bottom="0.75" header="0.3" footer="0.3"/>
  <pageSetup scale="63" fitToHeight="0" orientation="portrait" r:id="rId2"/>
  <headerFooter>
    <oddFooter>&amp;LConsolidated Application
Application and Input&amp;CPage &amp;P of &amp;N&amp;R2025 Consolidated Application</oddFooter>
  </headerFooter>
  <rowBreaks count="24" manualBreakCount="24">
    <brk id="31" max="12" man="1"/>
    <brk id="71" max="12" man="1"/>
    <brk id="100" max="12" man="1"/>
    <brk id="143" max="12" man="1"/>
    <brk id="198" max="12" man="1"/>
    <brk id="242" max="12" man="1"/>
    <brk id="275" max="12" man="1"/>
    <brk id="329" max="12" man="1"/>
    <brk id="353" max="12" man="1"/>
    <brk id="383" max="12" man="1"/>
    <brk id="424" max="12" man="1"/>
    <brk id="456" max="12" man="1"/>
    <brk id="490" max="12" man="1"/>
    <brk id="536" max="12" man="1"/>
    <brk id="563" max="12" man="1"/>
    <brk id="592" max="12" man="1"/>
    <brk id="609" max="12" man="1"/>
    <brk id="626" max="12" man="1"/>
    <brk id="659" max="12" man="1"/>
    <brk id="719" max="12" man="1"/>
    <brk id="763" max="12" man="1"/>
    <brk id="813" max="12" man="1"/>
    <brk id="842" max="12" man="1"/>
    <brk id="867" max="12" man="1"/>
  </rowBreaks>
  <ignoredErrors>
    <ignoredError sqref="B167 B173 B179" numberStoredAsText="1"/>
    <ignoredError sqref="M4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CAD6EA77-CBC9-45FF-B4E3-A5DCEE4F9216}">
          <x14:formula1>
            <xm:f>'Names(DNU)'!$A$32:$A$34</xm:f>
          </x14:formula1>
          <xm:sqref>I35</xm:sqref>
        </x14:dataValidation>
        <x14:dataValidation type="list" allowBlank="1" showInputMessage="1" showErrorMessage="1" xr:uid="{ADA2D696-849F-4D14-98DD-243F10903612}">
          <x14:formula1>
            <xm:f>'Names(DNU)'!$A$36:$A$46</xm:f>
          </x14:formula1>
          <xm:sqref>J818:M818</xm:sqref>
        </x14:dataValidation>
        <x14:dataValidation type="list" allowBlank="1" showInputMessage="1" showErrorMessage="1" xr:uid="{BD8AA00E-EEDF-42EE-8EE0-0D4FD65E8BA6}">
          <x14:formula1>
            <xm:f>'Names(DNU)'!$A$48:$A$54</xm:f>
          </x14:formula1>
          <xm:sqref>A558:H558</xm:sqref>
        </x14:dataValidation>
        <x14:dataValidation type="list" allowBlank="1" showInputMessage="1" showErrorMessage="1" xr:uid="{E46B54E8-E882-4C60-8A3C-EF8C36F34189}">
          <x14:formula1>
            <xm:f>'Names(DNU)'!$A$56:$A$57</xm:f>
          </x14:formula1>
          <xm:sqref>A562:H562</xm:sqref>
        </x14:dataValidation>
        <x14:dataValidation type="list" operator="greaterThan" allowBlank="1" showInputMessage="1" showErrorMessage="1" xr:uid="{B5C9A16F-9499-434F-9F78-6C2EA9560369}">
          <x14:formula1>
            <xm:f>'Names(DNU)'!$A$59:$A$70</xm:f>
          </x14:formula1>
          <xm:sqref>I769 I772:I774 I776 I778 I780 I782 I784 I786 I788 I790 I792 I795:I796 I806 I808 K808 K806 K803:K804 K799:K800 K795:K796 K792 K790 K788 K786 K784 K782 K780 K778 K776 K772:K774 K769</xm:sqref>
        </x14:dataValidation>
        <x14:dataValidation type="list" allowBlank="1" showInputMessage="1" showErrorMessage="1" xr:uid="{AC2C16EA-49C6-44CC-8F56-799626D82DDB}">
          <x14:formula1>
            <xm:f>'Names(DNU)'!$A$79:$A$83</xm:f>
          </x14:formula1>
          <xm:sqref>I18:M18</xm:sqref>
        </x14:dataValidation>
        <x14:dataValidation type="list" allowBlank="1" showInputMessage="1" showErrorMessage="1" xr:uid="{3213749A-951E-4F52-9076-7EA633A9F293}">
          <x14:formula1>
            <xm:f>'Names(DNU)'!$A$72:$A$77</xm:f>
          </x14:formula1>
          <xm:sqref>I19:M19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tabColor theme="1"/>
  </sheetPr>
  <dimension ref="A1:JZ160"/>
  <sheetViews>
    <sheetView workbookViewId="0">
      <selection activeCell="O38" sqref="O38"/>
    </sheetView>
  </sheetViews>
  <sheetFormatPr defaultRowHeight="14.5" x14ac:dyDescent="0.35"/>
  <cols>
    <col min="1" max="3" width="9.453125" customWidth="1"/>
    <col min="4" max="4" width="10.7265625" customWidth="1"/>
    <col min="5" max="5" width="11" customWidth="1"/>
    <col min="6" max="6" width="10.1796875" customWidth="1"/>
    <col min="18" max="18" width="9.1796875" bestFit="1" customWidth="1"/>
    <col min="64" max="70" width="8.7265625" customWidth="1"/>
  </cols>
  <sheetData>
    <row r="1" spans="1:1" x14ac:dyDescent="0.35">
      <c r="A1" s="34" t="s">
        <v>108</v>
      </c>
    </row>
    <row r="2" spans="1:1" x14ac:dyDescent="0.35">
      <c r="A2" s="3">
        <v>0.09</v>
      </c>
    </row>
    <row r="3" spans="1:1" x14ac:dyDescent="0.35">
      <c r="A3" s="3">
        <v>0.04</v>
      </c>
    </row>
    <row r="4" spans="1:1" x14ac:dyDescent="0.35">
      <c r="A4" s="34" t="s">
        <v>109</v>
      </c>
    </row>
    <row r="5" spans="1:1" x14ac:dyDescent="0.35">
      <c r="A5" s="3">
        <v>1</v>
      </c>
    </row>
    <row r="6" spans="1:1" x14ac:dyDescent="0.35">
      <c r="A6" s="3">
        <v>1.3</v>
      </c>
    </row>
    <row r="7" spans="1:1" x14ac:dyDescent="0.35">
      <c r="A7" s="34" t="s">
        <v>110</v>
      </c>
    </row>
    <row r="8" spans="1:1" x14ac:dyDescent="0.35">
      <c r="A8" t="s">
        <v>111</v>
      </c>
    </row>
    <row r="9" spans="1:1" x14ac:dyDescent="0.35">
      <c r="A9" t="s">
        <v>112</v>
      </c>
    </row>
    <row r="10" spans="1:1" x14ac:dyDescent="0.35">
      <c r="A10" s="34" t="s">
        <v>113</v>
      </c>
    </row>
    <row r="11" spans="1:1" x14ac:dyDescent="0.35">
      <c r="A11" t="s">
        <v>114</v>
      </c>
    </row>
    <row r="12" spans="1:1" x14ac:dyDescent="0.35">
      <c r="A12" t="s">
        <v>115</v>
      </c>
    </row>
    <row r="13" spans="1:1" x14ac:dyDescent="0.35">
      <c r="A13" s="34" t="s">
        <v>116</v>
      </c>
    </row>
    <row r="14" spans="1:1" x14ac:dyDescent="0.35">
      <c r="A14" s="35" t="s">
        <v>117</v>
      </c>
    </row>
    <row r="15" spans="1:1" x14ac:dyDescent="0.35">
      <c r="A15" s="35" t="s">
        <v>118</v>
      </c>
    </row>
    <row r="16" spans="1:1" x14ac:dyDescent="0.35">
      <c r="A16" s="35" t="s">
        <v>119</v>
      </c>
    </row>
    <row r="17" spans="1:1" x14ac:dyDescent="0.35">
      <c r="A17" s="36" t="s">
        <v>120</v>
      </c>
    </row>
    <row r="18" spans="1:1" x14ac:dyDescent="0.35">
      <c r="A18" s="34" t="s">
        <v>121</v>
      </c>
    </row>
    <row r="19" spans="1:1" x14ac:dyDescent="0.35">
      <c r="A19" t="s">
        <v>122</v>
      </c>
    </row>
    <row r="20" spans="1:1" x14ac:dyDescent="0.35">
      <c r="A20" t="s">
        <v>123</v>
      </c>
    </row>
    <row r="21" spans="1:1" x14ac:dyDescent="0.35">
      <c r="A21" s="34" t="s">
        <v>124</v>
      </c>
    </row>
    <row r="22" spans="1:1" x14ac:dyDescent="0.35">
      <c r="A22" t="s">
        <v>125</v>
      </c>
    </row>
    <row r="23" spans="1:1" x14ac:dyDescent="0.35">
      <c r="A23" t="s">
        <v>126</v>
      </c>
    </row>
    <row r="24" spans="1:1" x14ac:dyDescent="0.35">
      <c r="A24" t="s">
        <v>127</v>
      </c>
    </row>
    <row r="25" spans="1:1" x14ac:dyDescent="0.35">
      <c r="A25" s="34" t="s">
        <v>128</v>
      </c>
    </row>
    <row r="27" spans="1:1" x14ac:dyDescent="0.35">
      <c r="A27" t="s">
        <v>128</v>
      </c>
    </row>
    <row r="28" spans="1:1" x14ac:dyDescent="0.35">
      <c r="A28" s="34" t="s">
        <v>129</v>
      </c>
    </row>
    <row r="29" spans="1:1" x14ac:dyDescent="0.35">
      <c r="A29" t="s">
        <v>130</v>
      </c>
    </row>
    <row r="30" spans="1:1" x14ac:dyDescent="0.35">
      <c r="A30" t="s">
        <v>131</v>
      </c>
    </row>
    <row r="31" spans="1:1" x14ac:dyDescent="0.35">
      <c r="A31" s="34" t="s">
        <v>132</v>
      </c>
    </row>
    <row r="32" spans="1:1" x14ac:dyDescent="0.35">
      <c r="A32" t="s">
        <v>133</v>
      </c>
    </row>
    <row r="33" spans="1:1" x14ac:dyDescent="0.35">
      <c r="A33" t="s">
        <v>134</v>
      </c>
    </row>
    <row r="34" spans="1:1" x14ac:dyDescent="0.35">
      <c r="A34" t="s">
        <v>135</v>
      </c>
    </row>
    <row r="35" spans="1:1" x14ac:dyDescent="0.35">
      <c r="A35" s="34" t="s">
        <v>136</v>
      </c>
    </row>
    <row r="36" spans="1:1" x14ac:dyDescent="0.35">
      <c r="A36" t="s">
        <v>137</v>
      </c>
    </row>
    <row r="37" spans="1:1" x14ac:dyDescent="0.35">
      <c r="A37" t="s">
        <v>138</v>
      </c>
    </row>
    <row r="38" spans="1:1" x14ac:dyDescent="0.35">
      <c r="A38" t="s">
        <v>139</v>
      </c>
    </row>
    <row r="39" spans="1:1" x14ac:dyDescent="0.35">
      <c r="A39" t="s">
        <v>140</v>
      </c>
    </row>
    <row r="40" spans="1:1" x14ac:dyDescent="0.35">
      <c r="A40" t="s">
        <v>141</v>
      </c>
    </row>
    <row r="41" spans="1:1" x14ac:dyDescent="0.35">
      <c r="A41" t="s">
        <v>142</v>
      </c>
    </row>
    <row r="42" spans="1:1" x14ac:dyDescent="0.35">
      <c r="A42" t="s">
        <v>143</v>
      </c>
    </row>
    <row r="43" spans="1:1" x14ac:dyDescent="0.35">
      <c r="A43" t="s">
        <v>144</v>
      </c>
    </row>
    <row r="44" spans="1:1" x14ac:dyDescent="0.35">
      <c r="A44" t="s">
        <v>145</v>
      </c>
    </row>
    <row r="45" spans="1:1" x14ac:dyDescent="0.35">
      <c r="A45" t="s">
        <v>146</v>
      </c>
    </row>
    <row r="46" spans="1:1" x14ac:dyDescent="0.35">
      <c r="A46" t="s">
        <v>147</v>
      </c>
    </row>
    <row r="47" spans="1:1" x14ac:dyDescent="0.35">
      <c r="A47" s="34" t="s">
        <v>148</v>
      </c>
    </row>
    <row r="48" spans="1:1" x14ac:dyDescent="0.35">
      <c r="A48" t="s">
        <v>149</v>
      </c>
    </row>
    <row r="49" spans="1:1" x14ac:dyDescent="0.35">
      <c r="A49" t="s">
        <v>150</v>
      </c>
    </row>
    <row r="50" spans="1:1" x14ac:dyDescent="0.35">
      <c r="A50" t="s">
        <v>151</v>
      </c>
    </row>
    <row r="51" spans="1:1" x14ac:dyDescent="0.35">
      <c r="A51" t="s">
        <v>152</v>
      </c>
    </row>
    <row r="52" spans="1:1" x14ac:dyDescent="0.35">
      <c r="A52" t="s">
        <v>153</v>
      </c>
    </row>
    <row r="53" spans="1:1" x14ac:dyDescent="0.35">
      <c r="A53" t="s">
        <v>153</v>
      </c>
    </row>
    <row r="54" spans="1:1" x14ac:dyDescent="0.35">
      <c r="A54" t="s">
        <v>154</v>
      </c>
    </row>
    <row r="55" spans="1:1" x14ac:dyDescent="0.35">
      <c r="A55" s="34" t="s">
        <v>155</v>
      </c>
    </row>
    <row r="56" spans="1:1" x14ac:dyDescent="0.35">
      <c r="A56" t="s">
        <v>156</v>
      </c>
    </row>
    <row r="57" spans="1:1" x14ac:dyDescent="0.35">
      <c r="A57" t="s">
        <v>157</v>
      </c>
    </row>
    <row r="58" spans="1:1" x14ac:dyDescent="0.35">
      <c r="A58" s="34" t="s">
        <v>1654</v>
      </c>
    </row>
    <row r="59" spans="1:1" x14ac:dyDescent="0.35">
      <c r="A59" t="s">
        <v>1655</v>
      </c>
    </row>
    <row r="60" spans="1:1" x14ac:dyDescent="0.35">
      <c r="A60" t="s">
        <v>1656</v>
      </c>
    </row>
    <row r="61" spans="1:1" x14ac:dyDescent="0.35">
      <c r="A61" t="s">
        <v>1657</v>
      </c>
    </row>
    <row r="62" spans="1:1" x14ac:dyDescent="0.35">
      <c r="A62" t="s">
        <v>1658</v>
      </c>
    </row>
    <row r="63" spans="1:1" x14ac:dyDescent="0.35">
      <c r="A63" t="s">
        <v>1659</v>
      </c>
    </row>
    <row r="64" spans="1:1" x14ac:dyDescent="0.35">
      <c r="A64" t="s">
        <v>1660</v>
      </c>
    </row>
    <row r="65" spans="1:1" x14ac:dyDescent="0.35">
      <c r="A65" t="s">
        <v>1661</v>
      </c>
    </row>
    <row r="66" spans="1:1" x14ac:dyDescent="0.35">
      <c r="A66" t="s">
        <v>1662</v>
      </c>
    </row>
    <row r="67" spans="1:1" x14ac:dyDescent="0.35">
      <c r="A67" t="s">
        <v>1663</v>
      </c>
    </row>
    <row r="68" spans="1:1" x14ac:dyDescent="0.35">
      <c r="A68" t="s">
        <v>1664</v>
      </c>
    </row>
    <row r="69" spans="1:1" x14ac:dyDescent="0.35">
      <c r="A69" t="s">
        <v>1665</v>
      </c>
    </row>
    <row r="70" spans="1:1" x14ac:dyDescent="0.35">
      <c r="A70" t="s">
        <v>1666</v>
      </c>
    </row>
    <row r="71" spans="1:1" x14ac:dyDescent="0.35">
      <c r="A71" s="34" t="s">
        <v>168</v>
      </c>
    </row>
    <row r="72" spans="1:1" x14ac:dyDescent="0.35">
      <c r="A72" t="s">
        <v>1676</v>
      </c>
    </row>
    <row r="73" spans="1:1" x14ac:dyDescent="0.35">
      <c r="A73" t="s">
        <v>1677</v>
      </c>
    </row>
    <row r="74" spans="1:1" x14ac:dyDescent="0.35">
      <c r="A74" t="s">
        <v>1678</v>
      </c>
    </row>
    <row r="75" spans="1:1" x14ac:dyDescent="0.35">
      <c r="A75" t="s">
        <v>1679</v>
      </c>
    </row>
    <row r="76" spans="1:1" x14ac:dyDescent="0.35">
      <c r="A76" t="s">
        <v>1680</v>
      </c>
    </row>
    <row r="77" spans="1:1" x14ac:dyDescent="0.35">
      <c r="A77" t="s">
        <v>1681</v>
      </c>
    </row>
    <row r="78" spans="1:1" x14ac:dyDescent="0.35">
      <c r="A78" s="34" t="s">
        <v>167</v>
      </c>
    </row>
    <row r="79" spans="1:1" x14ac:dyDescent="0.35">
      <c r="A79" t="s">
        <v>1682</v>
      </c>
    </row>
    <row r="80" spans="1:1" x14ac:dyDescent="0.35">
      <c r="A80" t="s">
        <v>1683</v>
      </c>
    </row>
    <row r="81" spans="1:1" x14ac:dyDescent="0.35">
      <c r="A81" t="s">
        <v>1684</v>
      </c>
    </row>
    <row r="82" spans="1:1" x14ac:dyDescent="0.35">
      <c r="A82" t="s">
        <v>1685</v>
      </c>
    </row>
    <row r="83" spans="1:1" x14ac:dyDescent="0.35">
      <c r="A83" t="s">
        <v>1686</v>
      </c>
    </row>
    <row r="85" spans="1:1" hidden="1" x14ac:dyDescent="0.35"/>
    <row r="86" spans="1:1" hidden="1" x14ac:dyDescent="0.35"/>
    <row r="87" spans="1:1" hidden="1" x14ac:dyDescent="0.35"/>
    <row r="88" spans="1:1" hidden="1" x14ac:dyDescent="0.35"/>
    <row r="89" spans="1:1" hidden="1" x14ac:dyDescent="0.35"/>
    <row r="90" spans="1:1" hidden="1" x14ac:dyDescent="0.35"/>
    <row r="91" spans="1:1" hidden="1" x14ac:dyDescent="0.35"/>
    <row r="92" spans="1:1" hidden="1" x14ac:dyDescent="0.35"/>
    <row r="93" spans="1:1" hidden="1" x14ac:dyDescent="0.35"/>
    <row r="94" spans="1:1" hidden="1" x14ac:dyDescent="0.35"/>
    <row r="95" spans="1:1" hidden="1" x14ac:dyDescent="0.35"/>
    <row r="96" spans="1:1"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idden="1" x14ac:dyDescent="0.35"/>
    <row r="111" hidden="1" x14ac:dyDescent="0.35"/>
    <row r="112" hidden="1" x14ac:dyDescent="0.35"/>
    <row r="113" spans="1:286" hidden="1" x14ac:dyDescent="0.35"/>
    <row r="114" spans="1:286" hidden="1" x14ac:dyDescent="0.35"/>
    <row r="115" spans="1:286" hidden="1" x14ac:dyDescent="0.35"/>
    <row r="116" spans="1:286" hidden="1" x14ac:dyDescent="0.35"/>
    <row r="117" spans="1:286" hidden="1" x14ac:dyDescent="0.35">
      <c r="BW117" s="1054" t="s">
        <v>1741</v>
      </c>
      <c r="BX117" s="1054"/>
      <c r="BY117" s="1053" t="s">
        <v>1740</v>
      </c>
      <c r="BZ117" s="1053"/>
      <c r="CA117" s="1053"/>
      <c r="CB117" s="1053"/>
      <c r="CC117" s="1053"/>
      <c r="CD117" s="1053"/>
      <c r="CE117" s="1053"/>
      <c r="CF117" s="1053"/>
      <c r="CG117" s="1053"/>
      <c r="CH117" s="1053"/>
      <c r="CI117" s="1053"/>
      <c r="CJ117" s="1053"/>
      <c r="CK117" s="1053"/>
      <c r="CL117" s="1053"/>
      <c r="CM117" s="1051" t="s">
        <v>1738</v>
      </c>
      <c r="CN117" s="1051"/>
      <c r="CO117" s="1051"/>
      <c r="CP117" s="1051"/>
      <c r="CQ117" s="1051"/>
      <c r="CR117" s="1051"/>
      <c r="CS117" s="1051"/>
      <c r="CT117" s="1051"/>
      <c r="CU117" s="1051"/>
      <c r="CV117" s="1051"/>
      <c r="CW117" s="1051"/>
      <c r="CX117" s="1051"/>
      <c r="CY117" s="1051"/>
      <c r="CZ117" s="1051"/>
      <c r="DA117" s="1051"/>
      <c r="DB117" s="1052" t="s">
        <v>1739</v>
      </c>
      <c r="DC117" s="1052"/>
      <c r="DD117" s="1052"/>
      <c r="DE117" s="1052"/>
      <c r="DF117" s="1052"/>
      <c r="DG117" s="1052"/>
      <c r="DH117" s="1052"/>
      <c r="DI117" s="1052"/>
      <c r="DJ117" s="1052"/>
      <c r="DK117" s="1052"/>
      <c r="DL117" s="1052"/>
      <c r="DM117" s="1052"/>
      <c r="DN117" s="1052"/>
      <c r="DO117" s="1052"/>
      <c r="DP117" s="1052"/>
      <c r="DQ117" s="1045" t="s">
        <v>1181</v>
      </c>
      <c r="DR117" s="1045"/>
      <c r="DS117" s="1045"/>
      <c r="DT117" s="1045"/>
      <c r="DU117" s="1045"/>
      <c r="DV117" s="1045"/>
      <c r="DW117" s="1045"/>
      <c r="DX117" s="1045"/>
      <c r="DY117" s="1045"/>
      <c r="DZ117" s="1045"/>
      <c r="EA117" s="1045"/>
      <c r="EB117" s="1045"/>
      <c r="EC117" s="1045"/>
      <c r="ED117" s="1045"/>
      <c r="EE117" s="1045"/>
      <c r="EF117" s="1045"/>
      <c r="EG117" s="1045"/>
      <c r="EH117" s="1045"/>
      <c r="EI117" s="1045"/>
      <c r="EJ117" s="1045"/>
      <c r="EK117" s="1045"/>
      <c r="EL117" s="1045"/>
      <c r="EM117" s="1045"/>
      <c r="EN117" s="1045"/>
      <c r="EO117" s="1045"/>
      <c r="EP117" s="1045"/>
      <c r="EQ117" s="1045"/>
      <c r="ER117" s="1045"/>
      <c r="ES117" s="1045"/>
      <c r="ET117" s="1045"/>
      <c r="EU117" s="1045"/>
      <c r="EV117" s="1045"/>
      <c r="EW117" s="1045"/>
      <c r="EX117" s="1045"/>
      <c r="EY117" s="1045"/>
      <c r="EZ117" s="1045"/>
      <c r="FA117" s="1045"/>
      <c r="FB117" s="1045"/>
      <c r="FC117" s="1045"/>
      <c r="FD117" s="1045"/>
      <c r="FE117" s="1045"/>
      <c r="FF117" s="1045"/>
      <c r="FG117" s="1045"/>
      <c r="FH117" s="1045"/>
      <c r="FI117" s="1045"/>
      <c r="FJ117" s="1045"/>
      <c r="FK117" s="1045"/>
      <c r="FL117" s="1045"/>
      <c r="FM117" s="1045"/>
      <c r="FN117" s="1045"/>
      <c r="FO117" s="1045"/>
      <c r="FP117" s="1045"/>
      <c r="FQ117" s="1046" t="s">
        <v>343</v>
      </c>
      <c r="FR117" s="1046"/>
      <c r="FS117" s="1046"/>
      <c r="FT117" s="1046"/>
      <c r="FU117" s="1046"/>
      <c r="FV117" s="1046"/>
      <c r="FW117" s="1046"/>
      <c r="FX117" s="1046"/>
      <c r="FY117" s="1046"/>
      <c r="FZ117" s="1046"/>
      <c r="GA117" s="1046"/>
      <c r="GB117" s="1046"/>
      <c r="GC117" s="1046"/>
      <c r="GD117" s="1046"/>
      <c r="GE117" s="1046"/>
      <c r="GF117" s="1046"/>
      <c r="GG117" s="1046"/>
      <c r="GH117" s="1046"/>
      <c r="GI117" s="1046"/>
      <c r="GJ117" s="1047" t="s">
        <v>344</v>
      </c>
      <c r="GK117" s="1047"/>
      <c r="GL117" s="1047"/>
      <c r="GM117" s="1047"/>
      <c r="GN117" s="1047"/>
      <c r="GO117" s="1047"/>
      <c r="GP117" s="1047"/>
      <c r="GQ117" s="1047"/>
      <c r="GR117" s="1047"/>
      <c r="GS117" s="1047"/>
      <c r="GT117" s="1047"/>
      <c r="GU117" s="1047"/>
      <c r="GV117" s="1047"/>
      <c r="GW117" s="1047"/>
      <c r="GX117" s="1047"/>
      <c r="GY117" s="1047"/>
      <c r="GZ117" s="1047"/>
      <c r="HA117" s="1047"/>
      <c r="HB117" s="1047"/>
      <c r="HC117" s="1048" t="s">
        <v>345</v>
      </c>
      <c r="HD117" s="1048"/>
      <c r="HE117" s="1048"/>
      <c r="HF117" s="1048"/>
      <c r="HG117" s="1048"/>
      <c r="HH117" s="1048"/>
      <c r="HI117" s="1048"/>
      <c r="HJ117" s="1048"/>
      <c r="HK117" s="1048"/>
      <c r="HL117" s="1048"/>
      <c r="HM117" s="1048"/>
      <c r="HN117" s="1048"/>
      <c r="HO117" s="1048"/>
      <c r="HP117" s="1048"/>
      <c r="HQ117" s="1048"/>
      <c r="HR117" s="1048"/>
      <c r="HS117" s="1048"/>
      <c r="HT117" s="1048"/>
      <c r="HU117" s="1048"/>
      <c r="HV117" s="1049" t="s">
        <v>346</v>
      </c>
      <c r="HW117" s="1049"/>
      <c r="HX117" s="1049"/>
      <c r="HY117" s="1049"/>
      <c r="HZ117" s="1049"/>
      <c r="IA117" s="1049"/>
      <c r="IB117" s="1049"/>
      <c r="IC117" s="1049"/>
      <c r="ID117" s="1049"/>
      <c r="IE117" s="1049"/>
      <c r="IF117" s="1049"/>
      <c r="IG117" s="1049"/>
      <c r="IH117" s="1049"/>
      <c r="II117" s="1049"/>
      <c r="IJ117" s="1049"/>
      <c r="IK117" s="1049"/>
      <c r="IL117" s="1049"/>
      <c r="IM117" s="1049"/>
      <c r="IN117" s="1049"/>
      <c r="IO117" s="1043" t="s">
        <v>347</v>
      </c>
      <c r="IP117" s="1043"/>
      <c r="IQ117" s="1043"/>
      <c r="IR117" s="1043"/>
      <c r="IS117" s="1043"/>
      <c r="IT117" s="1043"/>
      <c r="IU117" s="1043"/>
      <c r="IV117" s="1043"/>
      <c r="IW117" s="1043"/>
      <c r="IX117" s="1043"/>
      <c r="IY117" s="1043"/>
      <c r="IZ117" s="1043"/>
      <c r="JA117" s="1043"/>
      <c r="JB117" s="1043"/>
      <c r="JC117" s="1043"/>
      <c r="JD117" s="1043"/>
      <c r="JE117" s="1043"/>
      <c r="JF117" s="1043"/>
      <c r="JG117" s="1043"/>
      <c r="JH117" s="1044" t="s">
        <v>1745</v>
      </c>
      <c r="JI117" s="1044"/>
      <c r="JJ117" s="1044"/>
      <c r="JK117" s="1044"/>
      <c r="JL117" s="1044"/>
      <c r="JM117" s="1044"/>
      <c r="JN117" s="1044"/>
      <c r="JO117" s="1044"/>
      <c r="JP117" s="1044"/>
      <c r="JQ117" s="1044"/>
      <c r="JR117" s="1044"/>
      <c r="JS117" s="1044"/>
      <c r="JT117" s="1044"/>
      <c r="JU117" s="1044"/>
      <c r="JV117" s="1044"/>
      <c r="JW117" s="1044"/>
      <c r="JX117" s="1044"/>
      <c r="JY117" s="1044"/>
      <c r="JZ117" s="1044"/>
    </row>
    <row r="118" spans="1:286" hidden="1" x14ac:dyDescent="0.35">
      <c r="A118" t="s">
        <v>158</v>
      </c>
      <c r="B118" t="s">
        <v>159</v>
      </c>
      <c r="C118" t="s">
        <v>160</v>
      </c>
      <c r="D118" t="s">
        <v>161</v>
      </c>
      <c r="E118" t="s">
        <v>162</v>
      </c>
      <c r="F118" t="s">
        <v>163</v>
      </c>
      <c r="G118" t="s">
        <v>164</v>
      </c>
      <c r="H118" t="s">
        <v>165</v>
      </c>
      <c r="I118" t="s">
        <v>166</v>
      </c>
      <c r="J118" t="s">
        <v>163</v>
      </c>
      <c r="K118" t="s">
        <v>164</v>
      </c>
      <c r="L118" t="s">
        <v>167</v>
      </c>
      <c r="M118" t="s">
        <v>168</v>
      </c>
      <c r="N118" t="s">
        <v>169</v>
      </c>
      <c r="O118" t="s">
        <v>170</v>
      </c>
      <c r="P118" t="s">
        <v>171</v>
      </c>
      <c r="Q118" t="s">
        <v>172</v>
      </c>
      <c r="R118" t="s">
        <v>173</v>
      </c>
      <c r="S118" t="s">
        <v>174</v>
      </c>
      <c r="T118" t="s">
        <v>175</v>
      </c>
      <c r="U118" t="s">
        <v>176</v>
      </c>
      <c r="V118" t="s">
        <v>177</v>
      </c>
      <c r="W118" t="s">
        <v>178</v>
      </c>
      <c r="X118" t="s">
        <v>179</v>
      </c>
      <c r="Y118" t="s">
        <v>180</v>
      </c>
      <c r="Z118" t="s">
        <v>181</v>
      </c>
      <c r="AA118" t="s">
        <v>182</v>
      </c>
      <c r="AB118" t="s">
        <v>183</v>
      </c>
      <c r="AC118" t="s">
        <v>184</v>
      </c>
      <c r="AD118" t="s">
        <v>185</v>
      </c>
      <c r="AE118" t="s">
        <v>186</v>
      </c>
      <c r="AF118" t="s">
        <v>187</v>
      </c>
      <c r="AG118" t="s">
        <v>188</v>
      </c>
      <c r="AH118" t="s">
        <v>189</v>
      </c>
      <c r="AI118" t="s">
        <v>190</v>
      </c>
      <c r="AJ118" t="s">
        <v>191</v>
      </c>
      <c r="AK118" t="s">
        <v>192</v>
      </c>
      <c r="AL118" t="s">
        <v>193</v>
      </c>
      <c r="AM118" t="s">
        <v>194</v>
      </c>
      <c r="AN118" t="s">
        <v>195</v>
      </c>
      <c r="AO118" t="s">
        <v>196</v>
      </c>
      <c r="AP118" t="s">
        <v>197</v>
      </c>
      <c r="AQ118" t="s">
        <v>198</v>
      </c>
      <c r="AR118" t="s">
        <v>199</v>
      </c>
      <c r="AS118" t="s">
        <v>200</v>
      </c>
      <c r="AT118" t="s">
        <v>201</v>
      </c>
      <c r="AU118" t="s">
        <v>202</v>
      </c>
      <c r="AV118" t="s">
        <v>203</v>
      </c>
      <c r="AW118" t="s">
        <v>204</v>
      </c>
      <c r="AX118" t="s">
        <v>205</v>
      </c>
      <c r="AY118" t="s">
        <v>206</v>
      </c>
      <c r="AZ118" t="s">
        <v>207</v>
      </c>
      <c r="BA118" t="s">
        <v>208</v>
      </c>
      <c r="BB118" t="s">
        <v>209</v>
      </c>
      <c r="BC118" t="s">
        <v>210</v>
      </c>
      <c r="BD118" t="s">
        <v>211</v>
      </c>
      <c r="BE118" t="s">
        <v>212</v>
      </c>
      <c r="BF118" t="s">
        <v>213</v>
      </c>
      <c r="BG118" t="s">
        <v>214</v>
      </c>
      <c r="BH118" t="s">
        <v>215</v>
      </c>
      <c r="BI118" t="s">
        <v>216</v>
      </c>
      <c r="BJ118" t="s">
        <v>217</v>
      </c>
      <c r="BK118" t="s">
        <v>218</v>
      </c>
      <c r="BL118" t="s">
        <v>219</v>
      </c>
      <c r="BM118" t="s">
        <v>220</v>
      </c>
      <c r="BN118" t="s">
        <v>221</v>
      </c>
      <c r="BO118" t="s">
        <v>222</v>
      </c>
      <c r="BP118" t="s">
        <v>223</v>
      </c>
      <c r="BQ118" t="s">
        <v>224</v>
      </c>
      <c r="BR118" t="s">
        <v>225</v>
      </c>
      <c r="BS118" t="s">
        <v>1737</v>
      </c>
      <c r="BT118" t="s">
        <v>226</v>
      </c>
      <c r="BU118" t="s">
        <v>227</v>
      </c>
      <c r="BV118" t="s">
        <v>1744</v>
      </c>
      <c r="BW118" s="832" t="s">
        <v>1742</v>
      </c>
      <c r="BX118" s="832" t="s">
        <v>1743</v>
      </c>
      <c r="BY118" s="34" t="s">
        <v>228</v>
      </c>
      <c r="BZ118" s="34" t="s">
        <v>229</v>
      </c>
      <c r="CA118" s="34" t="s">
        <v>230</v>
      </c>
      <c r="CB118" s="34" t="s">
        <v>231</v>
      </c>
      <c r="CC118" s="34" t="s">
        <v>232</v>
      </c>
      <c r="CD118" s="34" t="s">
        <v>233</v>
      </c>
      <c r="CE118" s="34" t="s">
        <v>234</v>
      </c>
      <c r="CF118" s="34" t="s">
        <v>235</v>
      </c>
      <c r="CG118" s="34" t="s">
        <v>236</v>
      </c>
      <c r="CH118" s="34" t="s">
        <v>237</v>
      </c>
      <c r="CI118" s="34" t="s">
        <v>238</v>
      </c>
      <c r="CJ118" s="34" t="s">
        <v>239</v>
      </c>
      <c r="CK118" s="34" t="s">
        <v>240</v>
      </c>
      <c r="CL118" s="34" t="s">
        <v>241</v>
      </c>
      <c r="CM118" s="830" t="s">
        <v>746</v>
      </c>
      <c r="CN118" s="830" t="s">
        <v>748</v>
      </c>
      <c r="CO118" s="830" t="s">
        <v>749</v>
      </c>
      <c r="CP118" s="830" t="s">
        <v>751</v>
      </c>
      <c r="CQ118" s="830" t="s">
        <v>752</v>
      </c>
      <c r="CR118" s="830" t="s">
        <v>753</v>
      </c>
      <c r="CS118" s="830" t="s">
        <v>37</v>
      </c>
      <c r="CT118" s="830" t="s">
        <v>754</v>
      </c>
      <c r="CU118" s="830" t="s">
        <v>755</v>
      </c>
      <c r="CV118" s="830" t="s">
        <v>756</v>
      </c>
      <c r="CW118" s="830" t="s">
        <v>757</v>
      </c>
      <c r="CX118" s="830" t="s">
        <v>758</v>
      </c>
      <c r="CY118" s="830" t="s">
        <v>759</v>
      </c>
      <c r="CZ118" s="830" t="s">
        <v>760</v>
      </c>
      <c r="DA118" s="830" t="s">
        <v>269</v>
      </c>
      <c r="DB118" s="831" t="str">
        <f t="shared" ref="DB118:DO118" si="0">CI118</f>
        <v>Total Dev Fee</v>
      </c>
      <c r="DC118" s="831" t="str">
        <f t="shared" si="0"/>
        <v>Proj Reserves</v>
      </c>
      <c r="DD118" s="831" t="str">
        <f t="shared" si="0"/>
        <v>Contingency</v>
      </c>
      <c r="DE118" s="831" t="str">
        <f t="shared" si="0"/>
        <v>Total Dev Cost</v>
      </c>
      <c r="DF118" s="831" t="str">
        <f t="shared" si="0"/>
        <v>Sponsor Equity</v>
      </c>
      <c r="DG118" s="831" t="str">
        <f t="shared" si="0"/>
        <v>LIHTC Equity</v>
      </c>
      <c r="DH118" s="831" t="str">
        <f t="shared" si="0"/>
        <v>Grant - Negative Basis Adjustment</v>
      </c>
      <c r="DI118" s="831" t="str">
        <f t="shared" si="0"/>
        <v>Historic Equity - Negative Basis Adj.</v>
      </c>
      <c r="DJ118" s="831" t="str">
        <f t="shared" si="0"/>
        <v>HMMF Bond</v>
      </c>
      <c r="DK118" s="831" t="str">
        <f t="shared" si="0"/>
        <v>Senior Debt - Financial Institution</v>
      </c>
      <c r="DL118" s="831" t="str">
        <f t="shared" si="0"/>
        <v>RHRF</v>
      </c>
      <c r="DM118" s="831" t="str">
        <f t="shared" si="0"/>
        <v>DURF Loan</v>
      </c>
      <c r="DN118" s="831" t="str">
        <f t="shared" si="0"/>
        <v>Subordinate Debt</v>
      </c>
      <c r="DO118" s="831" t="str">
        <f t="shared" si="0"/>
        <v>Other Government Financing</v>
      </c>
      <c r="DP118" s="831"/>
      <c r="DQ118" s="834" t="s">
        <v>776</v>
      </c>
      <c r="DR118" s="834" t="s">
        <v>777</v>
      </c>
      <c r="DS118" s="834" t="s">
        <v>780</v>
      </c>
      <c r="DT118" s="834" t="s">
        <v>781</v>
      </c>
      <c r="DU118" s="834" t="s">
        <v>782</v>
      </c>
      <c r="DV118" s="834" t="s">
        <v>783</v>
      </c>
      <c r="DW118" s="834" t="s">
        <v>784</v>
      </c>
      <c r="DX118" s="834" t="s">
        <v>785</v>
      </c>
      <c r="DY118" s="834" t="s">
        <v>786</v>
      </c>
      <c r="DZ118" s="834" t="s">
        <v>787</v>
      </c>
      <c r="EA118" s="834" t="s">
        <v>788</v>
      </c>
      <c r="EB118" s="834" t="s">
        <v>789</v>
      </c>
      <c r="EC118" s="834" t="s">
        <v>792</v>
      </c>
      <c r="ED118" s="834" t="s">
        <v>793</v>
      </c>
      <c r="EE118" s="834" t="s">
        <v>794</v>
      </c>
      <c r="EF118" s="834" t="s">
        <v>795</v>
      </c>
      <c r="EG118" s="834" t="s">
        <v>796</v>
      </c>
      <c r="EH118" s="834" t="s">
        <v>797</v>
      </c>
      <c r="EI118" s="834" t="s">
        <v>798</v>
      </c>
      <c r="EJ118" s="834" t="s">
        <v>799</v>
      </c>
      <c r="EK118" s="834" t="s">
        <v>800</v>
      </c>
      <c r="EL118" s="834" t="s">
        <v>801</v>
      </c>
      <c r="EM118" s="834" t="s">
        <v>802</v>
      </c>
      <c r="EN118" s="834" t="s">
        <v>803</v>
      </c>
      <c r="EO118" s="834" t="s">
        <v>804</v>
      </c>
      <c r="EP118" s="834" t="s">
        <v>805</v>
      </c>
      <c r="EQ118" s="834" t="s">
        <v>806</v>
      </c>
      <c r="ER118" s="834" t="s">
        <v>807</v>
      </c>
      <c r="ES118" s="834" t="s">
        <v>493</v>
      </c>
      <c r="ET118" s="834" t="s">
        <v>493</v>
      </c>
      <c r="EU118" s="834" t="s">
        <v>810</v>
      </c>
      <c r="EV118" s="834" t="s">
        <v>811</v>
      </c>
      <c r="EW118" s="834" t="s">
        <v>812</v>
      </c>
      <c r="EX118" s="834" t="s">
        <v>813</v>
      </c>
      <c r="EY118" s="834" t="s">
        <v>814</v>
      </c>
      <c r="EZ118" s="834" t="s">
        <v>815</v>
      </c>
      <c r="FA118" s="834" t="s">
        <v>816</v>
      </c>
      <c r="FB118" s="834" t="s">
        <v>817</v>
      </c>
      <c r="FC118" s="834" t="s">
        <v>818</v>
      </c>
      <c r="FD118" s="834" t="s">
        <v>819</v>
      </c>
      <c r="FE118" s="834" t="s">
        <v>820</v>
      </c>
      <c r="FF118" s="834" t="s">
        <v>493</v>
      </c>
      <c r="FG118" s="834" t="s">
        <v>493</v>
      </c>
      <c r="FH118" s="834" t="s">
        <v>823</v>
      </c>
      <c r="FI118" s="834" t="s">
        <v>824</v>
      </c>
      <c r="FJ118" s="834" t="s">
        <v>825</v>
      </c>
      <c r="FK118" s="834" t="s">
        <v>826</v>
      </c>
      <c r="FL118" s="834" t="s">
        <v>829</v>
      </c>
      <c r="FM118" s="834" t="s">
        <v>830</v>
      </c>
      <c r="FN118" s="834" t="s">
        <v>831</v>
      </c>
      <c r="FO118" s="834" t="s">
        <v>493</v>
      </c>
      <c r="FP118" s="834" t="s">
        <v>240</v>
      </c>
      <c r="FQ118" s="835" t="s">
        <v>242</v>
      </c>
      <c r="FR118" s="835" t="s">
        <v>243</v>
      </c>
      <c r="FS118" s="835" t="s">
        <v>244</v>
      </c>
      <c r="FT118" s="835" t="s">
        <v>245</v>
      </c>
      <c r="FU118" s="835" t="s">
        <v>246</v>
      </c>
      <c r="FV118" s="835" t="s">
        <v>247</v>
      </c>
      <c r="FW118" s="835" t="s">
        <v>248</v>
      </c>
      <c r="FX118" s="835" t="s">
        <v>249</v>
      </c>
      <c r="FY118" s="835" t="s">
        <v>250</v>
      </c>
      <c r="FZ118" s="835" t="s">
        <v>251</v>
      </c>
      <c r="GA118" s="836" t="s">
        <v>252</v>
      </c>
      <c r="GB118" s="836" t="s">
        <v>253</v>
      </c>
      <c r="GC118" s="836" t="s">
        <v>254</v>
      </c>
      <c r="GD118" s="836" t="s">
        <v>255</v>
      </c>
      <c r="GE118" s="836" t="s">
        <v>256</v>
      </c>
      <c r="GF118" s="836" t="s">
        <v>257</v>
      </c>
      <c r="GG118" s="836" t="s">
        <v>258</v>
      </c>
      <c r="GH118" s="836" t="s">
        <v>259</v>
      </c>
      <c r="GI118" s="836" t="s">
        <v>260</v>
      </c>
      <c r="GJ118" s="837" t="s">
        <v>242</v>
      </c>
      <c r="GK118" s="837" t="s">
        <v>243</v>
      </c>
      <c r="GL118" s="837" t="s">
        <v>244</v>
      </c>
      <c r="GM118" s="837" t="s">
        <v>245</v>
      </c>
      <c r="GN118" s="837" t="s">
        <v>246</v>
      </c>
      <c r="GO118" s="837" t="s">
        <v>247</v>
      </c>
      <c r="GP118" s="837" t="s">
        <v>248</v>
      </c>
      <c r="GQ118" s="837" t="s">
        <v>249</v>
      </c>
      <c r="GR118" s="837" t="s">
        <v>250</v>
      </c>
      <c r="GS118" s="837" t="s">
        <v>251</v>
      </c>
      <c r="GT118" s="838" t="s">
        <v>252</v>
      </c>
      <c r="GU118" s="838" t="s">
        <v>253</v>
      </c>
      <c r="GV118" s="838" t="s">
        <v>254</v>
      </c>
      <c r="GW118" s="838" t="s">
        <v>255</v>
      </c>
      <c r="GX118" s="838" t="s">
        <v>256</v>
      </c>
      <c r="GY118" s="838" t="s">
        <v>257</v>
      </c>
      <c r="GZ118" s="838" t="s">
        <v>258</v>
      </c>
      <c r="HA118" s="838" t="s">
        <v>259</v>
      </c>
      <c r="HB118" s="838" t="s">
        <v>260</v>
      </c>
      <c r="HC118" s="839" t="s">
        <v>242</v>
      </c>
      <c r="HD118" s="839" t="s">
        <v>243</v>
      </c>
      <c r="HE118" s="839" t="s">
        <v>244</v>
      </c>
      <c r="HF118" s="839" t="s">
        <v>245</v>
      </c>
      <c r="HG118" s="839" t="s">
        <v>246</v>
      </c>
      <c r="HH118" s="839" t="s">
        <v>247</v>
      </c>
      <c r="HI118" s="839" t="s">
        <v>248</v>
      </c>
      <c r="HJ118" s="839" t="s">
        <v>249</v>
      </c>
      <c r="HK118" s="839" t="s">
        <v>250</v>
      </c>
      <c r="HL118" s="839" t="s">
        <v>251</v>
      </c>
      <c r="HM118" s="840" t="s">
        <v>252</v>
      </c>
      <c r="HN118" s="840" t="s">
        <v>253</v>
      </c>
      <c r="HO118" s="840" t="s">
        <v>254</v>
      </c>
      <c r="HP118" s="840" t="s">
        <v>255</v>
      </c>
      <c r="HQ118" s="840" t="s">
        <v>256</v>
      </c>
      <c r="HR118" s="840" t="s">
        <v>257</v>
      </c>
      <c r="HS118" s="840" t="s">
        <v>258</v>
      </c>
      <c r="HT118" s="840" t="s">
        <v>259</v>
      </c>
      <c r="HU118" s="840" t="s">
        <v>260</v>
      </c>
      <c r="HV118" s="841" t="s">
        <v>242</v>
      </c>
      <c r="HW118" s="841" t="s">
        <v>243</v>
      </c>
      <c r="HX118" s="841" t="s">
        <v>244</v>
      </c>
      <c r="HY118" s="841" t="s">
        <v>245</v>
      </c>
      <c r="HZ118" s="841" t="s">
        <v>246</v>
      </c>
      <c r="IA118" s="841" t="s">
        <v>247</v>
      </c>
      <c r="IB118" s="841" t="s">
        <v>248</v>
      </c>
      <c r="IC118" s="841" t="s">
        <v>249</v>
      </c>
      <c r="ID118" s="841" t="s">
        <v>250</v>
      </c>
      <c r="IE118" s="841" t="s">
        <v>251</v>
      </c>
      <c r="IF118" s="842" t="s">
        <v>252</v>
      </c>
      <c r="IG118" s="842" t="s">
        <v>253</v>
      </c>
      <c r="IH118" s="842" t="s">
        <v>254</v>
      </c>
      <c r="II118" s="842" t="s">
        <v>255</v>
      </c>
      <c r="IJ118" s="842" t="s">
        <v>256</v>
      </c>
      <c r="IK118" s="842" t="s">
        <v>257</v>
      </c>
      <c r="IL118" s="842" t="s">
        <v>258</v>
      </c>
      <c r="IM118" s="842" t="s">
        <v>259</v>
      </c>
      <c r="IN118" s="842" t="s">
        <v>260</v>
      </c>
      <c r="IO118" s="843" t="s">
        <v>242</v>
      </c>
      <c r="IP118" s="843" t="s">
        <v>243</v>
      </c>
      <c r="IQ118" s="843" t="s">
        <v>244</v>
      </c>
      <c r="IR118" s="843" t="s">
        <v>245</v>
      </c>
      <c r="IS118" s="843" t="s">
        <v>246</v>
      </c>
      <c r="IT118" s="843" t="s">
        <v>247</v>
      </c>
      <c r="IU118" s="843" t="s">
        <v>248</v>
      </c>
      <c r="IV118" s="843" t="s">
        <v>249</v>
      </c>
      <c r="IW118" s="843" t="s">
        <v>250</v>
      </c>
      <c r="IX118" s="843" t="s">
        <v>251</v>
      </c>
      <c r="IY118" s="844" t="s">
        <v>252</v>
      </c>
      <c r="IZ118" s="844" t="s">
        <v>253</v>
      </c>
      <c r="JA118" s="844" t="s">
        <v>254</v>
      </c>
      <c r="JB118" s="844" t="s">
        <v>255</v>
      </c>
      <c r="JC118" s="844" t="s">
        <v>256</v>
      </c>
      <c r="JD118" s="844" t="s">
        <v>257</v>
      </c>
      <c r="JE118" s="844" t="s">
        <v>258</v>
      </c>
      <c r="JF118" s="844" t="s">
        <v>259</v>
      </c>
      <c r="JG118" s="844" t="s">
        <v>260</v>
      </c>
      <c r="JH118" s="728" t="s">
        <v>242</v>
      </c>
      <c r="JI118" s="728" t="s">
        <v>243</v>
      </c>
      <c r="JJ118" s="728" t="s">
        <v>244</v>
      </c>
      <c r="JK118" s="728" t="s">
        <v>245</v>
      </c>
      <c r="JL118" s="728" t="s">
        <v>246</v>
      </c>
      <c r="JM118" s="728" t="s">
        <v>247</v>
      </c>
      <c r="JN118" s="728" t="s">
        <v>248</v>
      </c>
      <c r="JO118" s="728" t="s">
        <v>249</v>
      </c>
      <c r="JP118" s="728" t="s">
        <v>250</v>
      </c>
      <c r="JQ118" s="728" t="s">
        <v>251</v>
      </c>
      <c r="JR118" s="845" t="s">
        <v>252</v>
      </c>
      <c r="JS118" s="845" t="s">
        <v>253</v>
      </c>
      <c r="JT118" s="845" t="s">
        <v>254</v>
      </c>
      <c r="JU118" s="845" t="s">
        <v>255</v>
      </c>
      <c r="JV118" s="845" t="s">
        <v>256</v>
      </c>
      <c r="JW118" s="845" t="s">
        <v>257</v>
      </c>
      <c r="JX118" s="845" t="s">
        <v>258</v>
      </c>
      <c r="JY118" s="845" t="s">
        <v>259</v>
      </c>
      <c r="JZ118" s="845" t="s">
        <v>260</v>
      </c>
    </row>
    <row r="119" spans="1:286" hidden="1" x14ac:dyDescent="0.35">
      <c r="A119">
        <f>'Application &amp; Input'!I5</f>
        <v>0</v>
      </c>
      <c r="B119">
        <f>'Application &amp; Input'!I6</f>
        <v>0</v>
      </c>
      <c r="C119">
        <f>'Application &amp; Input'!I9</f>
        <v>0</v>
      </c>
      <c r="D119">
        <f>'Application &amp; Input'!I10</f>
        <v>0</v>
      </c>
      <c r="E119">
        <f>'Application &amp; Input'!I11</f>
        <v>0</v>
      </c>
      <c r="F119">
        <f>'Application &amp; Input'!I12</f>
        <v>0</v>
      </c>
      <c r="G119">
        <f>'Application &amp; Input'!I13</f>
        <v>0</v>
      </c>
      <c r="H119">
        <f>'Application &amp; Input'!I14</f>
        <v>0</v>
      </c>
      <c r="I119">
        <f>'Application &amp; Input'!I15</f>
        <v>0</v>
      </c>
      <c r="J119">
        <f>'Application &amp; Input'!I16</f>
        <v>0</v>
      </c>
      <c r="K119">
        <f>'Application &amp; Input'!I17</f>
        <v>0</v>
      </c>
      <c r="L119">
        <f>'Application &amp; Input'!I18</f>
        <v>0</v>
      </c>
      <c r="M119">
        <f>'Application &amp; Input'!I19</f>
        <v>0</v>
      </c>
      <c r="N119">
        <f>'Application &amp; Input'!I20</f>
        <v>0</v>
      </c>
      <c r="O119">
        <f>'Application &amp; Input'!I21</f>
        <v>0</v>
      </c>
      <c r="P119">
        <f>'Application &amp; Input'!I22</f>
        <v>0</v>
      </c>
      <c r="Q119">
        <f>'Application &amp; Input'!I23</f>
        <v>0</v>
      </c>
      <c r="R119">
        <f>'Application &amp; Input'!I35</f>
        <v>0</v>
      </c>
      <c r="S119" t="str">
        <f>'Application &amp; Input'!M51</f>
        <v>Error</v>
      </c>
      <c r="T119">
        <f>IF('Application &amp; Input'!M45="N/A",0,'Application &amp; Input'!M45)+IF('Application &amp; Input'!M42="N/A",0,'Application &amp; Input'!M42)</f>
        <v>0</v>
      </c>
      <c r="U119">
        <f>'Application &amp; Input'!M48</f>
        <v>0</v>
      </c>
      <c r="V119">
        <f>'Application &amp; Input'!M49</f>
        <v>0</v>
      </c>
      <c r="W119">
        <f>'Application &amp; Input'!M50</f>
        <v>0</v>
      </c>
      <c r="X119">
        <f>'Application &amp; Input'!J48</f>
        <v>0</v>
      </c>
      <c r="Y119">
        <f>'Application &amp; Input'!K48</f>
        <v>0</v>
      </c>
      <c r="Z119" t="str">
        <f>'Application &amp; Input'!L45</f>
        <v>N/A</v>
      </c>
      <c r="AA119">
        <f>'Application &amp; Input'!M86</f>
        <v>0</v>
      </c>
      <c r="AB119">
        <f>'Application &amp; Input'!M87</f>
        <v>0</v>
      </c>
      <c r="AC119">
        <f>'Application &amp; Input'!M88</f>
        <v>0</v>
      </c>
      <c r="AD119">
        <f>'Application &amp; Input'!M89</f>
        <v>0</v>
      </c>
      <c r="AE119">
        <f>'Application &amp; Input'!M90</f>
        <v>0</v>
      </c>
      <c r="AF119">
        <f>SUM('Application &amp; Input'!M91:M92)</f>
        <v>0</v>
      </c>
      <c r="AG119">
        <f>'Application &amp; Input'!M93</f>
        <v>0</v>
      </c>
      <c r="AH119" s="718">
        <f>'Application &amp; Input'!K118</f>
        <v>0.04</v>
      </c>
      <c r="AI119">
        <f>'Application &amp; Input'!K119</f>
        <v>0</v>
      </c>
      <c r="AJ119">
        <f>'Application &amp; Input'!L124</f>
        <v>0</v>
      </c>
      <c r="AK119">
        <f>'Application &amp; Input'!M124</f>
        <v>0</v>
      </c>
      <c r="AL119">
        <f>'Application &amp; Input'!L122</f>
        <v>0</v>
      </c>
      <c r="AM119">
        <f>'Application &amp; Input'!M122</f>
        <v>0</v>
      </c>
      <c r="AN119" s="718">
        <f>'Application &amp; Input'!K134</f>
        <v>0</v>
      </c>
      <c r="AO119" s="718" t="e">
        <f>'Application &amp; Input'!K141</f>
        <v>#DIV/0!</v>
      </c>
      <c r="AP119" s="718" t="e">
        <f>'Application &amp; Input'!K142</f>
        <v>#DIV/0!</v>
      </c>
      <c r="AQ119" s="718" t="str">
        <f>'Application &amp; Input'!K148</f>
        <v>No</v>
      </c>
      <c r="AR119" t="str">
        <f>IF('Application &amp; Input'!B159="X","Yes","No")</f>
        <v>No</v>
      </c>
      <c r="AS119" s="730">
        <f>'Application &amp; Input'!I163</f>
        <v>0</v>
      </c>
      <c r="AT119" t="str">
        <f>IF('Application &amp; Input'!A189="X","Yes","No")</f>
        <v>No</v>
      </c>
      <c r="AU119" s="731">
        <f>'Application &amp; Input'!H189</f>
        <v>0</v>
      </c>
      <c r="AV119" t="str">
        <f>IF('Application &amp; Input'!A195="X","Yes","No")</f>
        <v>No</v>
      </c>
      <c r="AW119">
        <f>'Application &amp; Input'!F195</f>
        <v>0</v>
      </c>
      <c r="AX119" t="str">
        <f>IF('Application &amp; Input'!A205="X","Yes","No")</f>
        <v>No</v>
      </c>
      <c r="AY119" t="str">
        <f>IF('Application &amp; Input'!A270="X","Yes","No")</f>
        <v>No</v>
      </c>
      <c r="AZ119" s="719">
        <f>'Application &amp; Input'!L279</f>
        <v>0</v>
      </c>
      <c r="BA119" s="719">
        <f>'Application &amp; Input'!M279</f>
        <v>0.02</v>
      </c>
      <c r="BB119">
        <f>'Application &amp; Input'!L280</f>
        <v>0</v>
      </c>
      <c r="BC119">
        <f>'Application &amp; Input'!M280</f>
        <v>0</v>
      </c>
      <c r="BD119" s="718">
        <f>'Application &amp; Input'!M285</f>
        <v>0.75</v>
      </c>
      <c r="BE119" s="732" t="str">
        <f>'Application &amp; Input'!L293</f>
        <v>N/A</v>
      </c>
      <c r="BF119" s="719">
        <f>'Application &amp; Input'!L296</f>
        <v>0</v>
      </c>
      <c r="BG119" s="719">
        <f>'Application &amp; Input'!M296</f>
        <v>0</v>
      </c>
      <c r="BH119">
        <f>'Application &amp; Input'!L297</f>
        <v>0</v>
      </c>
      <c r="BI119">
        <f>'Application &amp; Input'!M297</f>
        <v>0</v>
      </c>
      <c r="BJ119">
        <f>'Application &amp; Input'!L298</f>
        <v>0</v>
      </c>
      <c r="BK119">
        <f>'Application &amp; Input'!M298</f>
        <v>0</v>
      </c>
      <c r="BL119">
        <f>'Application &amp; Input'!L300</f>
        <v>0</v>
      </c>
      <c r="BM119" t="str">
        <f>IF(OR('Application &amp; Input'!A372="X",'Application &amp; Input'!A374="X"),"Yes","No")</f>
        <v>No</v>
      </c>
      <c r="BN119">
        <f>'Application &amp; Input'!A558</f>
        <v>0</v>
      </c>
      <c r="BO119" s="803">
        <f>'Application &amp; Input'!J558</f>
        <v>0</v>
      </c>
      <c r="BP119">
        <f>'Application &amp; Input'!A562</f>
        <v>0</v>
      </c>
      <c r="BQ119" s="803">
        <f>'Application &amp; Input'!J562</f>
        <v>0</v>
      </c>
      <c r="BR119" s="731">
        <f>'Application &amp; Input'!J818</f>
        <v>0</v>
      </c>
      <c r="BS119" t="str">
        <f>IF('Application &amp; Input'!A826="X","Yes","No")</f>
        <v>No</v>
      </c>
      <c r="BT119" t="str">
        <f>IF('Application &amp; Input'!A833="X","Yes","No")</f>
        <v>No</v>
      </c>
      <c r="BU119" t="str">
        <f>IF('Application &amp; Input'!A839="X","Yes","No")</f>
        <v>No</v>
      </c>
      <c r="BV119" s="732">
        <f>R140</f>
        <v>0</v>
      </c>
      <c r="BW119" s="833" t="e">
        <f>'D-Operating Budget'!O76</f>
        <v>#VALUE!</v>
      </c>
      <c r="BX119" s="833" t="e">
        <f>'D-Operating Budget'!Q76</f>
        <v>#VALUE!</v>
      </c>
      <c r="BY119">
        <f>'B-Project Budget'!I10</f>
        <v>0</v>
      </c>
      <c r="BZ119">
        <f>'B-Project Budget'!I11</f>
        <v>0</v>
      </c>
      <c r="CA119">
        <f>'B-Project Budget'!I12</f>
        <v>0</v>
      </c>
      <c r="CB119">
        <f>SUM('B-Project Budget'!I15:I16)</f>
        <v>0</v>
      </c>
      <c r="CC119">
        <f>'B-Project Budget'!I17</f>
        <v>0</v>
      </c>
      <c r="CD119">
        <f>SUM('B-Project Budget'!I18:I21)</f>
        <v>0</v>
      </c>
      <c r="CE119">
        <f>SUM('B-Project Budget'!I22:I24)</f>
        <v>0</v>
      </c>
      <c r="CF119">
        <f>'B-Project Budget'!I25</f>
        <v>0</v>
      </c>
      <c r="CG119">
        <f>'B-Project Budget'!I46</f>
        <v>0</v>
      </c>
      <c r="CH119">
        <f>'B-Project Budget'!I62</f>
        <v>0</v>
      </c>
      <c r="CI119">
        <f>'B-Project Budget'!I69</f>
        <v>0</v>
      </c>
      <c r="CJ119">
        <f>'B-Project Budget'!I76</f>
        <v>0</v>
      </c>
      <c r="CK119">
        <f>'B-Project Budget'!I79</f>
        <v>0</v>
      </c>
      <c r="CL119">
        <f>'B-Project Budget'!I82</f>
        <v>0</v>
      </c>
      <c r="CM119">
        <f>'A-Financing Sources'!M7</f>
        <v>0</v>
      </c>
      <c r="CN119">
        <f>'A-Financing Sources'!M8</f>
        <v>0</v>
      </c>
      <c r="CO119">
        <f>'A-Financing Sources'!M9</f>
        <v>0</v>
      </c>
      <c r="CP119">
        <f>'A-Financing Sources'!M10</f>
        <v>0</v>
      </c>
      <c r="CQ119">
        <f>'A-Financing Sources'!M11</f>
        <v>0</v>
      </c>
      <c r="CR119">
        <f>'A-Financing Sources'!M12</f>
        <v>0</v>
      </c>
      <c r="CS119">
        <f>'A-Financing Sources'!M13</f>
        <v>0</v>
      </c>
      <c r="CT119">
        <f>'A-Financing Sources'!M14</f>
        <v>0</v>
      </c>
      <c r="CU119">
        <f>'A-Financing Sources'!M15</f>
        <v>0</v>
      </c>
      <c r="CV119">
        <f>'A-Financing Sources'!M16</f>
        <v>0</v>
      </c>
      <c r="CW119">
        <f>'A-Financing Sources'!M17</f>
        <v>0</v>
      </c>
      <c r="CX119">
        <f>'A-Financing Sources'!M18</f>
        <v>0</v>
      </c>
      <c r="CY119">
        <f>'A-Financing Sources'!M19</f>
        <v>0</v>
      </c>
      <c r="CZ119">
        <f>'A-Financing Sources'!M20</f>
        <v>0</v>
      </c>
      <c r="DA119">
        <f>'A-Financing Sources'!M21</f>
        <v>0</v>
      </c>
      <c r="DB119">
        <f>'A-Financing Sources'!M26</f>
        <v>0</v>
      </c>
      <c r="DC119">
        <f>'A-Financing Sources'!M27</f>
        <v>0</v>
      </c>
      <c r="DD119">
        <f>'A-Financing Sources'!M28</f>
        <v>0</v>
      </c>
      <c r="DE119">
        <f>'A-Financing Sources'!M29</f>
        <v>0</v>
      </c>
      <c r="DF119">
        <f>'A-Financing Sources'!M30</f>
        <v>0</v>
      </c>
      <c r="DG119">
        <f>'A-Financing Sources'!M31</f>
        <v>0</v>
      </c>
      <c r="DH119">
        <f>'A-Financing Sources'!M32</f>
        <v>0</v>
      </c>
      <c r="DI119">
        <f>'A-Financing Sources'!M33</f>
        <v>0</v>
      </c>
      <c r="DJ119">
        <f>'A-Financing Sources'!M34</f>
        <v>0</v>
      </c>
      <c r="DK119">
        <f>'A-Financing Sources'!M35</f>
        <v>0</v>
      </c>
      <c r="DL119">
        <f>'A-Financing Sources'!M36</f>
        <v>0</v>
      </c>
      <c r="DM119">
        <f>'A-Financing Sources'!M37</f>
        <v>0</v>
      </c>
      <c r="DN119">
        <f>'A-Financing Sources'!M38</f>
        <v>0</v>
      </c>
      <c r="DO119">
        <f>'A-Financing Sources'!M39</f>
        <v>0</v>
      </c>
      <c r="DP119">
        <f>'A-Financing Sources'!M40</f>
        <v>0</v>
      </c>
      <c r="DQ119">
        <f>'B-Project Budget'!I10</f>
        <v>0</v>
      </c>
      <c r="DR119">
        <f>'B-Project Budget'!I11</f>
        <v>0</v>
      </c>
      <c r="DS119">
        <f>'B-Project Budget'!I15</f>
        <v>0</v>
      </c>
      <c r="DT119">
        <f>'B-Project Budget'!I16</f>
        <v>0</v>
      </c>
      <c r="DU119">
        <f>'B-Project Budget'!I17</f>
        <v>0</v>
      </c>
      <c r="DV119">
        <f>'B-Project Budget'!I18</f>
        <v>0</v>
      </c>
      <c r="DW119">
        <f>'B-Project Budget'!I19</f>
        <v>0</v>
      </c>
      <c r="DX119">
        <f>'B-Project Budget'!I20</f>
        <v>0</v>
      </c>
      <c r="DY119">
        <f>'B-Project Budget'!I21</f>
        <v>0</v>
      </c>
      <c r="DZ119">
        <f>'B-Project Budget'!I22</f>
        <v>0</v>
      </c>
      <c r="EA119">
        <f>'B-Project Budget'!I23</f>
        <v>0</v>
      </c>
      <c r="EB119">
        <f>'B-Project Budget'!I24</f>
        <v>0</v>
      </c>
      <c r="EC119">
        <f>'B-Project Budget'!I28</f>
        <v>0</v>
      </c>
      <c r="ED119">
        <f>'B-Project Budget'!I29</f>
        <v>0</v>
      </c>
      <c r="EE119">
        <f>'B-Project Budget'!I30</f>
        <v>0</v>
      </c>
      <c r="EF119">
        <f>'B-Project Budget'!I31</f>
        <v>0</v>
      </c>
      <c r="EG119">
        <f>'B-Project Budget'!I32</f>
        <v>0</v>
      </c>
      <c r="EH119">
        <f>'B-Project Budget'!I33</f>
        <v>0</v>
      </c>
      <c r="EI119">
        <f>'B-Project Budget'!I34</f>
        <v>0</v>
      </c>
      <c r="EJ119">
        <f>'B-Project Budget'!I35</f>
        <v>0</v>
      </c>
      <c r="EK119">
        <f>'B-Project Budget'!I36</f>
        <v>0</v>
      </c>
      <c r="EL119">
        <f>'B-Project Budget'!I37</f>
        <v>0</v>
      </c>
      <c r="EM119">
        <f>'B-Project Budget'!I38</f>
        <v>0</v>
      </c>
      <c r="EN119">
        <f>'B-Project Budget'!I39</f>
        <v>0</v>
      </c>
      <c r="EO119">
        <f>'B-Project Budget'!I40</f>
        <v>0</v>
      </c>
      <c r="EP119">
        <f>'B-Project Budget'!I41</f>
        <v>0</v>
      </c>
      <c r="EQ119">
        <f>'B-Project Budget'!I42</f>
        <v>0</v>
      </c>
      <c r="ER119">
        <f>'B-Project Budget'!I43</f>
        <v>0</v>
      </c>
      <c r="ES119">
        <f>'B-Project Budget'!I44</f>
        <v>0</v>
      </c>
      <c r="ET119">
        <f>'B-Project Budget'!I45</f>
        <v>0</v>
      </c>
      <c r="EU119">
        <f>'B-Project Budget'!I49</f>
        <v>0</v>
      </c>
      <c r="EV119">
        <f>'B-Project Budget'!I50</f>
        <v>0</v>
      </c>
      <c r="EW119">
        <f>'B-Project Budget'!I51</f>
        <v>0</v>
      </c>
      <c r="EX119">
        <f>'B-Project Budget'!I52</f>
        <v>0</v>
      </c>
      <c r="EY119">
        <f>'B-Project Budget'!I53</f>
        <v>0</v>
      </c>
      <c r="EZ119">
        <f>'B-Project Budget'!I54</f>
        <v>0</v>
      </c>
      <c r="FA119">
        <f>'B-Project Budget'!I55</f>
        <v>0</v>
      </c>
      <c r="FB119">
        <f>'B-Project Budget'!I56</f>
        <v>0</v>
      </c>
      <c r="FC119">
        <f>'B-Project Budget'!I57</f>
        <v>0</v>
      </c>
      <c r="FD119">
        <f>'B-Project Budget'!I58</f>
        <v>0</v>
      </c>
      <c r="FE119">
        <f>'B-Project Budget'!I59</f>
        <v>0</v>
      </c>
      <c r="FF119">
        <f>'B-Project Budget'!I60</f>
        <v>0</v>
      </c>
      <c r="FG119">
        <f>'B-Project Budget'!I61</f>
        <v>0</v>
      </c>
      <c r="FH119">
        <f>'B-Project Budget'!I65</f>
        <v>0</v>
      </c>
      <c r="FI119">
        <f>'B-Project Budget'!I66</f>
        <v>0</v>
      </c>
      <c r="FJ119">
        <f>'B-Project Budget'!I67</f>
        <v>0</v>
      </c>
      <c r="FK119">
        <f>'B-Project Budget'!I68</f>
        <v>0</v>
      </c>
      <c r="FL119">
        <f>'B-Project Budget'!I72</f>
        <v>0</v>
      </c>
      <c r="FM119">
        <f>'B-Project Budget'!I73</f>
        <v>0</v>
      </c>
      <c r="FN119">
        <f>'B-Project Budget'!I74</f>
        <v>0</v>
      </c>
      <c r="FO119">
        <f>'B-Project Budget'!I75</f>
        <v>0</v>
      </c>
      <c r="FP119">
        <f>'B-Project Budget'!I79</f>
        <v>0</v>
      </c>
      <c r="FQ119">
        <f t="shared" ref="FQ119:FZ119" si="1">I134</f>
        <v>0</v>
      </c>
      <c r="FR119">
        <f t="shared" si="1"/>
        <v>0</v>
      </c>
      <c r="FS119">
        <f t="shared" si="1"/>
        <v>0</v>
      </c>
      <c r="FT119">
        <f t="shared" si="1"/>
        <v>0</v>
      </c>
      <c r="FU119">
        <f t="shared" si="1"/>
        <v>0</v>
      </c>
      <c r="FV119">
        <f t="shared" si="1"/>
        <v>0</v>
      </c>
      <c r="FW119">
        <f t="shared" si="1"/>
        <v>0</v>
      </c>
      <c r="FX119">
        <f t="shared" si="1"/>
        <v>0</v>
      </c>
      <c r="FY119">
        <f t="shared" si="1"/>
        <v>0</v>
      </c>
      <c r="FZ119">
        <f t="shared" si="1"/>
        <v>0</v>
      </c>
      <c r="GA119">
        <f t="shared" ref="GA119:GI119" si="2">J146</f>
        <v>0</v>
      </c>
      <c r="GB119">
        <f t="shared" si="2"/>
        <v>0</v>
      </c>
      <c r="GC119">
        <f t="shared" si="2"/>
        <v>0</v>
      </c>
      <c r="GD119">
        <f t="shared" si="2"/>
        <v>0</v>
      </c>
      <c r="GE119">
        <f t="shared" si="2"/>
        <v>0</v>
      </c>
      <c r="GF119">
        <f t="shared" si="2"/>
        <v>0</v>
      </c>
      <c r="GG119">
        <f t="shared" si="2"/>
        <v>0</v>
      </c>
      <c r="GH119">
        <f t="shared" si="2"/>
        <v>0</v>
      </c>
      <c r="GI119">
        <f t="shared" si="2"/>
        <v>0</v>
      </c>
      <c r="GJ119">
        <f t="shared" ref="GJ119:GS119" si="3">I135</f>
        <v>1</v>
      </c>
      <c r="GK119">
        <f t="shared" si="3"/>
        <v>0</v>
      </c>
      <c r="GL119">
        <f t="shared" si="3"/>
        <v>0</v>
      </c>
      <c r="GM119">
        <f t="shared" si="3"/>
        <v>0</v>
      </c>
      <c r="GN119">
        <f t="shared" si="3"/>
        <v>0</v>
      </c>
      <c r="GO119">
        <f t="shared" si="3"/>
        <v>0</v>
      </c>
      <c r="GP119">
        <f t="shared" si="3"/>
        <v>0</v>
      </c>
      <c r="GQ119">
        <f t="shared" si="3"/>
        <v>0</v>
      </c>
      <c r="GR119">
        <f t="shared" si="3"/>
        <v>0</v>
      </c>
      <c r="GS119">
        <f t="shared" si="3"/>
        <v>0</v>
      </c>
      <c r="GT119">
        <f t="shared" ref="GT119:HB119" si="4">J147</f>
        <v>0</v>
      </c>
      <c r="GU119">
        <f t="shared" si="4"/>
        <v>0</v>
      </c>
      <c r="GV119">
        <f t="shared" si="4"/>
        <v>0</v>
      </c>
      <c r="GW119">
        <f t="shared" si="4"/>
        <v>0</v>
      </c>
      <c r="GX119">
        <f t="shared" si="4"/>
        <v>0</v>
      </c>
      <c r="GY119">
        <f t="shared" si="4"/>
        <v>0</v>
      </c>
      <c r="GZ119">
        <f t="shared" si="4"/>
        <v>0</v>
      </c>
      <c r="HA119">
        <f t="shared" si="4"/>
        <v>0</v>
      </c>
      <c r="HB119">
        <f t="shared" si="4"/>
        <v>0</v>
      </c>
      <c r="HC119">
        <f t="shared" ref="HC119:HL119" si="5">I136</f>
        <v>2</v>
      </c>
      <c r="HD119">
        <f t="shared" si="5"/>
        <v>0</v>
      </c>
      <c r="HE119">
        <f t="shared" si="5"/>
        <v>0</v>
      </c>
      <c r="HF119">
        <f t="shared" si="5"/>
        <v>0</v>
      </c>
      <c r="HG119">
        <f t="shared" si="5"/>
        <v>0</v>
      </c>
      <c r="HH119">
        <f t="shared" si="5"/>
        <v>0</v>
      </c>
      <c r="HI119">
        <f t="shared" si="5"/>
        <v>0</v>
      </c>
      <c r="HJ119">
        <f t="shared" si="5"/>
        <v>0</v>
      </c>
      <c r="HK119">
        <f t="shared" si="5"/>
        <v>0</v>
      </c>
      <c r="HL119">
        <f t="shared" si="5"/>
        <v>0</v>
      </c>
      <c r="HM119">
        <f t="shared" ref="HM119:HU119" si="6">J148</f>
        <v>0</v>
      </c>
      <c r="HN119">
        <f t="shared" si="6"/>
        <v>0</v>
      </c>
      <c r="HO119">
        <f t="shared" si="6"/>
        <v>0</v>
      </c>
      <c r="HP119">
        <f t="shared" si="6"/>
        <v>0</v>
      </c>
      <c r="HQ119">
        <f t="shared" si="6"/>
        <v>0</v>
      </c>
      <c r="HR119">
        <f t="shared" si="6"/>
        <v>0</v>
      </c>
      <c r="HS119">
        <f t="shared" si="6"/>
        <v>0</v>
      </c>
      <c r="HT119">
        <f t="shared" si="6"/>
        <v>0</v>
      </c>
      <c r="HU119">
        <f t="shared" si="6"/>
        <v>0</v>
      </c>
      <c r="HV119">
        <f t="shared" ref="HV119:IE119" si="7">I137</f>
        <v>3</v>
      </c>
      <c r="HW119">
        <f t="shared" si="7"/>
        <v>0</v>
      </c>
      <c r="HX119">
        <f t="shared" si="7"/>
        <v>0</v>
      </c>
      <c r="HY119">
        <f t="shared" si="7"/>
        <v>0</v>
      </c>
      <c r="HZ119">
        <f t="shared" si="7"/>
        <v>0</v>
      </c>
      <c r="IA119">
        <f t="shared" si="7"/>
        <v>0</v>
      </c>
      <c r="IB119">
        <f t="shared" si="7"/>
        <v>0</v>
      </c>
      <c r="IC119">
        <f t="shared" si="7"/>
        <v>0</v>
      </c>
      <c r="ID119">
        <f t="shared" si="7"/>
        <v>0</v>
      </c>
      <c r="IE119">
        <f t="shared" si="7"/>
        <v>0</v>
      </c>
      <c r="IF119">
        <f t="shared" ref="IF119:IN119" si="8">J149</f>
        <v>0</v>
      </c>
      <c r="IG119">
        <f t="shared" si="8"/>
        <v>0</v>
      </c>
      <c r="IH119">
        <f t="shared" si="8"/>
        <v>0</v>
      </c>
      <c r="II119">
        <f t="shared" si="8"/>
        <v>0</v>
      </c>
      <c r="IJ119">
        <f t="shared" si="8"/>
        <v>0</v>
      </c>
      <c r="IK119">
        <f t="shared" si="8"/>
        <v>0</v>
      </c>
      <c r="IL119">
        <f t="shared" si="8"/>
        <v>0</v>
      </c>
      <c r="IM119">
        <f t="shared" si="8"/>
        <v>0</v>
      </c>
      <c r="IN119">
        <f t="shared" si="8"/>
        <v>0</v>
      </c>
      <c r="IO119">
        <f t="shared" ref="IO119:IX119" si="9">I138</f>
        <v>4</v>
      </c>
      <c r="IP119">
        <f t="shared" si="9"/>
        <v>0</v>
      </c>
      <c r="IQ119">
        <f t="shared" si="9"/>
        <v>0</v>
      </c>
      <c r="IR119">
        <f t="shared" si="9"/>
        <v>0</v>
      </c>
      <c r="IS119">
        <f t="shared" si="9"/>
        <v>0</v>
      </c>
      <c r="IT119">
        <f t="shared" si="9"/>
        <v>0</v>
      </c>
      <c r="IU119">
        <f t="shared" si="9"/>
        <v>0</v>
      </c>
      <c r="IV119">
        <f t="shared" si="9"/>
        <v>0</v>
      </c>
      <c r="IW119">
        <f t="shared" si="9"/>
        <v>0</v>
      </c>
      <c r="IX119">
        <f t="shared" si="9"/>
        <v>0</v>
      </c>
      <c r="IY119">
        <f t="shared" ref="IY119:JG119" si="10">J150</f>
        <v>0</v>
      </c>
      <c r="IZ119">
        <f t="shared" si="10"/>
        <v>0</v>
      </c>
      <c r="JA119">
        <f t="shared" si="10"/>
        <v>0</v>
      </c>
      <c r="JB119">
        <f t="shared" si="10"/>
        <v>0</v>
      </c>
      <c r="JC119">
        <f t="shared" si="10"/>
        <v>0</v>
      </c>
      <c r="JD119">
        <f t="shared" si="10"/>
        <v>0</v>
      </c>
      <c r="JE119">
        <f t="shared" si="10"/>
        <v>0</v>
      </c>
      <c r="JF119">
        <f t="shared" si="10"/>
        <v>0</v>
      </c>
      <c r="JG119">
        <f t="shared" si="10"/>
        <v>0</v>
      </c>
      <c r="JH119">
        <f t="shared" ref="JH119:JQ119" si="11">I139</f>
        <v>5</v>
      </c>
      <c r="JI119">
        <f t="shared" si="11"/>
        <v>0</v>
      </c>
      <c r="JJ119">
        <f t="shared" si="11"/>
        <v>0</v>
      </c>
      <c r="JK119">
        <f t="shared" si="11"/>
        <v>0</v>
      </c>
      <c r="JL119">
        <f t="shared" si="11"/>
        <v>0</v>
      </c>
      <c r="JM119">
        <f t="shared" si="11"/>
        <v>0</v>
      </c>
      <c r="JN119">
        <f t="shared" si="11"/>
        <v>0</v>
      </c>
      <c r="JO119">
        <f t="shared" si="11"/>
        <v>0</v>
      </c>
      <c r="JP119">
        <f t="shared" si="11"/>
        <v>0</v>
      </c>
      <c r="JQ119">
        <f t="shared" si="11"/>
        <v>0</v>
      </c>
      <c r="JR119">
        <f t="shared" ref="JR119:JZ119" si="12">J151</f>
        <v>0</v>
      </c>
      <c r="JS119">
        <f t="shared" si="12"/>
        <v>0</v>
      </c>
      <c r="JT119">
        <f t="shared" si="12"/>
        <v>0</v>
      </c>
      <c r="JU119">
        <f t="shared" si="12"/>
        <v>0</v>
      </c>
      <c r="JV119">
        <f t="shared" si="12"/>
        <v>0</v>
      </c>
      <c r="JW119">
        <f t="shared" si="12"/>
        <v>0</v>
      </c>
      <c r="JX119">
        <f t="shared" si="12"/>
        <v>0</v>
      </c>
      <c r="JY119">
        <f t="shared" si="12"/>
        <v>0</v>
      </c>
      <c r="JZ119">
        <f t="shared" si="12"/>
        <v>0</v>
      </c>
    </row>
    <row r="120" spans="1:286" hidden="1" x14ac:dyDescent="0.35"/>
    <row r="121" spans="1:286" hidden="1" x14ac:dyDescent="0.35"/>
    <row r="122" spans="1:286" hidden="1" x14ac:dyDescent="0.35"/>
    <row r="123" spans="1:286" hidden="1" x14ac:dyDescent="0.35"/>
    <row r="124" spans="1:286" hidden="1" x14ac:dyDescent="0.35"/>
    <row r="125" spans="1:286" hidden="1" x14ac:dyDescent="0.35"/>
    <row r="126" spans="1:286" hidden="1" x14ac:dyDescent="0.35"/>
    <row r="127" spans="1:286" hidden="1" x14ac:dyDescent="0.35"/>
    <row r="128" spans="1:286" hidden="1" x14ac:dyDescent="0.35"/>
    <row r="129" spans="1:18" hidden="1" x14ac:dyDescent="0.35"/>
    <row r="130" spans="1:18" hidden="1" x14ac:dyDescent="0.35"/>
    <row r="131" spans="1:18" hidden="1" x14ac:dyDescent="0.35">
      <c r="A131" s="751" t="s">
        <v>261</v>
      </c>
      <c r="B131" s="751" t="s">
        <v>262</v>
      </c>
      <c r="C131" s="751" t="s">
        <v>263</v>
      </c>
      <c r="D131" s="751" t="s">
        <v>264</v>
      </c>
      <c r="E131" s="751" t="s">
        <v>265</v>
      </c>
      <c r="F131" s="751" t="s">
        <v>266</v>
      </c>
    </row>
    <row r="132" spans="1:18" hidden="1" x14ac:dyDescent="0.35">
      <c r="A132">
        <f>'D-Operating Budget'!D8</f>
        <v>0</v>
      </c>
      <c r="B132" s="718">
        <f>'D-Operating Budget'!F8</f>
        <v>0</v>
      </c>
      <c r="C132">
        <f>'D-Operating Budget'!J8</f>
        <v>0</v>
      </c>
      <c r="D132">
        <f>'D-Operating Budget'!K8</f>
        <v>0</v>
      </c>
      <c r="E132">
        <f>'D-Operating Budget'!L8</f>
        <v>0</v>
      </c>
      <c r="F132">
        <f>'D-Operating Budget'!M8</f>
        <v>0</v>
      </c>
      <c r="J132" s="1050" t="s">
        <v>267</v>
      </c>
      <c r="K132" s="1050"/>
      <c r="L132" s="1050"/>
      <c r="M132" s="1050"/>
      <c r="N132" s="1050"/>
      <c r="O132" s="1050"/>
      <c r="P132" s="1050"/>
      <c r="Q132" s="1050"/>
    </row>
    <row r="133" spans="1:18" hidden="1" x14ac:dyDescent="0.35">
      <c r="A133">
        <f>'D-Operating Budget'!D9</f>
        <v>0</v>
      </c>
      <c r="B133" s="718">
        <f>'D-Operating Budget'!F9</f>
        <v>0</v>
      </c>
      <c r="C133">
        <f>'D-Operating Budget'!J9</f>
        <v>0</v>
      </c>
      <c r="D133">
        <f>'D-Operating Budget'!K9</f>
        <v>0</v>
      </c>
      <c r="E133">
        <f>'D-Operating Budget'!L9</f>
        <v>0</v>
      </c>
      <c r="F133">
        <f>'D-Operating Budget'!M9</f>
        <v>0</v>
      </c>
      <c r="I133" t="s">
        <v>268</v>
      </c>
      <c r="J133" s="718">
        <v>0.3</v>
      </c>
      <c r="K133" s="718">
        <v>0.4</v>
      </c>
      <c r="L133" s="718">
        <v>0.5</v>
      </c>
      <c r="M133" s="718">
        <v>0.6</v>
      </c>
      <c r="N133" s="718">
        <v>0.7</v>
      </c>
      <c r="O133" s="718">
        <v>0.8</v>
      </c>
      <c r="P133" s="718">
        <v>0.9</v>
      </c>
      <c r="Q133" s="718">
        <v>1</v>
      </c>
      <c r="R133" t="s">
        <v>251</v>
      </c>
    </row>
    <row r="134" spans="1:18" hidden="1" x14ac:dyDescent="0.35">
      <c r="A134">
        <f>'D-Operating Budget'!D10</f>
        <v>0</v>
      </c>
      <c r="B134" s="718">
        <f>'D-Operating Budget'!F10</f>
        <v>0</v>
      </c>
      <c r="C134">
        <f>'D-Operating Budget'!J10</f>
        <v>0</v>
      </c>
      <c r="D134">
        <f>'D-Operating Budget'!K10</f>
        <v>0</v>
      </c>
      <c r="E134">
        <f>'D-Operating Budget'!L10</f>
        <v>0</v>
      </c>
      <c r="F134">
        <f>'D-Operating Budget'!M10</f>
        <v>0</v>
      </c>
      <c r="I134">
        <v>0</v>
      </c>
      <c r="J134" cm="1">
        <f t="array" ref="J134">_xlfn.IFNA(_xlfn.XLOOKUP($I134&amp;J$133,$A$132:$A$156&amp;$B$132:$B$156,$C$132:$C$156),0)</f>
        <v>0</v>
      </c>
      <c r="K134" cm="1">
        <f t="array" ref="K134">_xlfn.IFNA(_xlfn.XLOOKUP($I134&amp;K$133,$A$132:$A$156&amp;$B$132:$B$156,$C$132:$C$156),0)</f>
        <v>0</v>
      </c>
      <c r="L134" cm="1">
        <f t="array" ref="L134">_xlfn.IFNA(_xlfn.XLOOKUP($I134&amp;L$133,$A$132:$A$156&amp;$B$132:$B$156,$C$132:$C$156),0)</f>
        <v>0</v>
      </c>
      <c r="M134" cm="1">
        <f t="array" ref="M134">_xlfn.IFNA(_xlfn.XLOOKUP($I134&amp;M$133,$A$132:$A$156&amp;$B$132:$B$156,$C$132:$C$156),0)</f>
        <v>0</v>
      </c>
      <c r="N134" cm="1">
        <f t="array" ref="N134">_xlfn.IFNA(_xlfn.XLOOKUP($I134&amp;N$133,$A$132:$A$156&amp;$B$132:$B$156,$C$132:$C$156),0)</f>
        <v>0</v>
      </c>
      <c r="O134" cm="1">
        <f t="array" ref="O134">_xlfn.IFNA(_xlfn.XLOOKUP($I134&amp;O$133,$A$132:$A$156&amp;$B$132:$B$156,$C$132:$C$156),0)</f>
        <v>0</v>
      </c>
      <c r="P134" cm="1">
        <f t="array" ref="P134">_xlfn.IFNA(_xlfn.XLOOKUP($I134&amp;P$133,$A$132:$A$156&amp;$B$132:$B$156,$C$132:$C$156),0)</f>
        <v>0</v>
      </c>
      <c r="Q134" cm="1">
        <f t="array" ref="Q134">_xlfn.IFNA(_xlfn.XLOOKUP($I134&amp;Q$133,$A$132:$A$156&amp;$B$132:$B$156,$C$132:$C$156),0)</f>
        <v>0</v>
      </c>
      <c r="R134" s="719">
        <f t="shared" ref="R134:R140" si="13">IFERROR(((J134*$J$133)+(K134*$K$133)+(L134*$L$133)+(M134*$M$133)+(N134*$N$133)+(O134*$O$133)+(P134*$P$133)+(Q134*$Q$133))/(SUM(J134:Q134)),0)</f>
        <v>0</v>
      </c>
    </row>
    <row r="135" spans="1:18" hidden="1" x14ac:dyDescent="0.35">
      <c r="A135">
        <f>'D-Operating Budget'!D11</f>
        <v>0</v>
      </c>
      <c r="B135" s="718">
        <f>'D-Operating Budget'!F11</f>
        <v>0</v>
      </c>
      <c r="C135">
        <f>'D-Operating Budget'!J11</f>
        <v>0</v>
      </c>
      <c r="D135">
        <f>'D-Operating Budget'!K11</f>
        <v>0</v>
      </c>
      <c r="E135">
        <f>'D-Operating Budget'!L11</f>
        <v>0</v>
      </c>
      <c r="F135">
        <f>'D-Operating Budget'!M11</f>
        <v>0</v>
      </c>
      <c r="I135">
        <v>1</v>
      </c>
      <c r="J135" cm="1">
        <f t="array" ref="J135">_xlfn.IFNA(_xlfn.XLOOKUP($I135&amp;J$133,$A$132:$A$156&amp;$B$132:$B$156,$C$132:$C$156),0)</f>
        <v>0</v>
      </c>
      <c r="K135" cm="1">
        <f t="array" ref="K135">_xlfn.IFNA(_xlfn.XLOOKUP($I135&amp;K$133,$A$132:$A$156&amp;$B$132:$B$156,$C$132:$C$156),0)</f>
        <v>0</v>
      </c>
      <c r="L135" cm="1">
        <f t="array" ref="L135">_xlfn.IFNA(_xlfn.XLOOKUP($I135&amp;L$133,$A$132:$A$156&amp;$B$132:$B$156,$C$132:$C$156),0)</f>
        <v>0</v>
      </c>
      <c r="M135" cm="1">
        <f t="array" ref="M135">_xlfn.IFNA(_xlfn.XLOOKUP($I135&amp;M$133,$A$132:$A$156&amp;$B$132:$B$156,$C$132:$C$156),0)</f>
        <v>0</v>
      </c>
      <c r="N135" cm="1">
        <f t="array" ref="N135">_xlfn.IFNA(_xlfn.XLOOKUP($I135&amp;N$133,$A$132:$A$156&amp;$B$132:$B$156,$C$132:$C$156),0)</f>
        <v>0</v>
      </c>
      <c r="O135" cm="1">
        <f t="array" ref="O135">_xlfn.IFNA(_xlfn.XLOOKUP($I135&amp;O$133,$A$132:$A$156&amp;$B$132:$B$156,$C$132:$C$156),0)</f>
        <v>0</v>
      </c>
      <c r="P135" cm="1">
        <f t="array" ref="P135">_xlfn.IFNA(_xlfn.XLOOKUP($I135&amp;P$133,$A$132:$A$156&amp;$B$132:$B$156,$C$132:$C$156),0)</f>
        <v>0</v>
      </c>
      <c r="Q135" cm="1">
        <f t="array" ref="Q135">_xlfn.IFNA(_xlfn.XLOOKUP($I135&amp;Q$133,$A$132:$A$156&amp;$B$132:$B$156,$C$132:$C$156),0)</f>
        <v>0</v>
      </c>
      <c r="R135" s="719">
        <f t="shared" si="13"/>
        <v>0</v>
      </c>
    </row>
    <row r="136" spans="1:18" hidden="1" x14ac:dyDescent="0.35">
      <c r="A136">
        <f>'D-Operating Budget'!D12</f>
        <v>0</v>
      </c>
      <c r="B136" s="718">
        <f>'D-Operating Budget'!F12</f>
        <v>0</v>
      </c>
      <c r="C136">
        <f>'D-Operating Budget'!J12</f>
        <v>0</v>
      </c>
      <c r="D136">
        <f>'D-Operating Budget'!K12</f>
        <v>0</v>
      </c>
      <c r="E136">
        <f>'D-Operating Budget'!L12</f>
        <v>0</v>
      </c>
      <c r="F136">
        <f>'D-Operating Budget'!M12</f>
        <v>0</v>
      </c>
      <c r="I136">
        <v>2</v>
      </c>
      <c r="J136" cm="1">
        <f t="array" ref="J136">_xlfn.IFNA(_xlfn.XLOOKUP($I136&amp;J$133,$A$132:$A$156&amp;$B$132:$B$156,$C$132:$C$156),0)</f>
        <v>0</v>
      </c>
      <c r="K136" cm="1">
        <f t="array" ref="K136">_xlfn.IFNA(_xlfn.XLOOKUP($I136&amp;K$133,$A$132:$A$156&amp;$B$132:$B$156,$C$132:$C$156),0)</f>
        <v>0</v>
      </c>
      <c r="L136" cm="1">
        <f t="array" ref="L136">_xlfn.IFNA(_xlfn.XLOOKUP($I136&amp;L$133,$A$132:$A$156&amp;$B$132:$B$156,$C$132:$C$156),0)</f>
        <v>0</v>
      </c>
      <c r="M136" cm="1">
        <f t="array" ref="M136">_xlfn.IFNA(_xlfn.XLOOKUP($I136&amp;M$133,$A$132:$A$156&amp;$B$132:$B$156,$C$132:$C$156),0)</f>
        <v>0</v>
      </c>
      <c r="N136" cm="1">
        <f t="array" ref="N136">_xlfn.IFNA(_xlfn.XLOOKUP($I136&amp;N$133,$A$132:$A$156&amp;$B$132:$B$156,$C$132:$C$156),0)</f>
        <v>0</v>
      </c>
      <c r="O136" cm="1">
        <f t="array" ref="O136">_xlfn.IFNA(_xlfn.XLOOKUP($I136&amp;O$133,$A$132:$A$156&amp;$B$132:$B$156,$C$132:$C$156),0)</f>
        <v>0</v>
      </c>
      <c r="P136" cm="1">
        <f t="array" ref="P136">_xlfn.IFNA(_xlfn.XLOOKUP($I136&amp;P$133,$A$132:$A$156&amp;$B$132:$B$156,$C$132:$C$156),0)</f>
        <v>0</v>
      </c>
      <c r="Q136" cm="1">
        <f t="array" ref="Q136">_xlfn.IFNA(_xlfn.XLOOKUP($I136&amp;Q$133,$A$132:$A$156&amp;$B$132:$B$156,$C$132:$C$156),0)</f>
        <v>0</v>
      </c>
      <c r="R136" s="719">
        <f t="shared" si="13"/>
        <v>0</v>
      </c>
    </row>
    <row r="137" spans="1:18" hidden="1" x14ac:dyDescent="0.35">
      <c r="A137">
        <f>'D-Operating Budget'!D13</f>
        <v>0</v>
      </c>
      <c r="B137" s="718">
        <f>'D-Operating Budget'!F13</f>
        <v>0</v>
      </c>
      <c r="C137">
        <f>'D-Operating Budget'!J13</f>
        <v>0</v>
      </c>
      <c r="D137">
        <f>'D-Operating Budget'!K13</f>
        <v>0</v>
      </c>
      <c r="E137">
        <f>'D-Operating Budget'!L13</f>
        <v>0</v>
      </c>
      <c r="F137">
        <f>'D-Operating Budget'!M13</f>
        <v>0</v>
      </c>
      <c r="I137">
        <v>3</v>
      </c>
      <c r="J137" cm="1">
        <f t="array" ref="J137">_xlfn.IFNA(_xlfn.XLOOKUP($I137&amp;J$133,$A$132:$A$156&amp;$B$132:$B$156,$C$132:$C$156),0)</f>
        <v>0</v>
      </c>
      <c r="K137" cm="1">
        <f t="array" ref="K137">_xlfn.IFNA(_xlfn.XLOOKUP($I137&amp;K$133,$A$132:$A$156&amp;$B$132:$B$156,$C$132:$C$156),0)</f>
        <v>0</v>
      </c>
      <c r="L137" cm="1">
        <f t="array" ref="L137">_xlfn.IFNA(_xlfn.XLOOKUP($I137&amp;L$133,$A$132:$A$156&amp;$B$132:$B$156,$C$132:$C$156),0)</f>
        <v>0</v>
      </c>
      <c r="M137" cm="1">
        <f t="array" ref="M137">_xlfn.IFNA(_xlfn.XLOOKUP($I137&amp;M$133,$A$132:$A$156&amp;$B$132:$B$156,$C$132:$C$156),0)</f>
        <v>0</v>
      </c>
      <c r="N137" cm="1">
        <f t="array" ref="N137">_xlfn.IFNA(_xlfn.XLOOKUP($I137&amp;N$133,$A$132:$A$156&amp;$B$132:$B$156,$C$132:$C$156),0)</f>
        <v>0</v>
      </c>
      <c r="O137" cm="1">
        <f t="array" ref="O137">_xlfn.IFNA(_xlfn.XLOOKUP($I137&amp;O$133,$A$132:$A$156&amp;$B$132:$B$156,$C$132:$C$156),0)</f>
        <v>0</v>
      </c>
      <c r="P137" cm="1">
        <f t="array" ref="P137">_xlfn.IFNA(_xlfn.XLOOKUP($I137&amp;P$133,$A$132:$A$156&amp;$B$132:$B$156,$C$132:$C$156),0)</f>
        <v>0</v>
      </c>
      <c r="Q137" cm="1">
        <f t="array" ref="Q137">_xlfn.IFNA(_xlfn.XLOOKUP($I137&amp;Q$133,$A$132:$A$156&amp;$B$132:$B$156,$C$132:$C$156),0)</f>
        <v>0</v>
      </c>
      <c r="R137" s="719">
        <f t="shared" si="13"/>
        <v>0</v>
      </c>
    </row>
    <row r="138" spans="1:18" hidden="1" x14ac:dyDescent="0.35">
      <c r="A138">
        <f>'D-Operating Budget'!D14</f>
        <v>0</v>
      </c>
      <c r="B138" s="718">
        <f>'D-Operating Budget'!F14</f>
        <v>0</v>
      </c>
      <c r="C138">
        <f>'D-Operating Budget'!J14</f>
        <v>0</v>
      </c>
      <c r="D138">
        <f>'D-Operating Budget'!K14</f>
        <v>0</v>
      </c>
      <c r="E138">
        <f>'D-Operating Budget'!L14</f>
        <v>0</v>
      </c>
      <c r="F138">
        <f>'D-Operating Budget'!M14</f>
        <v>0</v>
      </c>
      <c r="I138">
        <v>4</v>
      </c>
      <c r="J138" cm="1">
        <f t="array" ref="J138">_xlfn.IFNA(_xlfn.XLOOKUP($I138&amp;J$133,$A$132:$A$156&amp;$B$132:$B$156,$C$132:$C$156),0)</f>
        <v>0</v>
      </c>
      <c r="K138" cm="1">
        <f t="array" ref="K138">_xlfn.IFNA(_xlfn.XLOOKUP($I138&amp;K$133,$A$132:$A$156&amp;$B$132:$B$156,$C$132:$C$156),0)</f>
        <v>0</v>
      </c>
      <c r="L138" cm="1">
        <f t="array" ref="L138">_xlfn.IFNA(_xlfn.XLOOKUP($I138&amp;L$133,$A$132:$A$156&amp;$B$132:$B$156,$C$132:$C$156),0)</f>
        <v>0</v>
      </c>
      <c r="M138" cm="1">
        <f t="array" ref="M138">_xlfn.IFNA(_xlfn.XLOOKUP($I138&amp;M$133,$A$132:$A$156&amp;$B$132:$B$156,$C$132:$C$156),0)</f>
        <v>0</v>
      </c>
      <c r="N138" cm="1">
        <f t="array" ref="N138">_xlfn.IFNA(_xlfn.XLOOKUP($I138&amp;N$133,$A$132:$A$156&amp;$B$132:$B$156,$C$132:$C$156),0)</f>
        <v>0</v>
      </c>
      <c r="O138" cm="1">
        <f t="array" ref="O138">_xlfn.IFNA(_xlfn.XLOOKUP($I138&amp;O$133,$A$132:$A$156&amp;$B$132:$B$156,$C$132:$C$156),0)</f>
        <v>0</v>
      </c>
      <c r="P138" cm="1">
        <f t="array" ref="P138">_xlfn.IFNA(_xlfn.XLOOKUP($I138&amp;P$133,$A$132:$A$156&amp;$B$132:$B$156,$C$132:$C$156),0)</f>
        <v>0</v>
      </c>
      <c r="Q138" cm="1">
        <f t="array" ref="Q138">_xlfn.IFNA(_xlfn.XLOOKUP($I138&amp;Q$133,$A$132:$A$156&amp;$B$132:$B$156,$C$132:$C$156),0)</f>
        <v>0</v>
      </c>
      <c r="R138" s="719">
        <f t="shared" si="13"/>
        <v>0</v>
      </c>
    </row>
    <row r="139" spans="1:18" hidden="1" x14ac:dyDescent="0.35">
      <c r="A139">
        <f>'D-Operating Budget'!D15</f>
        <v>0</v>
      </c>
      <c r="B139" s="718">
        <f>'D-Operating Budget'!F15</f>
        <v>0</v>
      </c>
      <c r="C139">
        <f>'D-Operating Budget'!J15</f>
        <v>0</v>
      </c>
      <c r="D139">
        <f>'D-Operating Budget'!K15</f>
        <v>0</v>
      </c>
      <c r="E139">
        <f>'D-Operating Budget'!L15</f>
        <v>0</v>
      </c>
      <c r="F139">
        <f>'D-Operating Budget'!M15</f>
        <v>0</v>
      </c>
      <c r="I139">
        <v>5</v>
      </c>
      <c r="J139" cm="1">
        <f t="array" ref="J139">_xlfn.IFNA(_xlfn.XLOOKUP($I139&amp;J$133,$A$132:$A$156&amp;$B$132:$B$156,$C$132:$C$156),0)</f>
        <v>0</v>
      </c>
      <c r="K139" cm="1">
        <f t="array" ref="K139">_xlfn.IFNA(_xlfn.XLOOKUP($I139&amp;K$133,$A$132:$A$156&amp;$B$132:$B$156,$C$132:$C$156),0)</f>
        <v>0</v>
      </c>
      <c r="L139" cm="1">
        <f t="array" ref="L139">_xlfn.IFNA(_xlfn.XLOOKUP($I139&amp;L$133,$A$132:$A$156&amp;$B$132:$B$156,$C$132:$C$156),0)</f>
        <v>0</v>
      </c>
      <c r="M139" cm="1">
        <f t="array" ref="M139">_xlfn.IFNA(_xlfn.XLOOKUP($I139&amp;M$133,$A$132:$A$156&amp;$B$132:$B$156,$C$132:$C$156),0)</f>
        <v>0</v>
      </c>
      <c r="N139" cm="1">
        <f t="array" ref="N139">_xlfn.IFNA(_xlfn.XLOOKUP($I139&amp;N$133,$A$132:$A$156&amp;$B$132:$B$156,$C$132:$C$156),0)</f>
        <v>0</v>
      </c>
      <c r="O139" cm="1">
        <f t="array" ref="O139">_xlfn.IFNA(_xlfn.XLOOKUP($I139&amp;O$133,$A$132:$A$156&amp;$B$132:$B$156,$C$132:$C$156),0)</f>
        <v>0</v>
      </c>
      <c r="P139" cm="1">
        <f t="array" ref="P139">_xlfn.IFNA(_xlfn.XLOOKUP($I139&amp;P$133,$A$132:$A$156&amp;$B$132:$B$156,$C$132:$C$156),0)</f>
        <v>0</v>
      </c>
      <c r="Q139" cm="1">
        <f t="array" ref="Q139">_xlfn.IFNA(_xlfn.XLOOKUP($I139&amp;Q$133,$A$132:$A$156&amp;$B$132:$B$156,$C$132:$C$156),0)</f>
        <v>0</v>
      </c>
      <c r="R139" s="719">
        <f t="shared" si="13"/>
        <v>0</v>
      </c>
    </row>
    <row r="140" spans="1:18" hidden="1" x14ac:dyDescent="0.35">
      <c r="A140">
        <f>'D-Operating Budget'!D16</f>
        <v>0</v>
      </c>
      <c r="B140" s="718">
        <f>'D-Operating Budget'!F16</f>
        <v>0</v>
      </c>
      <c r="C140">
        <f>'D-Operating Budget'!J16</f>
        <v>0</v>
      </c>
      <c r="D140">
        <f>'D-Operating Budget'!K16</f>
        <v>0</v>
      </c>
      <c r="E140">
        <f>'D-Operating Budget'!L16</f>
        <v>0</v>
      </c>
      <c r="F140">
        <f>'D-Operating Budget'!M16</f>
        <v>0</v>
      </c>
      <c r="I140" t="s">
        <v>269</v>
      </c>
      <c r="J140">
        <f t="shared" ref="J140:Q140" si="14">++SUM(J134:J139)</f>
        <v>0</v>
      </c>
      <c r="K140">
        <f t="shared" si="14"/>
        <v>0</v>
      </c>
      <c r="L140">
        <f t="shared" si="14"/>
        <v>0</v>
      </c>
      <c r="M140">
        <f t="shared" si="14"/>
        <v>0</v>
      </c>
      <c r="N140">
        <f t="shared" si="14"/>
        <v>0</v>
      </c>
      <c r="O140">
        <f t="shared" si="14"/>
        <v>0</v>
      </c>
      <c r="P140">
        <f t="shared" si="14"/>
        <v>0</v>
      </c>
      <c r="Q140">
        <f t="shared" si="14"/>
        <v>0</v>
      </c>
      <c r="R140" s="719">
        <f t="shared" si="13"/>
        <v>0</v>
      </c>
    </row>
    <row r="141" spans="1:18" hidden="1" x14ac:dyDescent="0.35">
      <c r="A141">
        <f>'D-Operating Budget'!D17</f>
        <v>0</v>
      </c>
      <c r="B141" s="718">
        <f>'D-Operating Budget'!F17</f>
        <v>0</v>
      </c>
      <c r="C141">
        <f>'D-Operating Budget'!J17</f>
        <v>0</v>
      </c>
      <c r="D141">
        <f>'D-Operating Budget'!K17</f>
        <v>0</v>
      </c>
      <c r="E141">
        <f>'D-Operating Budget'!L17</f>
        <v>0</v>
      </c>
      <c r="F141">
        <f>'D-Operating Budget'!M17</f>
        <v>0</v>
      </c>
      <c r="I141" t="s">
        <v>270</v>
      </c>
      <c r="J141" t="str">
        <f>IF(J140='Application &amp; Input'!O38,"PASS","ERROR")</f>
        <v>PASS</v>
      </c>
      <c r="K141" t="str">
        <f>IF(K140='Application &amp; Input'!O39,"PASS","ERROR")</f>
        <v>PASS</v>
      </c>
      <c r="L141" t="str">
        <f>IF(L140='Application &amp; Input'!O40,"PASS","ERROR")</f>
        <v>PASS</v>
      </c>
      <c r="M141" t="str">
        <f>IF(M140='Application &amp; Input'!O41,"PASS","ERROR")</f>
        <v>PASS</v>
      </c>
      <c r="N141" t="str">
        <f>IF(N140='Application &amp; Input'!O43,"PASS","ERROR")</f>
        <v>PASS</v>
      </c>
      <c r="O141" t="str">
        <f>IF(O140='Application &amp; Input'!O44,"PASS","ERROR")</f>
        <v>PASS</v>
      </c>
      <c r="P141" t="str">
        <f>IF(P140='Application &amp; Input'!O46,"PASS","ERROR")</f>
        <v>PASS</v>
      </c>
      <c r="Q141" t="str">
        <f>IF(Q140='Application &amp; Input'!O47,"PASS","ERROR")</f>
        <v>PASS</v>
      </c>
    </row>
    <row r="142" spans="1:18" hidden="1" x14ac:dyDescent="0.35">
      <c r="A142">
        <f>'D-Operating Budget'!D18</f>
        <v>0</v>
      </c>
      <c r="B142" s="718">
        <f>'D-Operating Budget'!F18</f>
        <v>0</v>
      </c>
      <c r="C142">
        <f>'D-Operating Budget'!J18</f>
        <v>0</v>
      </c>
      <c r="D142">
        <f>'D-Operating Budget'!K18</f>
        <v>0</v>
      </c>
      <c r="E142">
        <f>'D-Operating Budget'!L18</f>
        <v>0</v>
      </c>
      <c r="F142">
        <f>'D-Operating Budget'!M18</f>
        <v>0</v>
      </c>
    </row>
    <row r="143" spans="1:18" hidden="1" x14ac:dyDescent="0.35">
      <c r="A143">
        <f>'D-Operating Budget'!D19</f>
        <v>0</v>
      </c>
      <c r="B143" s="718">
        <f>'D-Operating Budget'!F19</f>
        <v>0</v>
      </c>
      <c r="C143">
        <f>'D-Operating Budget'!J19</f>
        <v>0</v>
      </c>
      <c r="D143">
        <f>'D-Operating Budget'!K19</f>
        <v>0</v>
      </c>
      <c r="E143">
        <f>'D-Operating Budget'!L19</f>
        <v>0</v>
      </c>
      <c r="F143">
        <f>'D-Operating Budget'!M19</f>
        <v>0</v>
      </c>
    </row>
    <row r="144" spans="1:18" hidden="1" x14ac:dyDescent="0.35">
      <c r="A144">
        <f>'D-Operating Budget'!D20</f>
        <v>0</v>
      </c>
      <c r="B144" s="718">
        <f>'D-Operating Budget'!F20</f>
        <v>0</v>
      </c>
      <c r="C144">
        <f>'D-Operating Budget'!J20</f>
        <v>0</v>
      </c>
      <c r="D144">
        <f>'D-Operating Budget'!K20</f>
        <v>0</v>
      </c>
      <c r="E144">
        <f>'D-Operating Budget'!L20</f>
        <v>0</v>
      </c>
      <c r="F144">
        <f>'D-Operating Budget'!M20</f>
        <v>0</v>
      </c>
      <c r="J144" s="1050" t="s">
        <v>271</v>
      </c>
      <c r="K144" s="1050"/>
      <c r="L144" s="1050"/>
      <c r="M144" s="1050"/>
      <c r="N144" s="1050"/>
      <c r="O144" s="1050"/>
      <c r="P144" s="1050"/>
      <c r="Q144" s="1050"/>
    </row>
    <row r="145" spans="1:18" hidden="1" x14ac:dyDescent="0.35">
      <c r="A145">
        <f>'D-Operating Budget'!D21</f>
        <v>0</v>
      </c>
      <c r="B145" s="718">
        <f>'D-Operating Budget'!F21</f>
        <v>0</v>
      </c>
      <c r="C145">
        <f>'D-Operating Budget'!J21</f>
        <v>0</v>
      </c>
      <c r="D145">
        <f>'D-Operating Budget'!K21</f>
        <v>0</v>
      </c>
      <c r="E145">
        <f>'D-Operating Budget'!L21</f>
        <v>0</v>
      </c>
      <c r="F145">
        <f>'D-Operating Budget'!M21</f>
        <v>0</v>
      </c>
      <c r="I145" t="s">
        <v>268</v>
      </c>
      <c r="J145" s="718">
        <v>0.3</v>
      </c>
      <c r="K145" s="718">
        <v>0.4</v>
      </c>
      <c r="L145" s="718">
        <v>0.5</v>
      </c>
      <c r="M145" s="718">
        <v>0.6</v>
      </c>
      <c r="N145" s="718">
        <v>0.7</v>
      </c>
      <c r="O145" s="718">
        <v>0.8</v>
      </c>
      <c r="P145" s="718">
        <v>0.9</v>
      </c>
      <c r="Q145" s="718">
        <v>1</v>
      </c>
      <c r="R145" t="s">
        <v>260</v>
      </c>
    </row>
    <row r="146" spans="1:18" hidden="1" x14ac:dyDescent="0.35">
      <c r="A146">
        <f>'D-Operating Budget'!D22</f>
        <v>0</v>
      </c>
      <c r="B146" s="718">
        <f>'D-Operating Budget'!F22</f>
        <v>0</v>
      </c>
      <c r="C146">
        <f>'D-Operating Budget'!J22</f>
        <v>0</v>
      </c>
      <c r="D146">
        <f>'D-Operating Budget'!K22</f>
        <v>0</v>
      </c>
      <c r="E146">
        <f>'D-Operating Budget'!L22</f>
        <v>0</v>
      </c>
      <c r="F146">
        <f>'D-Operating Budget'!M22</f>
        <v>0</v>
      </c>
      <c r="I146">
        <v>0</v>
      </c>
      <c r="J146" cm="1">
        <f t="array" ref="J146">_xlfn.IFNA(_xlfn.XLOOKUP($I146&amp;J$133,$A$132:$A$156&amp;$B$132:$B$156,$E$132:$E$156),0)</f>
        <v>0</v>
      </c>
      <c r="K146" cm="1">
        <f t="array" ref="K146">_xlfn.IFNA(_xlfn.XLOOKUP($I146&amp;K$133,$A$132:$A$156&amp;$B$132:$B$156,$E$132:$E$156),0)</f>
        <v>0</v>
      </c>
      <c r="L146" cm="1">
        <f t="array" ref="L146">_xlfn.IFNA(_xlfn.XLOOKUP($I146&amp;L$133,$A$132:$A$156&amp;$B$132:$B$156,$E$132:$E$156),0)</f>
        <v>0</v>
      </c>
      <c r="M146" cm="1">
        <f t="array" ref="M146">_xlfn.IFNA(_xlfn.XLOOKUP($I146&amp;M$133,$A$132:$A$156&amp;$B$132:$B$156,$E$132:$E$156),0)</f>
        <v>0</v>
      </c>
      <c r="N146" cm="1">
        <f t="array" ref="N146">_xlfn.IFNA(_xlfn.XLOOKUP($I146&amp;N$133,$A$132:$A$156&amp;$B$132:$B$156,$E$132:$E$156),0)</f>
        <v>0</v>
      </c>
      <c r="O146" cm="1">
        <f t="array" ref="O146">_xlfn.IFNA(_xlfn.XLOOKUP($I146&amp;O$133,$A$132:$A$156&amp;$B$132:$B$156,$E$132:$E$156),0)</f>
        <v>0</v>
      </c>
      <c r="P146" cm="1">
        <f t="array" ref="P146">_xlfn.IFNA(_xlfn.XLOOKUP($I146&amp;P$133,$A$132:$A$156&amp;$B$132:$B$156,$E$132:$E$156),0)</f>
        <v>0</v>
      </c>
      <c r="Q146" cm="1">
        <f t="array" ref="Q146">_xlfn.IFNA(_xlfn.XLOOKUP($I146&amp;Q$133,$A$132:$A$156&amp;$B$132:$B$156,$E$132:$E$156),0)</f>
        <v>0</v>
      </c>
      <c r="R146" s="729">
        <f t="shared" ref="R146:R151" si="15">IFERROR(AVERAGEIF(J146:Q146,"&lt;&gt;0"),0)</f>
        <v>0</v>
      </c>
    </row>
    <row r="147" spans="1:18" hidden="1" x14ac:dyDescent="0.35">
      <c r="A147">
        <f>'D-Operating Budget'!D23</f>
        <v>0</v>
      </c>
      <c r="B147" s="718">
        <f>'D-Operating Budget'!F23</f>
        <v>0</v>
      </c>
      <c r="C147">
        <f>'D-Operating Budget'!J23</f>
        <v>0</v>
      </c>
      <c r="D147">
        <f>'D-Operating Budget'!K23</f>
        <v>0</v>
      </c>
      <c r="E147">
        <f>'D-Operating Budget'!L23</f>
        <v>0</v>
      </c>
      <c r="F147">
        <f>'D-Operating Budget'!M23</f>
        <v>0</v>
      </c>
      <c r="I147">
        <v>1</v>
      </c>
      <c r="J147" cm="1">
        <f t="array" ref="J147">_xlfn.IFNA(_xlfn.XLOOKUP($I147&amp;J$133,$A$132:$A$156&amp;$B$132:$B$156,$E$132:$E$156),0)</f>
        <v>0</v>
      </c>
      <c r="K147" cm="1">
        <f t="array" ref="K147">_xlfn.IFNA(_xlfn.XLOOKUP($I147&amp;K$133,$A$132:$A$156&amp;$B$132:$B$156,$E$132:$E$156),0)</f>
        <v>0</v>
      </c>
      <c r="L147" cm="1">
        <f t="array" ref="L147">_xlfn.IFNA(_xlfn.XLOOKUP($I147&amp;L$133,$A$132:$A$156&amp;$B$132:$B$156,$E$132:$E$156),0)</f>
        <v>0</v>
      </c>
      <c r="M147" cm="1">
        <f t="array" ref="M147">_xlfn.IFNA(_xlfn.XLOOKUP($I147&amp;M$133,$A$132:$A$156&amp;$B$132:$B$156,$E$132:$E$156),0)</f>
        <v>0</v>
      </c>
      <c r="N147" cm="1">
        <f t="array" ref="N147">_xlfn.IFNA(_xlfn.XLOOKUP($I147&amp;N$133,$A$132:$A$156&amp;$B$132:$B$156,$E$132:$E$156),0)</f>
        <v>0</v>
      </c>
      <c r="O147" cm="1">
        <f t="array" ref="O147">_xlfn.IFNA(_xlfn.XLOOKUP($I147&amp;O$133,$A$132:$A$156&amp;$B$132:$B$156,$E$132:$E$156),0)</f>
        <v>0</v>
      </c>
      <c r="P147" cm="1">
        <f t="array" ref="P147">_xlfn.IFNA(_xlfn.XLOOKUP($I147&amp;P$133,$A$132:$A$156&amp;$B$132:$B$156,$E$132:$E$156),0)</f>
        <v>0</v>
      </c>
      <c r="Q147" cm="1">
        <f t="array" ref="Q147">_xlfn.IFNA(_xlfn.XLOOKUP($I147&amp;Q$133,$A$132:$A$156&amp;$B$132:$B$156,$E$132:$E$156),0)</f>
        <v>0</v>
      </c>
      <c r="R147" s="729">
        <f t="shared" si="15"/>
        <v>0</v>
      </c>
    </row>
    <row r="148" spans="1:18" hidden="1" x14ac:dyDescent="0.35">
      <c r="A148">
        <f>'D-Operating Budget'!D24</f>
        <v>0</v>
      </c>
      <c r="B148" s="718">
        <f>'D-Operating Budget'!F24</f>
        <v>0</v>
      </c>
      <c r="C148">
        <f>'D-Operating Budget'!J24</f>
        <v>0</v>
      </c>
      <c r="D148">
        <f>'D-Operating Budget'!K24</f>
        <v>0</v>
      </c>
      <c r="E148">
        <f>'D-Operating Budget'!L24</f>
        <v>0</v>
      </c>
      <c r="F148">
        <f>'D-Operating Budget'!M24</f>
        <v>0</v>
      </c>
      <c r="I148">
        <v>2</v>
      </c>
      <c r="J148" cm="1">
        <f t="array" ref="J148">_xlfn.IFNA(_xlfn.XLOOKUP($I148&amp;J$133,$A$132:$A$156&amp;$B$132:$B$156,$E$132:$E$156),0)</f>
        <v>0</v>
      </c>
      <c r="K148" cm="1">
        <f t="array" ref="K148">_xlfn.IFNA(_xlfn.XLOOKUP($I148&amp;K$133,$A$132:$A$156&amp;$B$132:$B$156,$E$132:$E$156),0)</f>
        <v>0</v>
      </c>
      <c r="L148" cm="1">
        <f t="array" ref="L148">_xlfn.IFNA(_xlfn.XLOOKUP($I148&amp;L$133,$A$132:$A$156&amp;$B$132:$B$156,$E$132:$E$156),0)</f>
        <v>0</v>
      </c>
      <c r="M148" cm="1">
        <f t="array" ref="M148">_xlfn.IFNA(_xlfn.XLOOKUP($I148&amp;M$133,$A$132:$A$156&amp;$B$132:$B$156,$E$132:$E$156),0)</f>
        <v>0</v>
      </c>
      <c r="N148" cm="1">
        <f t="array" ref="N148">_xlfn.IFNA(_xlfn.XLOOKUP($I148&amp;N$133,$A$132:$A$156&amp;$B$132:$B$156,$E$132:$E$156),0)</f>
        <v>0</v>
      </c>
      <c r="O148" cm="1">
        <f t="array" ref="O148">_xlfn.IFNA(_xlfn.XLOOKUP($I148&amp;O$133,$A$132:$A$156&amp;$B$132:$B$156,$E$132:$E$156),0)</f>
        <v>0</v>
      </c>
      <c r="P148" cm="1">
        <f t="array" ref="P148">_xlfn.IFNA(_xlfn.XLOOKUP($I148&amp;P$133,$A$132:$A$156&amp;$B$132:$B$156,$E$132:$E$156),0)</f>
        <v>0</v>
      </c>
      <c r="Q148" cm="1">
        <f t="array" ref="Q148">_xlfn.IFNA(_xlfn.XLOOKUP($I148&amp;Q$133,$A$132:$A$156&amp;$B$132:$B$156,$E$132:$E$156),0)</f>
        <v>0</v>
      </c>
      <c r="R148" s="729">
        <f t="shared" si="15"/>
        <v>0</v>
      </c>
    </row>
    <row r="149" spans="1:18" hidden="1" x14ac:dyDescent="0.35">
      <c r="A149">
        <f>'D-Operating Budget'!D25</f>
        <v>0</v>
      </c>
      <c r="B149" s="718">
        <f>'D-Operating Budget'!F25</f>
        <v>0</v>
      </c>
      <c r="C149">
        <f>'D-Operating Budget'!J25</f>
        <v>0</v>
      </c>
      <c r="D149">
        <f>'D-Operating Budget'!K25</f>
        <v>0</v>
      </c>
      <c r="E149">
        <f>'D-Operating Budget'!L25</f>
        <v>0</v>
      </c>
      <c r="F149">
        <f>'D-Operating Budget'!M25</f>
        <v>0</v>
      </c>
      <c r="I149">
        <v>3</v>
      </c>
      <c r="J149" cm="1">
        <f t="array" ref="J149">_xlfn.IFNA(_xlfn.XLOOKUP($I149&amp;J$133,$A$132:$A$156&amp;$B$132:$B$156,$E$132:$E$156),0)</f>
        <v>0</v>
      </c>
      <c r="K149" cm="1">
        <f t="array" ref="K149">_xlfn.IFNA(_xlfn.XLOOKUP($I149&amp;K$133,$A$132:$A$156&amp;$B$132:$B$156,$E$132:$E$156),0)</f>
        <v>0</v>
      </c>
      <c r="L149" cm="1">
        <f t="array" ref="L149">_xlfn.IFNA(_xlfn.XLOOKUP($I149&amp;L$133,$A$132:$A$156&amp;$B$132:$B$156,$E$132:$E$156),0)</f>
        <v>0</v>
      </c>
      <c r="M149" cm="1">
        <f t="array" ref="M149">_xlfn.IFNA(_xlfn.XLOOKUP($I149&amp;M$133,$A$132:$A$156&amp;$B$132:$B$156,$E$132:$E$156),0)</f>
        <v>0</v>
      </c>
      <c r="N149" cm="1">
        <f t="array" ref="N149">_xlfn.IFNA(_xlfn.XLOOKUP($I149&amp;N$133,$A$132:$A$156&amp;$B$132:$B$156,$E$132:$E$156),0)</f>
        <v>0</v>
      </c>
      <c r="O149" cm="1">
        <f t="array" ref="O149">_xlfn.IFNA(_xlfn.XLOOKUP($I149&amp;O$133,$A$132:$A$156&amp;$B$132:$B$156,$E$132:$E$156),0)</f>
        <v>0</v>
      </c>
      <c r="P149" cm="1">
        <f t="array" ref="P149">_xlfn.IFNA(_xlfn.XLOOKUP($I149&amp;P$133,$A$132:$A$156&amp;$B$132:$B$156,$E$132:$E$156),0)</f>
        <v>0</v>
      </c>
      <c r="Q149" cm="1">
        <f t="array" ref="Q149">_xlfn.IFNA(_xlfn.XLOOKUP($I149&amp;Q$133,$A$132:$A$156&amp;$B$132:$B$156,$E$132:$E$156),0)</f>
        <v>0</v>
      </c>
      <c r="R149" s="729">
        <f t="shared" si="15"/>
        <v>0</v>
      </c>
    </row>
    <row r="150" spans="1:18" hidden="1" x14ac:dyDescent="0.35">
      <c r="A150">
        <f>'D-Operating Budget'!D26</f>
        <v>0</v>
      </c>
      <c r="B150" s="718">
        <f>'D-Operating Budget'!F26</f>
        <v>0</v>
      </c>
      <c r="C150">
        <f>'D-Operating Budget'!J26</f>
        <v>0</v>
      </c>
      <c r="D150">
        <f>'D-Operating Budget'!K26</f>
        <v>0</v>
      </c>
      <c r="E150">
        <f>'D-Operating Budget'!L26</f>
        <v>0</v>
      </c>
      <c r="F150">
        <f>'D-Operating Budget'!M26</f>
        <v>0</v>
      </c>
      <c r="I150">
        <v>4</v>
      </c>
      <c r="J150" cm="1">
        <f t="array" ref="J150">_xlfn.IFNA(_xlfn.XLOOKUP($I150&amp;J$133,$A$132:$A$156&amp;$B$132:$B$156,$E$132:$E$156),0)</f>
        <v>0</v>
      </c>
      <c r="K150" cm="1">
        <f t="array" ref="K150">_xlfn.IFNA(_xlfn.XLOOKUP($I150&amp;K$133,$A$132:$A$156&amp;$B$132:$B$156,$E$132:$E$156),0)</f>
        <v>0</v>
      </c>
      <c r="L150" cm="1">
        <f t="array" ref="L150">_xlfn.IFNA(_xlfn.XLOOKUP($I150&amp;L$133,$A$132:$A$156&amp;$B$132:$B$156,$E$132:$E$156),0)</f>
        <v>0</v>
      </c>
      <c r="M150" cm="1">
        <f t="array" ref="M150">_xlfn.IFNA(_xlfn.XLOOKUP($I150&amp;M$133,$A$132:$A$156&amp;$B$132:$B$156,$E$132:$E$156),0)</f>
        <v>0</v>
      </c>
      <c r="N150" cm="1">
        <f t="array" ref="N150">_xlfn.IFNA(_xlfn.XLOOKUP($I150&amp;N$133,$A$132:$A$156&amp;$B$132:$B$156,$E$132:$E$156),0)</f>
        <v>0</v>
      </c>
      <c r="O150" cm="1">
        <f t="array" ref="O150">_xlfn.IFNA(_xlfn.XLOOKUP($I150&amp;O$133,$A$132:$A$156&amp;$B$132:$B$156,$E$132:$E$156),0)</f>
        <v>0</v>
      </c>
      <c r="P150" cm="1">
        <f t="array" ref="P150">_xlfn.IFNA(_xlfn.XLOOKUP($I150&amp;P$133,$A$132:$A$156&amp;$B$132:$B$156,$E$132:$E$156),0)</f>
        <v>0</v>
      </c>
      <c r="Q150" cm="1">
        <f t="array" ref="Q150">_xlfn.IFNA(_xlfn.XLOOKUP($I150&amp;Q$133,$A$132:$A$156&amp;$B$132:$B$156,$E$132:$E$156),0)</f>
        <v>0</v>
      </c>
      <c r="R150" s="729">
        <f t="shared" si="15"/>
        <v>0</v>
      </c>
    </row>
    <row r="151" spans="1:18" hidden="1" x14ac:dyDescent="0.35">
      <c r="A151">
        <f>'D-Operating Budget'!D27</f>
        <v>0</v>
      </c>
      <c r="B151" s="718">
        <f>'D-Operating Budget'!F27</f>
        <v>0</v>
      </c>
      <c r="C151">
        <f>'D-Operating Budget'!J27</f>
        <v>0</v>
      </c>
      <c r="D151">
        <f>'D-Operating Budget'!K27</f>
        <v>0</v>
      </c>
      <c r="E151">
        <f>'D-Operating Budget'!L27</f>
        <v>0</v>
      </c>
      <c r="F151">
        <f>'D-Operating Budget'!M27</f>
        <v>0</v>
      </c>
      <c r="I151">
        <v>5</v>
      </c>
      <c r="J151" cm="1">
        <f t="array" ref="J151">_xlfn.IFNA(_xlfn.XLOOKUP($I151&amp;J$133,$A$132:$A$156&amp;$B$132:$B$156,$E$132:$E$156),0)</f>
        <v>0</v>
      </c>
      <c r="K151" cm="1">
        <f t="array" ref="K151">_xlfn.IFNA(_xlfn.XLOOKUP($I151&amp;K$133,$A$132:$A$156&amp;$B$132:$B$156,$E$132:$E$156),0)</f>
        <v>0</v>
      </c>
      <c r="L151" cm="1">
        <f t="array" ref="L151">_xlfn.IFNA(_xlfn.XLOOKUP($I151&amp;L$133,$A$132:$A$156&amp;$B$132:$B$156,$E$132:$E$156),0)</f>
        <v>0</v>
      </c>
      <c r="M151" cm="1">
        <f t="array" ref="M151">_xlfn.IFNA(_xlfn.XLOOKUP($I151&amp;M$133,$A$132:$A$156&amp;$B$132:$B$156,$E$132:$E$156),0)</f>
        <v>0</v>
      </c>
      <c r="N151" cm="1">
        <f t="array" ref="N151">_xlfn.IFNA(_xlfn.XLOOKUP($I151&amp;N$133,$A$132:$A$156&amp;$B$132:$B$156,$E$132:$E$156),0)</f>
        <v>0</v>
      </c>
      <c r="O151" cm="1">
        <f t="array" ref="O151">_xlfn.IFNA(_xlfn.XLOOKUP($I151&amp;O$133,$A$132:$A$156&amp;$B$132:$B$156,$E$132:$E$156),0)</f>
        <v>0</v>
      </c>
      <c r="P151" cm="1">
        <f t="array" ref="P151">_xlfn.IFNA(_xlfn.XLOOKUP($I151&amp;P$133,$A$132:$A$156&amp;$B$132:$B$156,$E$132:$E$156),0)</f>
        <v>0</v>
      </c>
      <c r="Q151" cm="1">
        <f t="array" ref="Q151">_xlfn.IFNA(_xlfn.XLOOKUP($I151&amp;Q$133,$A$132:$A$156&amp;$B$132:$B$156,$E$132:$E$156),0)</f>
        <v>0</v>
      </c>
      <c r="R151" s="729">
        <f t="shared" si="15"/>
        <v>0</v>
      </c>
    </row>
    <row r="152" spans="1:18" hidden="1" x14ac:dyDescent="0.35">
      <c r="A152">
        <f>'D-Operating Budget'!D28</f>
        <v>0</v>
      </c>
      <c r="B152" s="718">
        <f>'D-Operating Budget'!F28</f>
        <v>0</v>
      </c>
      <c r="C152">
        <f>'D-Operating Budget'!J28</f>
        <v>0</v>
      </c>
      <c r="D152">
        <f>'D-Operating Budget'!K28</f>
        <v>0</v>
      </c>
      <c r="E152">
        <f>'D-Operating Budget'!L28</f>
        <v>0</v>
      </c>
      <c r="F152">
        <f>'D-Operating Budget'!M28</f>
        <v>0</v>
      </c>
      <c r="R152" s="719"/>
    </row>
    <row r="153" spans="1:18" hidden="1" x14ac:dyDescent="0.35">
      <c r="A153">
        <f>'D-Operating Budget'!D29</f>
        <v>0</v>
      </c>
      <c r="B153" s="718">
        <f>'D-Operating Budget'!F29</f>
        <v>0</v>
      </c>
      <c r="C153">
        <f>'D-Operating Budget'!J29</f>
        <v>0</v>
      </c>
      <c r="D153">
        <f>'D-Operating Budget'!K29</f>
        <v>0</v>
      </c>
      <c r="E153">
        <f>'D-Operating Budget'!L29</f>
        <v>0</v>
      </c>
      <c r="F153">
        <f>'D-Operating Budget'!M29</f>
        <v>0</v>
      </c>
    </row>
    <row r="154" spans="1:18" hidden="1" x14ac:dyDescent="0.35">
      <c r="A154">
        <f>'D-Operating Budget'!D30</f>
        <v>0</v>
      </c>
      <c r="B154" s="718">
        <f>'D-Operating Budget'!F30</f>
        <v>0</v>
      </c>
      <c r="C154">
        <f>'D-Operating Budget'!J30</f>
        <v>0</v>
      </c>
      <c r="D154">
        <f>'D-Operating Budget'!K30</f>
        <v>0</v>
      </c>
      <c r="E154">
        <f>'D-Operating Budget'!L30</f>
        <v>0</v>
      </c>
      <c r="F154">
        <f>'D-Operating Budget'!M30</f>
        <v>0</v>
      </c>
    </row>
    <row r="155" spans="1:18" hidden="1" x14ac:dyDescent="0.35">
      <c r="A155">
        <f>'D-Operating Budget'!D31</f>
        <v>0</v>
      </c>
      <c r="B155" s="718">
        <f>'D-Operating Budget'!F31</f>
        <v>0</v>
      </c>
      <c r="C155">
        <f>'D-Operating Budget'!J31</f>
        <v>0</v>
      </c>
      <c r="D155">
        <f>'D-Operating Budget'!K31</f>
        <v>0</v>
      </c>
      <c r="E155">
        <f>'D-Operating Budget'!L31</f>
        <v>0</v>
      </c>
      <c r="F155">
        <f>'D-Operating Budget'!M31</f>
        <v>0</v>
      </c>
    </row>
    <row r="156" spans="1:18" hidden="1" x14ac:dyDescent="0.35">
      <c r="A156">
        <f>'D-Operating Budget'!D32</f>
        <v>0</v>
      </c>
      <c r="B156" s="718">
        <f>'D-Operating Budget'!F32</f>
        <v>0</v>
      </c>
      <c r="C156">
        <f>'D-Operating Budget'!J32</f>
        <v>0</v>
      </c>
      <c r="D156">
        <f>'D-Operating Budget'!K32</f>
        <v>0</v>
      </c>
      <c r="E156">
        <f>'D-Operating Budget'!L32</f>
        <v>0</v>
      </c>
      <c r="F156">
        <f>'D-Operating Budget'!M32</f>
        <v>0</v>
      </c>
    </row>
    <row r="157" spans="1:18" hidden="1" x14ac:dyDescent="0.35"/>
    <row r="158" spans="1:18" hidden="1" x14ac:dyDescent="0.35"/>
    <row r="159" spans="1:18" hidden="1" x14ac:dyDescent="0.35"/>
    <row r="160" spans="1:18" hidden="1" x14ac:dyDescent="0.35"/>
  </sheetData>
  <sheetProtection algorithmName="SHA-512" hashValue="58FFkZDUQuHwDNCffHJBZEUkti/nrEBuHAmO6n5sv4npvbxTZ2qyUFwfSyQzmBS/6IfoGNxjc+rR2AHy8mWrbw==" saltValue="RcGjIBCq+BTe/v2iksTc7Q==" spinCount="100000" sheet="1" objects="1" scenarios="1"/>
  <mergeCells count="13">
    <mergeCell ref="J132:Q132"/>
    <mergeCell ref="J144:Q144"/>
    <mergeCell ref="CM117:DA117"/>
    <mergeCell ref="DB117:DP117"/>
    <mergeCell ref="BY117:CL117"/>
    <mergeCell ref="BW117:BX117"/>
    <mergeCell ref="IO117:JG117"/>
    <mergeCell ref="JH117:JZ117"/>
    <mergeCell ref="DQ117:FP117"/>
    <mergeCell ref="FQ117:GI117"/>
    <mergeCell ref="GJ117:HB117"/>
    <mergeCell ref="HC117:HU117"/>
    <mergeCell ref="HV117:IN117"/>
  </mergeCells>
  <phoneticPr fontId="94" type="noConversion"/>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P43"/>
  <sheetViews>
    <sheetView showGridLines="0" workbookViewId="0">
      <selection activeCell="M25" sqref="M25"/>
    </sheetView>
  </sheetViews>
  <sheetFormatPr defaultColWidth="8.81640625" defaultRowHeight="19.899999999999999" customHeight="1" x14ac:dyDescent="0.3"/>
  <cols>
    <col min="1" max="3" width="3.7265625" style="1" customWidth="1"/>
    <col min="4" max="4" width="25.453125" style="1" customWidth="1"/>
    <col min="5" max="5" width="8.81640625" style="1"/>
    <col min="6" max="6" width="14.453125" style="1" customWidth="1"/>
    <col min="7" max="8" width="8.81640625" style="1"/>
    <col min="9" max="9" width="10" style="1" customWidth="1"/>
    <col min="10" max="11" width="12.7265625" style="1" customWidth="1"/>
    <col min="12" max="13" width="15.7265625" style="1" customWidth="1"/>
    <col min="14" max="14" width="14.26953125" style="1" hidden="1" customWidth="1"/>
    <col min="15" max="16384" width="8.81640625" style="1"/>
  </cols>
  <sheetData>
    <row r="1" spans="1:16" ht="19.899999999999999" customHeight="1" x14ac:dyDescent="0.35">
      <c r="A1" s="1055" t="s">
        <v>734</v>
      </c>
      <c r="B1" s="1055"/>
      <c r="C1" s="1055"/>
      <c r="D1" s="1055"/>
      <c r="E1" s="1055"/>
      <c r="F1" s="1055"/>
      <c r="G1" s="1055"/>
      <c r="H1" s="1055"/>
      <c r="I1" s="1055"/>
      <c r="J1" s="1055"/>
      <c r="K1" s="1055"/>
      <c r="L1" s="1055"/>
      <c r="M1" s="1055"/>
    </row>
    <row r="2" spans="1:16" ht="19.899999999999999" customHeight="1" x14ac:dyDescent="0.35">
      <c r="A2" s="1055">
        <f>'Application &amp; Input'!I15</f>
        <v>0</v>
      </c>
      <c r="B2" s="1055"/>
      <c r="C2" s="1055"/>
      <c r="D2" s="1055"/>
      <c r="E2" s="1055"/>
      <c r="F2" s="1055"/>
      <c r="G2" s="1055"/>
      <c r="H2" s="1055"/>
      <c r="I2" s="1055"/>
      <c r="J2" s="1055"/>
      <c r="K2" s="1055"/>
      <c r="L2" s="1055"/>
      <c r="M2" s="1055"/>
    </row>
    <row r="3" spans="1:16" ht="19.899999999999999" customHeight="1" x14ac:dyDescent="0.35">
      <c r="A3" s="1055" t="s">
        <v>735</v>
      </c>
      <c r="B3" s="1055"/>
      <c r="C3" s="1055"/>
      <c r="D3" s="1055"/>
      <c r="E3" s="1055"/>
      <c r="F3" s="1055"/>
      <c r="G3" s="1055"/>
      <c r="H3" s="1055"/>
      <c r="I3" s="1055"/>
      <c r="J3" s="1055"/>
      <c r="K3" s="1055"/>
      <c r="L3" s="1055"/>
      <c r="M3" s="1055"/>
    </row>
    <row r="4" spans="1:16" ht="19.899999999999999" customHeight="1" x14ac:dyDescent="0.3">
      <c r="A4" s="238"/>
    </row>
    <row r="5" spans="1:16" ht="19.899999999999999" customHeight="1" x14ac:dyDescent="0.3">
      <c r="A5" s="8"/>
      <c r="B5" s="9"/>
      <c r="C5" s="9"/>
      <c r="D5" s="9"/>
      <c r="E5" s="9"/>
      <c r="F5" s="9"/>
      <c r="G5" s="8"/>
      <c r="H5" s="771" t="s">
        <v>736</v>
      </c>
      <c r="I5" s="771" t="s">
        <v>736</v>
      </c>
      <c r="J5" s="771" t="s">
        <v>737</v>
      </c>
      <c r="K5" s="771" t="s">
        <v>738</v>
      </c>
      <c r="L5" s="771" t="s">
        <v>369</v>
      </c>
      <c r="M5" s="75"/>
    </row>
    <row r="6" spans="1:16" ht="19.899999999999999" customHeight="1" x14ac:dyDescent="0.3">
      <c r="A6" s="12" t="s">
        <v>739</v>
      </c>
      <c r="B6" s="768"/>
      <c r="C6" s="768"/>
      <c r="D6" s="768"/>
      <c r="E6" s="768"/>
      <c r="F6" s="768"/>
      <c r="G6" s="774" t="s">
        <v>740</v>
      </c>
      <c r="H6" s="774" t="s">
        <v>741</v>
      </c>
      <c r="I6" s="774" t="s">
        <v>742</v>
      </c>
      <c r="J6" s="774" t="s">
        <v>743</v>
      </c>
      <c r="K6" s="774" t="s">
        <v>743</v>
      </c>
      <c r="L6" s="774" t="s">
        <v>744</v>
      </c>
      <c r="M6" s="68" t="s">
        <v>745</v>
      </c>
    </row>
    <row r="7" spans="1:16" ht="19.899999999999999" customHeight="1" x14ac:dyDescent="0.3">
      <c r="A7" s="10"/>
      <c r="B7" s="17" t="s">
        <v>746</v>
      </c>
      <c r="G7" s="38" t="s">
        <v>111</v>
      </c>
      <c r="H7" s="20" t="s">
        <v>747</v>
      </c>
      <c r="I7" s="22" t="s">
        <v>747</v>
      </c>
      <c r="J7" s="25" t="s">
        <v>747</v>
      </c>
      <c r="K7" s="25" t="s">
        <v>747</v>
      </c>
      <c r="L7" s="25" t="s">
        <v>747</v>
      </c>
      <c r="M7" s="31">
        <f>'Application &amp; Input'!L348</f>
        <v>0</v>
      </c>
      <c r="N7" s="7" t="e">
        <f t="shared" ref="N7:N11" si="0">IF(H7="Yes",M7*I7,PMT(I7/12,K7*12,M7)*-12)</f>
        <v>#VALUE!</v>
      </c>
    </row>
    <row r="8" spans="1:16" ht="19.899999999999999" customHeight="1" x14ac:dyDescent="0.3">
      <c r="A8" s="10"/>
      <c r="B8" s="17" t="s">
        <v>748</v>
      </c>
      <c r="G8" s="38" t="s">
        <v>111</v>
      </c>
      <c r="H8" s="20" t="s">
        <v>747</v>
      </c>
      <c r="I8" s="22" t="s">
        <v>747</v>
      </c>
      <c r="J8" s="25" t="s">
        <v>747</v>
      </c>
      <c r="K8" s="25" t="s">
        <v>747</v>
      </c>
      <c r="L8" s="25" t="s">
        <v>747</v>
      </c>
      <c r="M8" s="31">
        <f>'Application &amp; Input'!L133</f>
        <v>0</v>
      </c>
      <c r="N8" s="7" t="e">
        <f t="shared" si="0"/>
        <v>#VALUE!</v>
      </c>
    </row>
    <row r="9" spans="1:16" ht="19.899999999999999" customHeight="1" x14ac:dyDescent="0.3">
      <c r="A9" s="10"/>
      <c r="B9" s="193" t="s">
        <v>749</v>
      </c>
      <c r="E9" s="1" t="s">
        <v>750</v>
      </c>
      <c r="F9" s="171"/>
      <c r="G9" s="38" t="s">
        <v>111</v>
      </c>
      <c r="H9" s="20" t="s">
        <v>747</v>
      </c>
      <c r="I9" s="22" t="s">
        <v>747</v>
      </c>
      <c r="J9" s="25" t="s">
        <v>747</v>
      </c>
      <c r="K9" s="25" t="s">
        <v>747</v>
      </c>
      <c r="L9" s="25" t="s">
        <v>747</v>
      </c>
      <c r="M9" s="176">
        <v>0</v>
      </c>
      <c r="N9" s="7" t="e">
        <f t="shared" si="0"/>
        <v>#VALUE!</v>
      </c>
    </row>
    <row r="10" spans="1:16" ht="19.899999999999999" customHeight="1" x14ac:dyDescent="0.3">
      <c r="A10" s="10"/>
      <c r="B10" s="193" t="s">
        <v>751</v>
      </c>
      <c r="E10" s="1" t="s">
        <v>750</v>
      </c>
      <c r="F10" s="171"/>
      <c r="G10" s="38" t="s">
        <v>111</v>
      </c>
      <c r="H10" s="20" t="s">
        <v>747</v>
      </c>
      <c r="I10" s="22" t="s">
        <v>747</v>
      </c>
      <c r="J10" s="25" t="s">
        <v>747</v>
      </c>
      <c r="K10" s="25" t="s">
        <v>747</v>
      </c>
      <c r="L10" s="25" t="s">
        <v>747</v>
      </c>
      <c r="M10" s="176">
        <v>0</v>
      </c>
      <c r="N10" s="7" t="e">
        <f t="shared" si="0"/>
        <v>#VALUE!</v>
      </c>
    </row>
    <row r="11" spans="1:16" ht="19.899999999999999" customHeight="1" x14ac:dyDescent="0.3">
      <c r="A11" s="10"/>
      <c r="B11" s="17" t="s">
        <v>752</v>
      </c>
      <c r="E11" s="1" t="s">
        <v>750</v>
      </c>
      <c r="F11" s="171"/>
      <c r="G11" s="38" t="s">
        <v>112</v>
      </c>
      <c r="H11" s="172" t="s">
        <v>115</v>
      </c>
      <c r="I11" s="23">
        <f>'Application &amp; Input'!L296</f>
        <v>0</v>
      </c>
      <c r="J11" s="26">
        <f>'Application &amp; Input'!L297</f>
        <v>0</v>
      </c>
      <c r="K11" s="26">
        <f>'Application &amp; Input'!L298</f>
        <v>0</v>
      </c>
      <c r="L11" s="28">
        <f t="shared" ref="L11:L17" si="1">IFERROR(IF(G11="Equity","N/A",N11),0)</f>
        <v>0</v>
      </c>
      <c r="M11" s="31">
        <f>'Application &amp; Input'!L124</f>
        <v>0</v>
      </c>
      <c r="N11" s="7" t="e">
        <f t="shared" si="0"/>
        <v>#NUM!</v>
      </c>
    </row>
    <row r="12" spans="1:16" ht="19.899999999999999" customHeight="1" x14ac:dyDescent="0.3">
      <c r="A12" s="10"/>
      <c r="B12" s="17" t="s">
        <v>753</v>
      </c>
      <c r="E12" s="1" t="s">
        <v>750</v>
      </c>
      <c r="F12" s="171"/>
      <c r="G12" s="38" t="s">
        <v>112</v>
      </c>
      <c r="H12" s="172" t="s">
        <v>115</v>
      </c>
      <c r="I12" s="173">
        <v>0</v>
      </c>
      <c r="J12" s="159">
        <v>0</v>
      </c>
      <c r="K12" s="159">
        <v>0</v>
      </c>
      <c r="L12" s="28">
        <f t="shared" si="1"/>
        <v>0</v>
      </c>
      <c r="M12" s="176">
        <v>0</v>
      </c>
      <c r="N12" s="7" t="e">
        <f>IF(H12="Yes",M12*I12,PMT(I12/12,K12*12,M12)*-12)</f>
        <v>#NUM!</v>
      </c>
    </row>
    <row r="13" spans="1:16" ht="19.899999999999999" customHeight="1" x14ac:dyDescent="0.3">
      <c r="A13" s="10"/>
      <c r="B13" s="17" t="s">
        <v>37</v>
      </c>
      <c r="G13" s="38" t="s">
        <v>112</v>
      </c>
      <c r="H13" s="172" t="s">
        <v>115</v>
      </c>
      <c r="I13" s="455">
        <f>'Application &amp; Input'!L279</f>
        <v>0</v>
      </c>
      <c r="J13" s="456">
        <f>'Application &amp; Input'!L280</f>
        <v>0</v>
      </c>
      <c r="K13" s="456">
        <f>'Application &amp; Input'!L282</f>
        <v>0</v>
      </c>
      <c r="L13" s="28">
        <f t="shared" si="1"/>
        <v>0</v>
      </c>
      <c r="M13" s="457">
        <f>'Application &amp; Input'!L278</f>
        <v>0</v>
      </c>
      <c r="N13" s="7" t="e">
        <f t="shared" ref="N13:N17" si="2">IF(H13="Yes",M13*I13,PMT(I13/12,K13*12,M13)*-12)</f>
        <v>#NUM!</v>
      </c>
    </row>
    <row r="14" spans="1:16" ht="19.899999999999999" customHeight="1" x14ac:dyDescent="0.3">
      <c r="A14" s="10"/>
      <c r="B14" s="17" t="s">
        <v>754</v>
      </c>
      <c r="G14" s="38" t="s">
        <v>112</v>
      </c>
      <c r="H14" s="172" t="s">
        <v>115</v>
      </c>
      <c r="I14" s="23">
        <f>'Application &amp; Input'!L338</f>
        <v>0</v>
      </c>
      <c r="J14" s="26">
        <f>'Application &amp; Input'!L339</f>
        <v>0</v>
      </c>
      <c r="K14" s="26">
        <f>'Application &amp; Input'!L340</f>
        <v>0</v>
      </c>
      <c r="L14" s="28">
        <f t="shared" si="1"/>
        <v>0</v>
      </c>
      <c r="M14" s="31">
        <f>'Application &amp; Input'!L337</f>
        <v>0</v>
      </c>
      <c r="N14" s="7" t="e">
        <f t="shared" si="2"/>
        <v>#NUM!</v>
      </c>
      <c r="P14" s="265"/>
    </row>
    <row r="15" spans="1:16" ht="19.899999999999999" customHeight="1" x14ac:dyDescent="0.3">
      <c r="A15" s="10"/>
      <c r="B15" s="170" t="s">
        <v>755</v>
      </c>
      <c r="C15" s="171"/>
      <c r="D15" s="171"/>
      <c r="E15" s="1" t="s">
        <v>750</v>
      </c>
      <c r="F15" s="171"/>
      <c r="G15" s="38" t="s">
        <v>112</v>
      </c>
      <c r="H15" s="172" t="s">
        <v>115</v>
      </c>
      <c r="I15" s="173">
        <v>0</v>
      </c>
      <c r="J15" s="159">
        <v>0</v>
      </c>
      <c r="K15" s="159">
        <v>0</v>
      </c>
      <c r="L15" s="28">
        <f t="shared" si="1"/>
        <v>0</v>
      </c>
      <c r="M15" s="176">
        <v>0</v>
      </c>
      <c r="N15" s="7" t="e">
        <f t="shared" si="2"/>
        <v>#NUM!</v>
      </c>
    </row>
    <row r="16" spans="1:16" ht="19.899999999999999" customHeight="1" x14ac:dyDescent="0.3">
      <c r="A16" s="10"/>
      <c r="B16" s="170" t="s">
        <v>756</v>
      </c>
      <c r="C16" s="171"/>
      <c r="D16" s="171"/>
      <c r="E16" s="1" t="s">
        <v>750</v>
      </c>
      <c r="F16" s="171"/>
      <c r="G16" s="172"/>
      <c r="H16" s="172" t="s">
        <v>115</v>
      </c>
      <c r="I16" s="173">
        <v>0</v>
      </c>
      <c r="J16" s="159">
        <v>0</v>
      </c>
      <c r="K16" s="159">
        <v>0</v>
      </c>
      <c r="L16" s="28">
        <f t="shared" si="1"/>
        <v>0</v>
      </c>
      <c r="M16" s="176">
        <v>0</v>
      </c>
      <c r="N16" s="7" t="e">
        <f t="shared" si="2"/>
        <v>#NUM!</v>
      </c>
    </row>
    <row r="17" spans="1:14" ht="19.899999999999999" customHeight="1" x14ac:dyDescent="0.3">
      <c r="A17" s="10"/>
      <c r="B17" s="193" t="s">
        <v>757</v>
      </c>
      <c r="E17" s="1" t="s">
        <v>750</v>
      </c>
      <c r="F17" s="171"/>
      <c r="G17" s="172"/>
      <c r="H17" s="172" t="s">
        <v>115</v>
      </c>
      <c r="I17" s="174">
        <v>0</v>
      </c>
      <c r="J17" s="175">
        <v>0</v>
      </c>
      <c r="K17" s="175">
        <v>0</v>
      </c>
      <c r="L17" s="28">
        <f t="shared" si="1"/>
        <v>0</v>
      </c>
      <c r="M17" s="176">
        <v>0</v>
      </c>
      <c r="N17" s="7" t="e">
        <f t="shared" si="2"/>
        <v>#NUM!</v>
      </c>
    </row>
    <row r="18" spans="1:14" ht="19.899999999999999" customHeight="1" x14ac:dyDescent="0.3">
      <c r="A18" s="10"/>
      <c r="B18" s="17" t="s">
        <v>758</v>
      </c>
      <c r="G18" s="38" t="s">
        <v>112</v>
      </c>
      <c r="H18" s="20" t="s">
        <v>747</v>
      </c>
      <c r="I18" s="22" t="s">
        <v>747</v>
      </c>
      <c r="J18" s="25" t="s">
        <v>747</v>
      </c>
      <c r="K18" s="25" t="s">
        <v>747</v>
      </c>
      <c r="L18" s="25" t="s">
        <v>747</v>
      </c>
      <c r="M18" s="176">
        <v>0</v>
      </c>
      <c r="N18" s="7"/>
    </row>
    <row r="19" spans="1:14" ht="19.899999999999999" customHeight="1" x14ac:dyDescent="0.3">
      <c r="A19" s="10"/>
      <c r="B19" s="17" t="s">
        <v>759</v>
      </c>
      <c r="G19" s="38" t="s">
        <v>112</v>
      </c>
      <c r="H19" s="20" t="s">
        <v>747</v>
      </c>
      <c r="I19" s="22" t="s">
        <v>747</v>
      </c>
      <c r="J19" s="25" t="s">
        <v>747</v>
      </c>
      <c r="K19" s="25" t="s">
        <v>747</v>
      </c>
      <c r="L19" s="25" t="s">
        <v>747</v>
      </c>
      <c r="M19" s="176">
        <v>0</v>
      </c>
      <c r="N19" s="7"/>
    </row>
    <row r="20" spans="1:14" ht="19.899999999999999" customHeight="1" x14ac:dyDescent="0.3">
      <c r="A20" s="12"/>
      <c r="B20" s="18" t="s">
        <v>760</v>
      </c>
      <c r="C20" s="768"/>
      <c r="D20" s="768"/>
      <c r="E20" s="768"/>
      <c r="F20" s="768"/>
      <c r="G20" s="774" t="s">
        <v>112</v>
      </c>
      <c r="H20" s="21" t="s">
        <v>747</v>
      </c>
      <c r="I20" s="24" t="s">
        <v>747</v>
      </c>
      <c r="J20" s="27" t="s">
        <v>747</v>
      </c>
      <c r="K20" s="27" t="s">
        <v>747</v>
      </c>
      <c r="L20" s="27" t="s">
        <v>747</v>
      </c>
      <c r="M20" s="162">
        <v>0</v>
      </c>
      <c r="N20" s="7"/>
    </row>
    <row r="21" spans="1:14" ht="19.899999999999999" customHeight="1" x14ac:dyDescent="0.3">
      <c r="A21" s="12"/>
      <c r="B21" s="13"/>
      <c r="C21" s="768" t="s">
        <v>761</v>
      </c>
      <c r="D21" s="768"/>
      <c r="E21" s="768"/>
      <c r="F21" s="768"/>
      <c r="G21" s="768"/>
      <c r="H21" s="768"/>
      <c r="I21" s="768"/>
      <c r="J21" s="14"/>
      <c r="K21" s="14"/>
      <c r="L21" s="33"/>
      <c r="M21" s="37">
        <f>IF(AND(N21=N40,N21='B-Project Budget'!I82),N21,"ERROR")</f>
        <v>0</v>
      </c>
      <c r="N21" s="7">
        <f>SUM(M7:M20)</f>
        <v>0</v>
      </c>
    </row>
    <row r="22" spans="1:14" ht="19.899999999999999" customHeight="1" x14ac:dyDescent="0.3">
      <c r="B22" s="5"/>
      <c r="J22" s="11"/>
      <c r="K22" s="11"/>
      <c r="L22" s="11"/>
      <c r="M22" s="11"/>
      <c r="N22" s="7"/>
    </row>
    <row r="24" spans="1:14" ht="19.899999999999999" customHeight="1" x14ac:dyDescent="0.3">
      <c r="A24" s="8"/>
      <c r="B24" s="9"/>
      <c r="C24" s="9"/>
      <c r="D24" s="9"/>
      <c r="E24" s="9"/>
      <c r="F24" s="9"/>
      <c r="G24" s="8"/>
      <c r="H24" s="771" t="s">
        <v>736</v>
      </c>
      <c r="I24" s="771" t="s">
        <v>736</v>
      </c>
      <c r="J24" s="771" t="s">
        <v>737</v>
      </c>
      <c r="K24" s="771" t="s">
        <v>738</v>
      </c>
      <c r="L24" s="771" t="s">
        <v>369</v>
      </c>
      <c r="M24" s="75"/>
    </row>
    <row r="25" spans="1:14" ht="19.899999999999999" customHeight="1" x14ac:dyDescent="0.3">
      <c r="A25" s="12" t="s">
        <v>762</v>
      </c>
      <c r="B25" s="768"/>
      <c r="C25" s="768"/>
      <c r="D25" s="768"/>
      <c r="E25" s="768"/>
      <c r="F25" s="768"/>
      <c r="G25" s="774" t="s">
        <v>740</v>
      </c>
      <c r="H25" s="774" t="s">
        <v>741</v>
      </c>
      <c r="I25" s="774" t="s">
        <v>742</v>
      </c>
      <c r="J25" s="774" t="s">
        <v>743</v>
      </c>
      <c r="K25" s="774" t="s">
        <v>743</v>
      </c>
      <c r="L25" s="774" t="s">
        <v>744</v>
      </c>
      <c r="M25" s="68" t="s">
        <v>745</v>
      </c>
      <c r="N25" s="115"/>
    </row>
    <row r="26" spans="1:14" ht="19.899999999999999" customHeight="1" x14ac:dyDescent="0.3">
      <c r="A26" s="10"/>
      <c r="B26" s="5" t="str">
        <f>B7</f>
        <v>Sponsor Equity</v>
      </c>
      <c r="G26" s="38" t="s">
        <v>111</v>
      </c>
      <c r="H26" s="93" t="s">
        <v>747</v>
      </c>
      <c r="I26" s="95" t="s">
        <v>747</v>
      </c>
      <c r="J26" s="98" t="s">
        <v>747</v>
      </c>
      <c r="K26" s="98" t="s">
        <v>747</v>
      </c>
      <c r="L26" s="98" t="s">
        <v>747</v>
      </c>
      <c r="M26" s="45">
        <f>'Application &amp; Input'!M348</f>
        <v>0</v>
      </c>
      <c r="N26" s="7" t="e">
        <f t="shared" ref="N26:N30" si="3">IF(H26="Yes",M26*I26,PMT(I26/12,K26*12,M26)*-12)</f>
        <v>#VALUE!</v>
      </c>
    </row>
    <row r="27" spans="1:14" ht="19.899999999999999" customHeight="1" x14ac:dyDescent="0.3">
      <c r="A27" s="10"/>
      <c r="B27" s="5" t="str">
        <f t="shared" ref="B27:C40" si="4">B8</f>
        <v>LIHTC Equity</v>
      </c>
      <c r="G27" s="38" t="s">
        <v>111</v>
      </c>
      <c r="H27" s="93" t="s">
        <v>747</v>
      </c>
      <c r="I27" s="95" t="s">
        <v>747</v>
      </c>
      <c r="J27" s="98" t="s">
        <v>747</v>
      </c>
      <c r="K27" s="98" t="s">
        <v>747</v>
      </c>
      <c r="L27" s="98" t="s">
        <v>747</v>
      </c>
      <c r="M27" s="45">
        <f>'Application &amp; Input'!M133</f>
        <v>0</v>
      </c>
      <c r="N27" s="7" t="e">
        <f t="shared" si="3"/>
        <v>#VALUE!</v>
      </c>
    </row>
    <row r="28" spans="1:14" ht="19.899999999999999" customHeight="1" x14ac:dyDescent="0.3">
      <c r="A28" s="10"/>
      <c r="B28" s="5" t="str">
        <f t="shared" si="4"/>
        <v>Grant - Negative Basis Adjustment</v>
      </c>
      <c r="E28" s="1" t="s">
        <v>750</v>
      </c>
      <c r="F28" s="171"/>
      <c r="G28" s="38" t="s">
        <v>111</v>
      </c>
      <c r="H28" s="93" t="s">
        <v>747</v>
      </c>
      <c r="I28" s="95" t="s">
        <v>747</v>
      </c>
      <c r="J28" s="98" t="s">
        <v>747</v>
      </c>
      <c r="K28" s="98" t="s">
        <v>747</v>
      </c>
      <c r="L28" s="98" t="s">
        <v>747</v>
      </c>
      <c r="M28" s="176">
        <v>0</v>
      </c>
      <c r="N28" s="7" t="e">
        <f t="shared" si="3"/>
        <v>#VALUE!</v>
      </c>
    </row>
    <row r="29" spans="1:14" ht="19.899999999999999" customHeight="1" x14ac:dyDescent="0.3">
      <c r="A29" s="10"/>
      <c r="B29" s="5" t="str">
        <f t="shared" si="4"/>
        <v>Historic Equity - Negative Basis Adj.</v>
      </c>
      <c r="E29" s="1" t="s">
        <v>750</v>
      </c>
      <c r="F29" s="171"/>
      <c r="G29" s="38" t="s">
        <v>111</v>
      </c>
      <c r="H29" s="93" t="s">
        <v>747</v>
      </c>
      <c r="I29" s="95" t="s">
        <v>747</v>
      </c>
      <c r="J29" s="98" t="s">
        <v>747</v>
      </c>
      <c r="K29" s="98" t="s">
        <v>747</v>
      </c>
      <c r="L29" s="98" t="s">
        <v>747</v>
      </c>
      <c r="M29" s="176">
        <v>0</v>
      </c>
      <c r="N29" s="7" t="e">
        <f t="shared" si="3"/>
        <v>#VALUE!</v>
      </c>
    </row>
    <row r="30" spans="1:14" ht="19.899999999999999" customHeight="1" x14ac:dyDescent="0.3">
      <c r="A30" s="10"/>
      <c r="B30" s="5" t="str">
        <f t="shared" si="4"/>
        <v>HMMF Bond</v>
      </c>
      <c r="E30" s="1" t="s">
        <v>750</v>
      </c>
      <c r="F30" s="171"/>
      <c r="G30" s="38" t="s">
        <v>112</v>
      </c>
      <c r="H30" s="172" t="s">
        <v>115</v>
      </c>
      <c r="I30" s="96">
        <f>'Application &amp; Input'!M296</f>
        <v>0</v>
      </c>
      <c r="J30" s="81">
        <f>'Application &amp; Input'!M297</f>
        <v>0</v>
      </c>
      <c r="K30" s="81">
        <f>'Application &amp; Input'!M298</f>
        <v>0</v>
      </c>
      <c r="L30" s="100">
        <f>IFERROR(IF(G30="Equity","N/A",N30),0)</f>
        <v>0</v>
      </c>
      <c r="M30" s="45">
        <f>'Application &amp; Input'!M124</f>
        <v>0</v>
      </c>
      <c r="N30" s="7" t="e">
        <f t="shared" si="3"/>
        <v>#NUM!</v>
      </c>
    </row>
    <row r="31" spans="1:14" ht="19.899999999999999" customHeight="1" x14ac:dyDescent="0.3">
      <c r="A31" s="10"/>
      <c r="B31" s="5" t="str">
        <f t="shared" si="4"/>
        <v>Senior Debt - Financial Institution</v>
      </c>
      <c r="E31" s="1" t="s">
        <v>750</v>
      </c>
      <c r="F31" s="171"/>
      <c r="G31" s="38" t="s">
        <v>112</v>
      </c>
      <c r="H31" s="172" t="s">
        <v>115</v>
      </c>
      <c r="I31" s="173">
        <v>0</v>
      </c>
      <c r="J31" s="159">
        <v>0</v>
      </c>
      <c r="K31" s="159">
        <v>0</v>
      </c>
      <c r="L31" s="100">
        <f t="shared" ref="L31:L36" si="5">IFERROR(IF(G31="Equity","N/A",N31),0)</f>
        <v>0</v>
      </c>
      <c r="M31" s="176">
        <v>0</v>
      </c>
      <c r="N31" s="7" t="e">
        <f>IF(H31="Yes",M31*I31,PMT(I31/12,K31*12,M31)*-12)</f>
        <v>#NUM!</v>
      </c>
    </row>
    <row r="32" spans="1:14" ht="19.899999999999999" customHeight="1" x14ac:dyDescent="0.3">
      <c r="A32" s="10"/>
      <c r="B32" s="5" t="str">
        <f t="shared" si="4"/>
        <v>RHRF</v>
      </c>
      <c r="G32" s="38" t="s">
        <v>112</v>
      </c>
      <c r="H32" s="172" t="s">
        <v>115</v>
      </c>
      <c r="I32" s="458">
        <f>'Application &amp; Input'!M279</f>
        <v>0.02</v>
      </c>
      <c r="J32" s="54">
        <f>'Application &amp; Input'!M280</f>
        <v>0</v>
      </c>
      <c r="K32" s="54">
        <f>'Application &amp; Input'!M282</f>
        <v>0</v>
      </c>
      <c r="L32" s="100">
        <f t="shared" si="5"/>
        <v>0</v>
      </c>
      <c r="M32" s="123">
        <f>'Application &amp; Input'!M278</f>
        <v>0</v>
      </c>
      <c r="N32" s="7" t="e">
        <f>IF(H32="Yes",M32*I32,PMT(I32,K32,M32)*-1)</f>
        <v>#NUM!</v>
      </c>
    </row>
    <row r="33" spans="1:14" ht="19.899999999999999" customHeight="1" x14ac:dyDescent="0.3">
      <c r="A33" s="10"/>
      <c r="B33" s="5" t="str">
        <f t="shared" si="4"/>
        <v>DURF Loan</v>
      </c>
      <c r="E33" s="1" t="s">
        <v>750</v>
      </c>
      <c r="F33" s="171"/>
      <c r="G33" s="38" t="s">
        <v>112</v>
      </c>
      <c r="H33" s="172" t="s">
        <v>115</v>
      </c>
      <c r="I33" s="173">
        <v>0</v>
      </c>
      <c r="J33" s="159">
        <v>0</v>
      </c>
      <c r="K33" s="159">
        <v>0</v>
      </c>
      <c r="L33" s="100">
        <f t="shared" si="5"/>
        <v>0</v>
      </c>
      <c r="M33" s="176">
        <v>0</v>
      </c>
      <c r="N33" s="7" t="e">
        <f t="shared" ref="N33:N36" si="6">IF(H33="Yes",M33*I33,PMT(I33/12,K33*12,M33)*-12)</f>
        <v>#NUM!</v>
      </c>
    </row>
    <row r="34" spans="1:14" ht="19.899999999999999" customHeight="1" x14ac:dyDescent="0.3">
      <c r="A34" s="10"/>
      <c r="B34" s="5" t="str">
        <f t="shared" si="4"/>
        <v>Subordinate Debt</v>
      </c>
      <c r="E34" s="1" t="s">
        <v>750</v>
      </c>
      <c r="F34" s="171"/>
      <c r="G34" s="38" t="s">
        <v>112</v>
      </c>
      <c r="H34" s="172" t="s">
        <v>115</v>
      </c>
      <c r="I34" s="173">
        <v>0</v>
      </c>
      <c r="J34" s="159">
        <v>0</v>
      </c>
      <c r="K34" s="159">
        <v>0</v>
      </c>
      <c r="L34" s="100">
        <f t="shared" si="5"/>
        <v>0</v>
      </c>
      <c r="M34" s="176">
        <v>0</v>
      </c>
      <c r="N34" s="7" t="e">
        <f t="shared" si="6"/>
        <v>#NUM!</v>
      </c>
    </row>
    <row r="35" spans="1:14" ht="19.899999999999999" customHeight="1" x14ac:dyDescent="0.3">
      <c r="A35" s="10"/>
      <c r="B35" s="5" t="str">
        <f t="shared" si="4"/>
        <v>Other Government Financing</v>
      </c>
      <c r="E35" s="1" t="s">
        <v>750</v>
      </c>
      <c r="F35" s="171"/>
      <c r="G35" s="172"/>
      <c r="H35" s="172" t="s">
        <v>115</v>
      </c>
      <c r="I35" s="173">
        <v>0</v>
      </c>
      <c r="J35" s="159">
        <v>0</v>
      </c>
      <c r="K35" s="159">
        <v>0</v>
      </c>
      <c r="L35" s="100">
        <f t="shared" si="5"/>
        <v>0</v>
      </c>
      <c r="M35" s="176">
        <v>0</v>
      </c>
      <c r="N35" s="7" t="e">
        <f t="shared" si="6"/>
        <v>#NUM!</v>
      </c>
    </row>
    <row r="36" spans="1:14" ht="19.899999999999999" customHeight="1" x14ac:dyDescent="0.3">
      <c r="A36" s="10"/>
      <c r="B36" s="5" t="str">
        <f t="shared" si="4"/>
        <v>Non-qualified Non-recourse Funds</v>
      </c>
      <c r="E36" s="1" t="s">
        <v>750</v>
      </c>
      <c r="F36" s="171"/>
      <c r="G36" s="172"/>
      <c r="H36" s="172" t="s">
        <v>115</v>
      </c>
      <c r="I36" s="174">
        <v>0</v>
      </c>
      <c r="J36" s="175">
        <v>0</v>
      </c>
      <c r="K36" s="175">
        <v>0</v>
      </c>
      <c r="L36" s="100">
        <f t="shared" si="5"/>
        <v>0</v>
      </c>
      <c r="M36" s="176">
        <v>0</v>
      </c>
      <c r="N36" s="7" t="e">
        <f t="shared" si="6"/>
        <v>#NUM!</v>
      </c>
    </row>
    <row r="37" spans="1:14" ht="19.899999999999999" customHeight="1" x14ac:dyDescent="0.3">
      <c r="A37" s="10"/>
      <c r="B37" s="5" t="str">
        <f t="shared" si="4"/>
        <v>Deferred Developer Fee [1]</v>
      </c>
      <c r="G37" s="38" t="s">
        <v>112</v>
      </c>
      <c r="H37" s="93" t="s">
        <v>747</v>
      </c>
      <c r="I37" s="95" t="s">
        <v>747</v>
      </c>
      <c r="J37" s="98" t="s">
        <v>747</v>
      </c>
      <c r="K37" s="98" t="s">
        <v>747</v>
      </c>
      <c r="L37" s="98" t="s">
        <v>747</v>
      </c>
      <c r="M37" s="176">
        <v>0</v>
      </c>
      <c r="N37" s="7"/>
    </row>
    <row r="38" spans="1:14" ht="19.899999999999999" customHeight="1" x14ac:dyDescent="0.3">
      <c r="A38" s="10"/>
      <c r="B38" s="5" t="str">
        <f t="shared" si="4"/>
        <v>Deferred Developer Overhead/Other [1]</v>
      </c>
      <c r="G38" s="38" t="s">
        <v>112</v>
      </c>
      <c r="H38" s="93" t="s">
        <v>747</v>
      </c>
      <c r="I38" s="95" t="s">
        <v>747</v>
      </c>
      <c r="J38" s="98" t="s">
        <v>747</v>
      </c>
      <c r="K38" s="98" t="s">
        <v>747</v>
      </c>
      <c r="L38" s="98" t="s">
        <v>747</v>
      </c>
      <c r="M38" s="176">
        <v>0</v>
      </c>
      <c r="N38" s="7"/>
    </row>
    <row r="39" spans="1:14" ht="19.899999999999999" customHeight="1" x14ac:dyDescent="0.3">
      <c r="A39" s="12"/>
      <c r="B39" s="13" t="str">
        <f t="shared" si="4"/>
        <v>Other Deferred Costs [1]</v>
      </c>
      <c r="C39" s="768"/>
      <c r="D39" s="768"/>
      <c r="E39" s="768"/>
      <c r="F39" s="768"/>
      <c r="G39" s="774" t="s">
        <v>112</v>
      </c>
      <c r="H39" s="94" t="s">
        <v>747</v>
      </c>
      <c r="I39" s="97" t="s">
        <v>747</v>
      </c>
      <c r="J39" s="99" t="s">
        <v>747</v>
      </c>
      <c r="K39" s="99" t="s">
        <v>747</v>
      </c>
      <c r="L39" s="99" t="s">
        <v>747</v>
      </c>
      <c r="M39" s="162">
        <v>0</v>
      </c>
      <c r="N39" s="7"/>
    </row>
    <row r="40" spans="1:14" ht="19.899999999999999" customHeight="1" x14ac:dyDescent="0.3">
      <c r="A40" s="12"/>
      <c r="B40" s="13"/>
      <c r="C40" s="13" t="str">
        <f t="shared" si="4"/>
        <v>Total [2]</v>
      </c>
      <c r="D40" s="768"/>
      <c r="E40" s="768"/>
      <c r="F40" s="768"/>
      <c r="G40" s="768"/>
      <c r="H40" s="768"/>
      <c r="I40" s="768"/>
      <c r="J40" s="14"/>
      <c r="K40" s="14"/>
      <c r="L40" s="33"/>
      <c r="M40" s="15">
        <f>IF(AND(N40=N21,N40='B-Project Budget'!I82),N40,"ERROR")</f>
        <v>0</v>
      </c>
      <c r="N40" s="7">
        <f>SUM(M26:M39)</f>
        <v>0</v>
      </c>
    </row>
    <row r="42" spans="1:14" ht="19.899999999999999" customHeight="1" x14ac:dyDescent="0.3">
      <c r="A42" s="265" t="s">
        <v>332</v>
      </c>
      <c r="B42" s="1" t="s">
        <v>763</v>
      </c>
    </row>
    <row r="43" spans="1:14" ht="19.899999999999999" customHeight="1" x14ac:dyDescent="0.3">
      <c r="A43" s="265" t="s">
        <v>764</v>
      </c>
      <c r="B43" s="1" t="s">
        <v>765</v>
      </c>
    </row>
  </sheetData>
  <sheetProtection algorithmName="SHA-512" hashValue="xhMiRvQHrOvPbkKdrOaq3jqNyh3J+sgmIMAosmZxJmE9B/V3jaupKWwH/9mFSFqRY4GvQ9idFR3IXxlmrCelpA==" saltValue="fKLCOijRh+qWZrxz6Hh2Fg==" spinCount="100000" sheet="1" objects="1" scenarios="1"/>
  <mergeCells count="3">
    <mergeCell ref="A3:M3"/>
    <mergeCell ref="A1:M1"/>
    <mergeCell ref="A2:M2"/>
  </mergeCells>
  <dataValidations count="3">
    <dataValidation type="list" allowBlank="1" showErrorMessage="1" sqref="G16:G17 G35:G36" xr:uid="{00000000-0002-0000-0700-000000000000}">
      <formula1>SourceType</formula1>
    </dataValidation>
    <dataValidation type="list" allowBlank="1" showErrorMessage="1" sqref="H11:H17 H30:H36" xr:uid="{00000000-0002-0000-0700-000001000000}">
      <formula1>YesNo</formula1>
    </dataValidation>
    <dataValidation type="whole" operator="greaterThanOrEqual" allowBlank="1" showInputMessage="1" showErrorMessage="1" sqref="J12:K12 J15:K17 M9:M10 M12 M20 J31:K31 J33:K36 M28:M29 M31 M15:M17 M33:M36 M39" xr:uid="{00000000-0002-0000-0700-000002000000}">
      <formula1>0</formula1>
    </dataValidation>
  </dataValidations>
  <pageMargins left="0.7" right="0.7" top="0.75" bottom="0.75" header="0.3" footer="0.3"/>
  <pageSetup scale="62" orientation="portrait" r:id="rId1"/>
  <headerFooter>
    <oddFooter>&amp;LExhibit &amp;A&amp;CPage &amp;P/&amp;N&amp;R2025 Consolidated Application</oddFooter>
  </headerFooter>
  <extLst>
    <ext xmlns:x14="http://schemas.microsoft.com/office/spreadsheetml/2009/9/main" uri="{CCE6A557-97BC-4b89-ADB6-D9C93CAAB3DF}">
      <x14:dataValidations xmlns:xm="http://schemas.microsoft.com/office/excel/2006/main" count="4">
        <x14:dataValidation type="whole" operator="lessThanOrEqual" showInputMessage="1" showErrorMessage="1" xr:uid="{6A18A57A-CF21-4F28-85CA-57AE64172E79}">
          <x14:formula1>
            <xm:f>'B3-Developer Fee'!F8+'B3-Developer Fee'!F15</xm:f>
          </x14:formula1>
          <xm:sqref>M18</xm:sqref>
        </x14:dataValidation>
        <x14:dataValidation type="whole" operator="lessThanOrEqual" showInputMessage="1" showErrorMessage="1" xr:uid="{0F3CCB9C-3543-4F10-B064-25F53E85B929}">
          <x14:formula1>
            <xm:f>'B3-Developer Fee'!F8+'B3-Developer Fee'!F15</xm:f>
          </x14:formula1>
          <xm:sqref>M37</xm:sqref>
        </x14:dataValidation>
        <x14:dataValidation type="whole" operator="lessThanOrEqual" showInputMessage="1" showErrorMessage="1" xr:uid="{65DF9C57-8CAA-4F52-9F65-D721184EE885}">
          <x14:formula1>
            <xm:f>'B3-Developer Fee'!F9+'B3-Developer Fee'!F10+'B3-Developer Fee'!F11+'B3-Developer Fee'!F16+'B3-Developer Fee'!F17+'B3-Developer Fee'!F18</xm:f>
          </x14:formula1>
          <xm:sqref>M19</xm:sqref>
        </x14:dataValidation>
        <x14:dataValidation type="whole" operator="lessThanOrEqual" showInputMessage="1" showErrorMessage="1" xr:uid="{551C05CB-B557-4177-836C-8D63E0615752}">
          <x14:formula1>
            <xm:f>'B3-Developer Fee'!F9+'B3-Developer Fee'!F10+'B3-Developer Fee'!F11+'B3-Developer Fee'!F16+'B3-Developer Fee'!F17+'B3-Developer Fee'!F18</xm:f>
          </x14:formula1>
          <xm:sqref>M38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L87"/>
  <sheetViews>
    <sheetView showGridLines="0" topLeftCell="A19" workbookViewId="0">
      <selection activeCell="P61" sqref="P61"/>
    </sheetView>
  </sheetViews>
  <sheetFormatPr defaultColWidth="15.7265625" defaultRowHeight="19.899999999999999" customHeight="1" x14ac:dyDescent="0.3"/>
  <cols>
    <col min="1" max="3" width="3.7265625" style="1" customWidth="1"/>
    <col min="4" max="10" width="15.7265625" style="1"/>
    <col min="11" max="11" width="16.54296875" style="1" customWidth="1"/>
    <col min="12" max="12" width="0" style="1" hidden="1" customWidth="1"/>
    <col min="13" max="16384" width="15.7265625" style="1"/>
  </cols>
  <sheetData>
    <row r="1" spans="1:12" ht="19.899999999999999" customHeight="1" x14ac:dyDescent="0.3">
      <c r="A1" s="991" t="s">
        <v>766</v>
      </c>
      <c r="B1" s="991"/>
      <c r="C1" s="991"/>
      <c r="D1" s="991"/>
      <c r="E1" s="991"/>
      <c r="F1" s="991"/>
      <c r="G1" s="991"/>
      <c r="H1" s="991"/>
      <c r="I1" s="991"/>
      <c r="J1" s="991"/>
      <c r="K1" s="991"/>
    </row>
    <row r="2" spans="1:12" ht="19.899999999999999" customHeight="1" x14ac:dyDescent="0.3">
      <c r="A2" s="991">
        <f>'Application &amp; Input'!I15</f>
        <v>0</v>
      </c>
      <c r="B2" s="991"/>
      <c r="C2" s="991"/>
      <c r="D2" s="991"/>
      <c r="E2" s="991"/>
      <c r="F2" s="991"/>
      <c r="G2" s="991"/>
      <c r="H2" s="991"/>
      <c r="I2" s="991"/>
      <c r="J2" s="991"/>
      <c r="K2" s="991"/>
    </row>
    <row r="3" spans="1:12" ht="19.899999999999999" customHeight="1" x14ac:dyDescent="0.3">
      <c r="A3" s="991" t="s">
        <v>767</v>
      </c>
      <c r="B3" s="991"/>
      <c r="C3" s="991"/>
      <c r="D3" s="991"/>
      <c r="E3" s="991"/>
      <c r="F3" s="991"/>
      <c r="G3" s="991"/>
      <c r="H3" s="991"/>
      <c r="I3" s="991"/>
      <c r="J3" s="991"/>
      <c r="K3" s="991"/>
    </row>
    <row r="4" spans="1:12" ht="19.899999999999999" customHeight="1" x14ac:dyDescent="0.3">
      <c r="A4" s="238"/>
    </row>
    <row r="5" spans="1:12" ht="19.899999999999999" customHeight="1" x14ac:dyDescent="0.3">
      <c r="A5" s="8"/>
      <c r="B5" s="9"/>
      <c r="C5" s="9"/>
      <c r="D5" s="9"/>
      <c r="E5" s="9"/>
      <c r="F5" s="9"/>
      <c r="G5" s="771" t="s">
        <v>174</v>
      </c>
      <c r="H5" s="771" t="s">
        <v>768</v>
      </c>
      <c r="I5" s="8"/>
      <c r="J5" s="8"/>
      <c r="K5" s="29"/>
    </row>
    <row r="6" spans="1:12" ht="19.899999999999999" customHeight="1" x14ac:dyDescent="0.3">
      <c r="A6" s="10"/>
      <c r="G6" s="44" t="str">
        <f>'Application &amp; Input'!M51</f>
        <v>Error</v>
      </c>
      <c r="H6" s="44">
        <f>'Application &amp; Input'!M90</f>
        <v>0</v>
      </c>
      <c r="I6" s="10"/>
      <c r="J6" s="10"/>
      <c r="K6" s="66"/>
    </row>
    <row r="7" spans="1:12" ht="19.899999999999999" customHeight="1" x14ac:dyDescent="0.3">
      <c r="A7" s="10"/>
      <c r="G7" s="38"/>
      <c r="H7" s="38" t="s">
        <v>769</v>
      </c>
      <c r="I7" s="38"/>
      <c r="J7" s="38" t="s">
        <v>770</v>
      </c>
      <c r="K7" s="67" t="s">
        <v>771</v>
      </c>
    </row>
    <row r="8" spans="1:12" ht="19.899999999999999" customHeight="1" x14ac:dyDescent="0.3">
      <c r="A8" s="12"/>
      <c r="B8" s="768"/>
      <c r="C8" s="768"/>
      <c r="D8" s="768"/>
      <c r="E8" s="768"/>
      <c r="F8" s="768"/>
      <c r="G8" s="774" t="s">
        <v>772</v>
      </c>
      <c r="H8" s="774" t="s">
        <v>773</v>
      </c>
      <c r="I8" s="774" t="s">
        <v>774</v>
      </c>
      <c r="J8" s="774" t="s">
        <v>774</v>
      </c>
      <c r="K8" s="68"/>
    </row>
    <row r="9" spans="1:12" ht="19.899999999999999" customHeight="1" x14ac:dyDescent="0.3">
      <c r="A9" s="65" t="s">
        <v>775</v>
      </c>
      <c r="G9" s="81"/>
      <c r="H9" s="10"/>
      <c r="I9" s="10"/>
      <c r="J9" s="10"/>
      <c r="K9" s="45"/>
    </row>
    <row r="10" spans="1:12" ht="19.899999999999999" customHeight="1" x14ac:dyDescent="0.3">
      <c r="A10" s="10">
        <v>1</v>
      </c>
      <c r="B10" s="1" t="s">
        <v>776</v>
      </c>
      <c r="G10" s="81" t="e">
        <f>I10/$G$6</f>
        <v>#VALUE!</v>
      </c>
      <c r="H10" s="78" t="e">
        <f>I10/$H$6</f>
        <v>#DIV/0!</v>
      </c>
      <c r="I10" s="159">
        <v>0</v>
      </c>
      <c r="J10" s="84" t="e">
        <f>I10/$I$82</f>
        <v>#DIV/0!</v>
      </c>
      <c r="K10" s="260">
        <v>0</v>
      </c>
    </row>
    <row r="11" spans="1:12" ht="19.899999999999999" customHeight="1" x14ac:dyDescent="0.3">
      <c r="A11" s="12">
        <f>A10+1</f>
        <v>2</v>
      </c>
      <c r="B11" s="768" t="s">
        <v>777</v>
      </c>
      <c r="C11" s="768"/>
      <c r="D11" s="768"/>
      <c r="E11" s="768"/>
      <c r="F11" s="768"/>
      <c r="G11" s="44" t="e">
        <f>I11/$G$6</f>
        <v>#VALUE!</v>
      </c>
      <c r="H11" s="76" t="e">
        <f t="shared" ref="H11:H12" si="0">I11/$H$6</f>
        <v>#DIV/0!</v>
      </c>
      <c r="I11" s="160">
        <v>0</v>
      </c>
      <c r="J11" s="85" t="e">
        <f t="shared" ref="J11:J12" si="1">I11/$I$82</f>
        <v>#DIV/0!</v>
      </c>
      <c r="K11" s="162">
        <v>0</v>
      </c>
    </row>
    <row r="12" spans="1:12" ht="19.899999999999999" customHeight="1" x14ac:dyDescent="0.3">
      <c r="A12" s="756"/>
      <c r="B12" s="757"/>
      <c r="C12" s="757" t="s">
        <v>778</v>
      </c>
      <c r="D12" s="757"/>
      <c r="E12" s="757"/>
      <c r="F12" s="757"/>
      <c r="G12" s="47" t="e">
        <f>I12/$G$6</f>
        <v>#VALUE!</v>
      </c>
      <c r="H12" s="77" t="e">
        <f t="shared" si="0"/>
        <v>#DIV/0!</v>
      </c>
      <c r="I12" s="47">
        <f>SUM(I10:I11)</f>
        <v>0</v>
      </c>
      <c r="J12" s="86" t="e">
        <f t="shared" si="1"/>
        <v>#DIV/0!</v>
      </c>
      <c r="K12" s="48">
        <f>IF(L12&gt;I12,"Error",L12)</f>
        <v>0</v>
      </c>
      <c r="L12" s="53">
        <f>SUM(K10:K11)</f>
        <v>0</v>
      </c>
    </row>
    <row r="13" spans="1:12" ht="19.899999999999999" customHeight="1" x14ac:dyDescent="0.3">
      <c r="A13" s="10"/>
      <c r="G13" s="81"/>
      <c r="H13" s="78"/>
      <c r="I13" s="81"/>
      <c r="J13" s="84"/>
      <c r="K13" s="45"/>
    </row>
    <row r="14" spans="1:12" ht="19.899999999999999" customHeight="1" x14ac:dyDescent="0.3">
      <c r="A14" s="65" t="s">
        <v>779</v>
      </c>
      <c r="G14" s="81"/>
      <c r="H14" s="78"/>
      <c r="I14" s="81"/>
      <c r="J14" s="84"/>
      <c r="K14" s="45"/>
    </row>
    <row r="15" spans="1:12" ht="19.899999999999999" customHeight="1" x14ac:dyDescent="0.3">
      <c r="A15" s="10">
        <f>A11+1</f>
        <v>3</v>
      </c>
      <c r="B15" s="1" t="s">
        <v>780</v>
      </c>
      <c r="G15" s="81" t="e">
        <f t="shared" ref="G15:G25" si="2">I15/$G$6</f>
        <v>#VALUE!</v>
      </c>
      <c r="H15" s="78" t="e">
        <f t="shared" ref="H15:H25" si="3">I15/$H$6</f>
        <v>#DIV/0!</v>
      </c>
      <c r="I15" s="159">
        <v>0</v>
      </c>
      <c r="J15" s="84" t="e">
        <f t="shared" ref="J15:J25" si="4">I15/$I$82</f>
        <v>#DIV/0!</v>
      </c>
      <c r="K15" s="159">
        <v>0</v>
      </c>
    </row>
    <row r="16" spans="1:12" ht="19.899999999999999" customHeight="1" x14ac:dyDescent="0.3">
      <c r="A16" s="10">
        <f>A15+1</f>
        <v>4</v>
      </c>
      <c r="B16" s="1" t="s">
        <v>781</v>
      </c>
      <c r="G16" s="81" t="e">
        <f t="shared" si="2"/>
        <v>#VALUE!</v>
      </c>
      <c r="H16" s="78" t="e">
        <f t="shared" si="3"/>
        <v>#DIV/0!</v>
      </c>
      <c r="I16" s="159">
        <v>0</v>
      </c>
      <c r="J16" s="84" t="e">
        <f t="shared" si="4"/>
        <v>#DIV/0!</v>
      </c>
      <c r="K16" s="159">
        <v>0</v>
      </c>
    </row>
    <row r="17" spans="1:12" ht="19.899999999999999" customHeight="1" x14ac:dyDescent="0.3">
      <c r="A17" s="10">
        <f t="shared" ref="A17:A24" si="5">A16+1</f>
        <v>5</v>
      </c>
      <c r="B17" s="1" t="s">
        <v>782</v>
      </c>
      <c r="G17" s="81" t="e">
        <f t="shared" si="2"/>
        <v>#VALUE!</v>
      </c>
      <c r="H17" s="78" t="e">
        <f t="shared" si="3"/>
        <v>#DIV/0!</v>
      </c>
      <c r="I17" s="26">
        <f>'B1-Rehab Cost'!C38</f>
        <v>0</v>
      </c>
      <c r="J17" s="84" t="e">
        <f t="shared" si="4"/>
        <v>#DIV/0!</v>
      </c>
      <c r="K17" s="31">
        <f>'B1-Rehab Cost'!D38</f>
        <v>0</v>
      </c>
    </row>
    <row r="18" spans="1:12" ht="19.899999999999999" customHeight="1" x14ac:dyDescent="0.3">
      <c r="A18" s="10">
        <f t="shared" si="5"/>
        <v>6</v>
      </c>
      <c r="B18" s="1" t="s">
        <v>783</v>
      </c>
      <c r="G18" s="81" t="e">
        <f t="shared" si="2"/>
        <v>#VALUE!</v>
      </c>
      <c r="H18" s="78" t="e">
        <f t="shared" si="3"/>
        <v>#DIV/0!</v>
      </c>
      <c r="I18" s="159">
        <v>0</v>
      </c>
      <c r="J18" s="84" t="e">
        <f t="shared" si="4"/>
        <v>#DIV/0!</v>
      </c>
      <c r="K18" s="159">
        <v>0</v>
      </c>
    </row>
    <row r="19" spans="1:12" ht="19.899999999999999" customHeight="1" x14ac:dyDescent="0.3">
      <c r="A19" s="10">
        <f t="shared" si="5"/>
        <v>7</v>
      </c>
      <c r="B19" s="1" t="s">
        <v>784</v>
      </c>
      <c r="G19" s="81" t="e">
        <f t="shared" si="2"/>
        <v>#VALUE!</v>
      </c>
      <c r="H19" s="78" t="e">
        <f t="shared" si="3"/>
        <v>#DIV/0!</v>
      </c>
      <c r="I19" s="159">
        <v>0</v>
      </c>
      <c r="J19" s="84" t="e">
        <f t="shared" si="4"/>
        <v>#DIV/0!</v>
      </c>
      <c r="K19" s="260">
        <v>0</v>
      </c>
    </row>
    <row r="20" spans="1:12" ht="19.899999999999999" customHeight="1" x14ac:dyDescent="0.3">
      <c r="A20" s="10">
        <f t="shared" si="5"/>
        <v>8</v>
      </c>
      <c r="B20" s="1" t="s">
        <v>785</v>
      </c>
      <c r="G20" s="81" t="e">
        <f t="shared" si="2"/>
        <v>#VALUE!</v>
      </c>
      <c r="H20" s="78" t="e">
        <f t="shared" si="3"/>
        <v>#DIV/0!</v>
      </c>
      <c r="I20" s="159">
        <v>0</v>
      </c>
      <c r="J20" s="84" t="e">
        <f t="shared" si="4"/>
        <v>#DIV/0!</v>
      </c>
      <c r="K20" s="176">
        <v>0</v>
      </c>
    </row>
    <row r="21" spans="1:12" ht="19.899999999999999" customHeight="1" x14ac:dyDescent="0.3">
      <c r="A21" s="10">
        <f t="shared" si="5"/>
        <v>9</v>
      </c>
      <c r="B21" s="1" t="s">
        <v>786</v>
      </c>
      <c r="G21" s="81" t="e">
        <f t="shared" si="2"/>
        <v>#VALUE!</v>
      </c>
      <c r="H21" s="78" t="e">
        <f t="shared" si="3"/>
        <v>#DIV/0!</v>
      </c>
      <c r="I21" s="159">
        <v>0</v>
      </c>
      <c r="J21" s="84" t="e">
        <f t="shared" si="4"/>
        <v>#DIV/0!</v>
      </c>
      <c r="K21" s="176">
        <v>0</v>
      </c>
    </row>
    <row r="22" spans="1:12" ht="19.899999999999999" customHeight="1" x14ac:dyDescent="0.3">
      <c r="A22" s="10">
        <f t="shared" si="5"/>
        <v>10</v>
      </c>
      <c r="B22" s="1" t="s">
        <v>787</v>
      </c>
      <c r="G22" s="81" t="e">
        <f t="shared" si="2"/>
        <v>#VALUE!</v>
      </c>
      <c r="H22" s="78" t="e">
        <f t="shared" si="3"/>
        <v>#DIV/0!</v>
      </c>
      <c r="I22" s="159">
        <v>0</v>
      </c>
      <c r="J22" s="84" t="e">
        <f t="shared" si="4"/>
        <v>#DIV/0!</v>
      </c>
      <c r="K22" s="176">
        <v>0</v>
      </c>
    </row>
    <row r="23" spans="1:12" ht="19.899999999999999" customHeight="1" x14ac:dyDescent="0.3">
      <c r="A23" s="10">
        <f t="shared" si="5"/>
        <v>11</v>
      </c>
      <c r="B23" s="1" t="s">
        <v>788</v>
      </c>
      <c r="G23" s="81" t="e">
        <f t="shared" si="2"/>
        <v>#VALUE!</v>
      </c>
      <c r="H23" s="78" t="e">
        <f t="shared" si="3"/>
        <v>#DIV/0!</v>
      </c>
      <c r="I23" s="159">
        <v>0</v>
      </c>
      <c r="J23" s="84" t="e">
        <f t="shared" si="4"/>
        <v>#DIV/0!</v>
      </c>
      <c r="K23" s="176">
        <v>0</v>
      </c>
    </row>
    <row r="24" spans="1:12" ht="19.899999999999999" customHeight="1" x14ac:dyDescent="0.3">
      <c r="A24" s="12">
        <f t="shared" si="5"/>
        <v>12</v>
      </c>
      <c r="B24" s="768" t="s">
        <v>789</v>
      </c>
      <c r="C24" s="768"/>
      <c r="D24" s="768"/>
      <c r="E24" s="768"/>
      <c r="F24" s="768"/>
      <c r="G24" s="44" t="e">
        <f t="shared" si="2"/>
        <v>#VALUE!</v>
      </c>
      <c r="H24" s="76" t="e">
        <f t="shared" si="3"/>
        <v>#DIV/0!</v>
      </c>
      <c r="I24" s="159">
        <v>0</v>
      </c>
      <c r="J24" s="85" t="e">
        <f t="shared" si="4"/>
        <v>#DIV/0!</v>
      </c>
      <c r="K24" s="162">
        <v>0</v>
      </c>
    </row>
    <row r="25" spans="1:12" ht="19.899999999999999" customHeight="1" x14ac:dyDescent="0.3">
      <c r="A25" s="756"/>
      <c r="B25" s="757"/>
      <c r="C25" s="757" t="s">
        <v>790</v>
      </c>
      <c r="D25" s="757"/>
      <c r="E25" s="757"/>
      <c r="F25" s="757"/>
      <c r="G25" s="47" t="e">
        <f t="shared" si="2"/>
        <v>#VALUE!</v>
      </c>
      <c r="H25" s="77" t="e">
        <f t="shared" si="3"/>
        <v>#DIV/0!</v>
      </c>
      <c r="I25" s="47">
        <f>SUM(I15:I24)</f>
        <v>0</v>
      </c>
      <c r="J25" s="86" t="e">
        <f t="shared" si="4"/>
        <v>#DIV/0!</v>
      </c>
      <c r="K25" s="48">
        <f>IF(L25&gt;I25,"Error",L25)</f>
        <v>0</v>
      </c>
      <c r="L25" s="53">
        <f>SUM(K15:K24)</f>
        <v>0</v>
      </c>
    </row>
    <row r="26" spans="1:12" ht="19.899999999999999" customHeight="1" x14ac:dyDescent="0.3">
      <c r="A26" s="10"/>
      <c r="G26" s="81"/>
      <c r="H26" s="78"/>
      <c r="I26" s="81"/>
      <c r="J26" s="84"/>
      <c r="K26" s="45"/>
    </row>
    <row r="27" spans="1:12" ht="19.899999999999999" customHeight="1" x14ac:dyDescent="0.3">
      <c r="A27" s="65" t="s">
        <v>791</v>
      </c>
      <c r="G27" s="81"/>
      <c r="H27" s="78"/>
      <c r="I27" s="81"/>
      <c r="J27" s="84"/>
      <c r="K27" s="45"/>
    </row>
    <row r="28" spans="1:12" ht="19.899999999999999" customHeight="1" x14ac:dyDescent="0.3">
      <c r="A28" s="10">
        <f>A24+1</f>
        <v>13</v>
      </c>
      <c r="B28" s="1" t="s">
        <v>792</v>
      </c>
      <c r="G28" s="81" t="e">
        <f t="shared" ref="G28:G46" si="6">I28/$G$6</f>
        <v>#VALUE!</v>
      </c>
      <c r="H28" s="78" t="e">
        <f t="shared" ref="H28:H46" si="7">I28/$H$6</f>
        <v>#DIV/0!</v>
      </c>
      <c r="I28" s="159">
        <v>0</v>
      </c>
      <c r="J28" s="84" t="e">
        <f t="shared" ref="J28:J46" si="8">I28/$I$82</f>
        <v>#DIV/0!</v>
      </c>
      <c r="K28" s="176">
        <v>0</v>
      </c>
    </row>
    <row r="29" spans="1:12" ht="19.899999999999999" customHeight="1" x14ac:dyDescent="0.3">
      <c r="A29" s="10">
        <f>A28+1</f>
        <v>14</v>
      </c>
      <c r="B29" s="1" t="s">
        <v>793</v>
      </c>
      <c r="G29" s="81" t="e">
        <f t="shared" si="6"/>
        <v>#VALUE!</v>
      </c>
      <c r="H29" s="78" t="e">
        <f t="shared" si="7"/>
        <v>#DIV/0!</v>
      </c>
      <c r="I29" s="159">
        <v>0</v>
      </c>
      <c r="J29" s="84" t="e">
        <f t="shared" si="8"/>
        <v>#DIV/0!</v>
      </c>
      <c r="K29" s="176">
        <v>0</v>
      </c>
    </row>
    <row r="30" spans="1:12" ht="19.899999999999999" customHeight="1" x14ac:dyDescent="0.3">
      <c r="A30" s="10">
        <f t="shared" ref="A30:A45" si="9">A29+1</f>
        <v>15</v>
      </c>
      <c r="B30" s="1" t="s">
        <v>794</v>
      </c>
      <c r="G30" s="81" t="e">
        <f t="shared" si="6"/>
        <v>#VALUE!</v>
      </c>
      <c r="H30" s="78" t="e">
        <f t="shared" si="7"/>
        <v>#DIV/0!</v>
      </c>
      <c r="I30" s="159">
        <v>0</v>
      </c>
      <c r="J30" s="84" t="e">
        <f t="shared" si="8"/>
        <v>#DIV/0!</v>
      </c>
      <c r="K30" s="176">
        <v>0</v>
      </c>
    </row>
    <row r="31" spans="1:12" ht="19.899999999999999" customHeight="1" x14ac:dyDescent="0.3">
      <c r="A31" s="10">
        <f t="shared" si="9"/>
        <v>16</v>
      </c>
      <c r="B31" s="1" t="s">
        <v>795</v>
      </c>
      <c r="G31" s="81" t="e">
        <f t="shared" si="6"/>
        <v>#VALUE!</v>
      </c>
      <c r="H31" s="78" t="e">
        <f t="shared" si="7"/>
        <v>#DIV/0!</v>
      </c>
      <c r="I31" s="159">
        <v>0</v>
      </c>
      <c r="J31" s="84" t="e">
        <f t="shared" si="8"/>
        <v>#DIV/0!</v>
      </c>
      <c r="K31" s="176">
        <v>0</v>
      </c>
    </row>
    <row r="32" spans="1:12" ht="19.899999999999999" customHeight="1" x14ac:dyDescent="0.3">
      <c r="A32" s="10">
        <f t="shared" si="9"/>
        <v>17</v>
      </c>
      <c r="B32" s="1" t="s">
        <v>796</v>
      </c>
      <c r="G32" s="81" t="e">
        <f t="shared" si="6"/>
        <v>#VALUE!</v>
      </c>
      <c r="H32" s="78" t="e">
        <f t="shared" si="7"/>
        <v>#DIV/0!</v>
      </c>
      <c r="I32" s="159">
        <v>0</v>
      </c>
      <c r="J32" s="84" t="e">
        <f t="shared" si="8"/>
        <v>#DIV/0!</v>
      </c>
      <c r="K32" s="176">
        <v>0</v>
      </c>
    </row>
    <row r="33" spans="1:12" ht="19.899999999999999" customHeight="1" x14ac:dyDescent="0.3">
      <c r="A33" s="10">
        <f t="shared" si="9"/>
        <v>18</v>
      </c>
      <c r="B33" s="1" t="s">
        <v>797</v>
      </c>
      <c r="G33" s="81" t="e">
        <f t="shared" si="6"/>
        <v>#VALUE!</v>
      </c>
      <c r="H33" s="78" t="e">
        <f t="shared" si="7"/>
        <v>#DIV/0!</v>
      </c>
      <c r="I33" s="159">
        <v>0</v>
      </c>
      <c r="J33" s="84" t="e">
        <f t="shared" si="8"/>
        <v>#DIV/0!</v>
      </c>
      <c r="K33" s="176">
        <v>0</v>
      </c>
    </row>
    <row r="34" spans="1:12" ht="19.899999999999999" customHeight="1" x14ac:dyDescent="0.3">
      <c r="A34" s="10">
        <f t="shared" si="9"/>
        <v>19</v>
      </c>
      <c r="B34" s="1" t="s">
        <v>798</v>
      </c>
      <c r="G34" s="81" t="e">
        <f t="shared" si="6"/>
        <v>#VALUE!</v>
      </c>
      <c r="H34" s="78" t="e">
        <f t="shared" si="7"/>
        <v>#DIV/0!</v>
      </c>
      <c r="I34" s="159">
        <v>0</v>
      </c>
      <c r="J34" s="84" t="e">
        <f t="shared" si="8"/>
        <v>#DIV/0!</v>
      </c>
      <c r="K34" s="176">
        <v>0</v>
      </c>
    </row>
    <row r="35" spans="1:12" ht="19.899999999999999" customHeight="1" x14ac:dyDescent="0.3">
      <c r="A35" s="10">
        <f t="shared" si="9"/>
        <v>20</v>
      </c>
      <c r="B35" s="1" t="s">
        <v>799</v>
      </c>
      <c r="G35" s="81" t="e">
        <f t="shared" si="6"/>
        <v>#VALUE!</v>
      </c>
      <c r="H35" s="78" t="e">
        <f t="shared" si="7"/>
        <v>#DIV/0!</v>
      </c>
      <c r="I35" s="159">
        <v>0</v>
      </c>
      <c r="J35" s="84" t="e">
        <f t="shared" si="8"/>
        <v>#DIV/0!</v>
      </c>
      <c r="K35" s="176">
        <v>0</v>
      </c>
    </row>
    <row r="36" spans="1:12" ht="19.899999999999999" customHeight="1" x14ac:dyDescent="0.3">
      <c r="A36" s="10">
        <f t="shared" si="9"/>
        <v>21</v>
      </c>
      <c r="B36" s="1" t="s">
        <v>800</v>
      </c>
      <c r="G36" s="81" t="e">
        <f t="shared" si="6"/>
        <v>#VALUE!</v>
      </c>
      <c r="H36" s="78" t="e">
        <f t="shared" si="7"/>
        <v>#DIV/0!</v>
      </c>
      <c r="I36" s="159">
        <v>0</v>
      </c>
      <c r="J36" s="84" t="e">
        <f t="shared" si="8"/>
        <v>#DIV/0!</v>
      </c>
      <c r="K36" s="176">
        <v>0</v>
      </c>
    </row>
    <row r="37" spans="1:12" ht="19.899999999999999" customHeight="1" x14ac:dyDescent="0.3">
      <c r="A37" s="10">
        <f t="shared" si="9"/>
        <v>22</v>
      </c>
      <c r="B37" s="1" t="s">
        <v>801</v>
      </c>
      <c r="G37" s="81" t="e">
        <f t="shared" si="6"/>
        <v>#VALUE!</v>
      </c>
      <c r="H37" s="78" t="e">
        <f t="shared" si="7"/>
        <v>#DIV/0!</v>
      </c>
      <c r="I37" s="159">
        <v>0</v>
      </c>
      <c r="J37" s="84" t="e">
        <f t="shared" si="8"/>
        <v>#DIV/0!</v>
      </c>
      <c r="K37" s="176">
        <v>0</v>
      </c>
    </row>
    <row r="38" spans="1:12" ht="19.899999999999999" customHeight="1" x14ac:dyDescent="0.3">
      <c r="A38" s="10">
        <f t="shared" si="9"/>
        <v>23</v>
      </c>
      <c r="B38" s="1" t="s">
        <v>802</v>
      </c>
      <c r="G38" s="81" t="e">
        <f t="shared" si="6"/>
        <v>#VALUE!</v>
      </c>
      <c r="H38" s="78" t="e">
        <f t="shared" si="7"/>
        <v>#DIV/0!</v>
      </c>
      <c r="I38" s="159">
        <v>0</v>
      </c>
      <c r="J38" s="84" t="e">
        <f t="shared" si="8"/>
        <v>#DIV/0!</v>
      </c>
      <c r="K38" s="176">
        <v>0</v>
      </c>
    </row>
    <row r="39" spans="1:12" ht="19.899999999999999" customHeight="1" x14ac:dyDescent="0.3">
      <c r="A39" s="10">
        <f t="shared" si="9"/>
        <v>24</v>
      </c>
      <c r="B39" s="1" t="s">
        <v>803</v>
      </c>
      <c r="G39" s="81" t="e">
        <f t="shared" si="6"/>
        <v>#VALUE!</v>
      </c>
      <c r="H39" s="78" t="e">
        <f t="shared" si="7"/>
        <v>#DIV/0!</v>
      </c>
      <c r="I39" s="159">
        <v>0</v>
      </c>
      <c r="J39" s="84" t="e">
        <f t="shared" si="8"/>
        <v>#DIV/0!</v>
      </c>
      <c r="K39" s="176">
        <v>0</v>
      </c>
    </row>
    <row r="40" spans="1:12" ht="19.899999999999999" customHeight="1" x14ac:dyDescent="0.3">
      <c r="A40" s="10">
        <f t="shared" si="9"/>
        <v>25</v>
      </c>
      <c r="B40" s="1" t="s">
        <v>804</v>
      </c>
      <c r="G40" s="81" t="e">
        <f t="shared" si="6"/>
        <v>#VALUE!</v>
      </c>
      <c r="H40" s="78" t="e">
        <f t="shared" si="7"/>
        <v>#DIV/0!</v>
      </c>
      <c r="I40" s="159">
        <v>0</v>
      </c>
      <c r="J40" s="84" t="e">
        <f t="shared" si="8"/>
        <v>#DIV/0!</v>
      </c>
      <c r="K40" s="176">
        <v>0</v>
      </c>
    </row>
    <row r="41" spans="1:12" ht="19.899999999999999" customHeight="1" x14ac:dyDescent="0.3">
      <c r="A41" s="10">
        <f t="shared" si="9"/>
        <v>26</v>
      </c>
      <c r="B41" s="1" t="s">
        <v>805</v>
      </c>
      <c r="G41" s="81" t="e">
        <f t="shared" si="6"/>
        <v>#VALUE!</v>
      </c>
      <c r="H41" s="78" t="e">
        <f t="shared" si="7"/>
        <v>#DIV/0!</v>
      </c>
      <c r="I41" s="159">
        <v>0</v>
      </c>
      <c r="J41" s="84" t="e">
        <f t="shared" si="8"/>
        <v>#DIV/0!</v>
      </c>
      <c r="K41" s="176">
        <v>0</v>
      </c>
    </row>
    <row r="42" spans="1:12" ht="19.899999999999999" customHeight="1" x14ac:dyDescent="0.3">
      <c r="A42" s="10">
        <f t="shared" si="9"/>
        <v>27</v>
      </c>
      <c r="B42" s="1" t="s">
        <v>806</v>
      </c>
      <c r="G42" s="81" t="e">
        <f t="shared" si="6"/>
        <v>#VALUE!</v>
      </c>
      <c r="H42" s="78" t="e">
        <f t="shared" si="7"/>
        <v>#DIV/0!</v>
      </c>
      <c r="I42" s="159">
        <v>0</v>
      </c>
      <c r="J42" s="84" t="e">
        <f t="shared" si="8"/>
        <v>#DIV/0!</v>
      </c>
      <c r="K42" s="176">
        <v>0</v>
      </c>
    </row>
    <row r="43" spans="1:12" ht="19.899999999999999" customHeight="1" x14ac:dyDescent="0.3">
      <c r="A43" s="10">
        <f t="shared" si="9"/>
        <v>28</v>
      </c>
      <c r="B43" s="1" t="s">
        <v>807</v>
      </c>
      <c r="G43" s="81" t="e">
        <f t="shared" si="6"/>
        <v>#VALUE!</v>
      </c>
      <c r="H43" s="78" t="e">
        <f t="shared" si="7"/>
        <v>#DIV/0!</v>
      </c>
      <c r="I43" s="159">
        <v>0</v>
      </c>
      <c r="J43" s="84" t="e">
        <f t="shared" si="8"/>
        <v>#DIV/0!</v>
      </c>
      <c r="K43" s="176">
        <v>0</v>
      </c>
    </row>
    <row r="44" spans="1:12" ht="19.899999999999999" customHeight="1" x14ac:dyDescent="0.3">
      <c r="A44" s="10">
        <f t="shared" si="9"/>
        <v>29</v>
      </c>
      <c r="B44" s="1" t="s">
        <v>493</v>
      </c>
      <c r="D44" s="754"/>
      <c r="G44" s="81" t="e">
        <f t="shared" si="6"/>
        <v>#VALUE!</v>
      </c>
      <c r="H44" s="78" t="e">
        <f t="shared" si="7"/>
        <v>#DIV/0!</v>
      </c>
      <c r="I44" s="159">
        <v>0</v>
      </c>
      <c r="J44" s="84" t="e">
        <f t="shared" si="8"/>
        <v>#DIV/0!</v>
      </c>
      <c r="K44" s="176">
        <v>0</v>
      </c>
    </row>
    <row r="45" spans="1:12" ht="19.899999999999999" customHeight="1" x14ac:dyDescent="0.3">
      <c r="A45" s="12">
        <f t="shared" si="9"/>
        <v>30</v>
      </c>
      <c r="B45" s="768" t="s">
        <v>493</v>
      </c>
      <c r="C45" s="768"/>
      <c r="D45" s="777"/>
      <c r="E45" s="768"/>
      <c r="F45" s="768"/>
      <c r="G45" s="44" t="e">
        <f t="shared" si="6"/>
        <v>#VALUE!</v>
      </c>
      <c r="H45" s="76" t="e">
        <f t="shared" si="7"/>
        <v>#DIV/0!</v>
      </c>
      <c r="I45" s="159">
        <v>0</v>
      </c>
      <c r="J45" s="85" t="e">
        <f t="shared" si="8"/>
        <v>#DIV/0!</v>
      </c>
      <c r="K45" s="162">
        <v>0</v>
      </c>
    </row>
    <row r="46" spans="1:12" ht="19.899999999999999" customHeight="1" x14ac:dyDescent="0.3">
      <c r="A46" s="756"/>
      <c r="B46" s="757"/>
      <c r="C46" s="757" t="s">
        <v>808</v>
      </c>
      <c r="D46" s="757"/>
      <c r="E46" s="757"/>
      <c r="F46" s="757"/>
      <c r="G46" s="47" t="e">
        <f t="shared" si="6"/>
        <v>#VALUE!</v>
      </c>
      <c r="H46" s="77" t="e">
        <f t="shared" si="7"/>
        <v>#DIV/0!</v>
      </c>
      <c r="I46" s="47">
        <f>SUM(I28:I45)</f>
        <v>0</v>
      </c>
      <c r="J46" s="86" t="e">
        <f t="shared" si="8"/>
        <v>#DIV/0!</v>
      </c>
      <c r="K46" s="48">
        <f>IF(L46&gt;I46,"Error",L46)</f>
        <v>0</v>
      </c>
      <c r="L46" s="53">
        <f>SUM(K28:K45)</f>
        <v>0</v>
      </c>
    </row>
    <row r="47" spans="1:12" ht="19.899999999999999" customHeight="1" x14ac:dyDescent="0.3">
      <c r="A47" s="10"/>
      <c r="G47" s="81"/>
      <c r="H47" s="78"/>
      <c r="I47" s="81"/>
      <c r="J47" s="84"/>
      <c r="K47" s="45"/>
    </row>
    <row r="48" spans="1:12" ht="19.899999999999999" customHeight="1" x14ac:dyDescent="0.3">
      <c r="A48" s="65" t="s">
        <v>809</v>
      </c>
      <c r="G48" s="81"/>
      <c r="H48" s="78"/>
      <c r="I48" s="81"/>
      <c r="J48" s="84"/>
      <c r="K48" s="45"/>
    </row>
    <row r="49" spans="1:12" ht="19.899999999999999" customHeight="1" x14ac:dyDescent="0.3">
      <c r="A49" s="10">
        <f>A45+1</f>
        <v>31</v>
      </c>
      <c r="B49" s="1" t="s">
        <v>810</v>
      </c>
      <c r="G49" s="81" t="e">
        <f t="shared" ref="G49:G62" si="10">I49/$G$6</f>
        <v>#VALUE!</v>
      </c>
      <c r="H49" s="78" t="e">
        <f t="shared" ref="H49:H62" si="11">I49/$H$6</f>
        <v>#DIV/0!</v>
      </c>
      <c r="I49" s="26">
        <f>'B2-Bond Issuance'!F28</f>
        <v>0</v>
      </c>
      <c r="J49" s="84" t="e">
        <f t="shared" ref="J49:J62" si="12">I49/$I$82</f>
        <v>#DIV/0!</v>
      </c>
      <c r="K49" s="31">
        <f>'B2-Bond Issuance'!G28</f>
        <v>0</v>
      </c>
    </row>
    <row r="50" spans="1:12" ht="19.899999999999999" customHeight="1" x14ac:dyDescent="0.3">
      <c r="A50" s="10">
        <f>A49+1</f>
        <v>32</v>
      </c>
      <c r="B50" s="1" t="s">
        <v>811</v>
      </c>
      <c r="G50" s="81" t="e">
        <f t="shared" si="10"/>
        <v>#VALUE!</v>
      </c>
      <c r="H50" s="78" t="e">
        <f t="shared" si="11"/>
        <v>#DIV/0!</v>
      </c>
      <c r="I50" s="159">
        <v>0</v>
      </c>
      <c r="J50" s="84" t="e">
        <f t="shared" si="12"/>
        <v>#DIV/0!</v>
      </c>
      <c r="K50" s="176">
        <v>0</v>
      </c>
    </row>
    <row r="51" spans="1:12" ht="19.899999999999999" customHeight="1" x14ac:dyDescent="0.3">
      <c r="A51" s="10">
        <f t="shared" ref="A51:A61" si="13">A50+1</f>
        <v>33</v>
      </c>
      <c r="B51" s="1" t="s">
        <v>812</v>
      </c>
      <c r="G51" s="81" t="e">
        <f t="shared" si="10"/>
        <v>#VALUE!</v>
      </c>
      <c r="H51" s="78" t="e">
        <f t="shared" si="11"/>
        <v>#DIV/0!</v>
      </c>
      <c r="I51" s="159">
        <v>0</v>
      </c>
      <c r="J51" s="84" t="e">
        <f t="shared" si="12"/>
        <v>#DIV/0!</v>
      </c>
      <c r="K51" s="176">
        <v>0</v>
      </c>
    </row>
    <row r="52" spans="1:12" ht="19.899999999999999" customHeight="1" x14ac:dyDescent="0.3">
      <c r="A52" s="10">
        <f t="shared" si="13"/>
        <v>34</v>
      </c>
      <c r="B52" s="1" t="s">
        <v>813</v>
      </c>
      <c r="G52" s="81" t="e">
        <f t="shared" si="10"/>
        <v>#VALUE!</v>
      </c>
      <c r="H52" s="78" t="e">
        <f t="shared" si="11"/>
        <v>#DIV/0!</v>
      </c>
      <c r="I52" s="159">
        <v>0</v>
      </c>
      <c r="J52" s="84" t="e">
        <f t="shared" si="12"/>
        <v>#DIV/0!</v>
      </c>
      <c r="K52" s="176">
        <v>0</v>
      </c>
    </row>
    <row r="53" spans="1:12" ht="19.899999999999999" customHeight="1" x14ac:dyDescent="0.3">
      <c r="A53" s="10">
        <f t="shared" si="13"/>
        <v>35</v>
      </c>
      <c r="B53" s="1" t="s">
        <v>814</v>
      </c>
      <c r="G53" s="81" t="e">
        <f t="shared" si="10"/>
        <v>#VALUE!</v>
      </c>
      <c r="H53" s="78" t="e">
        <f t="shared" si="11"/>
        <v>#DIV/0!</v>
      </c>
      <c r="I53" s="159">
        <v>0</v>
      </c>
      <c r="J53" s="84" t="e">
        <f t="shared" si="12"/>
        <v>#DIV/0!</v>
      </c>
      <c r="K53" s="176">
        <v>0</v>
      </c>
    </row>
    <row r="54" spans="1:12" ht="19.899999999999999" customHeight="1" x14ac:dyDescent="0.3">
      <c r="A54" s="10">
        <f t="shared" si="13"/>
        <v>36</v>
      </c>
      <c r="B54" s="1" t="s">
        <v>815</v>
      </c>
      <c r="G54" s="81" t="e">
        <f t="shared" si="10"/>
        <v>#VALUE!</v>
      </c>
      <c r="H54" s="78" t="e">
        <f t="shared" si="11"/>
        <v>#DIV/0!</v>
      </c>
      <c r="I54" s="159">
        <v>0</v>
      </c>
      <c r="J54" s="84" t="e">
        <f t="shared" si="12"/>
        <v>#DIV/0!</v>
      </c>
      <c r="K54" s="176">
        <v>0</v>
      </c>
    </row>
    <row r="55" spans="1:12" ht="19.899999999999999" customHeight="1" x14ac:dyDescent="0.3">
      <c r="A55" s="10">
        <f t="shared" si="13"/>
        <v>37</v>
      </c>
      <c r="B55" s="1" t="s">
        <v>816</v>
      </c>
      <c r="G55" s="81" t="e">
        <f t="shared" si="10"/>
        <v>#VALUE!</v>
      </c>
      <c r="H55" s="78" t="e">
        <f t="shared" si="11"/>
        <v>#DIV/0!</v>
      </c>
      <c r="I55" s="159">
        <v>0</v>
      </c>
      <c r="J55" s="84" t="e">
        <f t="shared" si="12"/>
        <v>#DIV/0!</v>
      </c>
      <c r="K55" s="176">
        <v>0</v>
      </c>
    </row>
    <row r="56" spans="1:12" ht="19.899999999999999" customHeight="1" x14ac:dyDescent="0.3">
      <c r="A56" s="10">
        <f t="shared" si="13"/>
        <v>38</v>
      </c>
      <c r="B56" s="1" t="s">
        <v>817</v>
      </c>
      <c r="G56" s="81" t="e">
        <f t="shared" si="10"/>
        <v>#VALUE!</v>
      </c>
      <c r="H56" s="78" t="e">
        <f t="shared" si="11"/>
        <v>#DIV/0!</v>
      </c>
      <c r="I56" s="159">
        <v>0</v>
      </c>
      <c r="J56" s="84" t="e">
        <f t="shared" si="12"/>
        <v>#DIV/0!</v>
      </c>
      <c r="K56" s="176">
        <v>0</v>
      </c>
    </row>
    <row r="57" spans="1:12" ht="19.899999999999999" customHeight="1" x14ac:dyDescent="0.3">
      <c r="A57" s="10">
        <f t="shared" si="13"/>
        <v>39</v>
      </c>
      <c r="B57" s="1" t="s">
        <v>818</v>
      </c>
      <c r="G57" s="81" t="e">
        <f t="shared" si="10"/>
        <v>#VALUE!</v>
      </c>
      <c r="H57" s="78" t="e">
        <f t="shared" si="11"/>
        <v>#DIV/0!</v>
      </c>
      <c r="I57" s="159">
        <v>0</v>
      </c>
      <c r="J57" s="84" t="e">
        <f t="shared" si="12"/>
        <v>#DIV/0!</v>
      </c>
      <c r="K57" s="176">
        <v>0</v>
      </c>
    </row>
    <row r="58" spans="1:12" ht="19.899999999999999" customHeight="1" x14ac:dyDescent="0.3">
      <c r="A58" s="10">
        <f t="shared" si="13"/>
        <v>40</v>
      </c>
      <c r="B58" s="1" t="s">
        <v>819</v>
      </c>
      <c r="G58" s="81" t="e">
        <f t="shared" si="10"/>
        <v>#VALUE!</v>
      </c>
      <c r="H58" s="78" t="e">
        <f t="shared" si="11"/>
        <v>#DIV/0!</v>
      </c>
      <c r="I58" s="159">
        <v>0</v>
      </c>
      <c r="J58" s="84" t="e">
        <f t="shared" si="12"/>
        <v>#DIV/0!</v>
      </c>
      <c r="K58" s="176">
        <v>0</v>
      </c>
    </row>
    <row r="59" spans="1:12" ht="19.899999999999999" customHeight="1" x14ac:dyDescent="0.3">
      <c r="A59" s="10">
        <f t="shared" si="13"/>
        <v>41</v>
      </c>
      <c r="B59" s="1" t="s">
        <v>820</v>
      </c>
      <c r="G59" s="81" t="e">
        <f t="shared" si="10"/>
        <v>#VALUE!</v>
      </c>
      <c r="H59" s="78" t="e">
        <f t="shared" si="11"/>
        <v>#DIV/0!</v>
      </c>
      <c r="I59" s="159">
        <v>0</v>
      </c>
      <c r="J59" s="84" t="e">
        <f t="shared" si="12"/>
        <v>#DIV/0!</v>
      </c>
      <c r="K59" s="176">
        <v>0</v>
      </c>
    </row>
    <row r="60" spans="1:12" ht="19.899999999999999" customHeight="1" x14ac:dyDescent="0.3">
      <c r="A60" s="10">
        <f t="shared" si="13"/>
        <v>42</v>
      </c>
      <c r="B60" s="1" t="s">
        <v>493</v>
      </c>
      <c r="D60" s="754"/>
      <c r="G60" s="81" t="e">
        <f t="shared" si="10"/>
        <v>#VALUE!</v>
      </c>
      <c r="H60" s="78" t="e">
        <f t="shared" si="11"/>
        <v>#DIV/0!</v>
      </c>
      <c r="I60" s="159">
        <v>0</v>
      </c>
      <c r="J60" s="84" t="e">
        <f t="shared" si="12"/>
        <v>#DIV/0!</v>
      </c>
      <c r="K60" s="176">
        <v>0</v>
      </c>
    </row>
    <row r="61" spans="1:12" ht="19.899999999999999" customHeight="1" x14ac:dyDescent="0.3">
      <c r="A61" s="12">
        <f t="shared" si="13"/>
        <v>43</v>
      </c>
      <c r="B61" s="768" t="s">
        <v>493</v>
      </c>
      <c r="C61" s="768"/>
      <c r="D61" s="777"/>
      <c r="E61" s="768"/>
      <c r="F61" s="768"/>
      <c r="G61" s="44" t="e">
        <f t="shared" si="10"/>
        <v>#VALUE!</v>
      </c>
      <c r="H61" s="76" t="e">
        <f t="shared" si="11"/>
        <v>#DIV/0!</v>
      </c>
      <c r="I61" s="159">
        <v>0</v>
      </c>
      <c r="J61" s="85" t="e">
        <f t="shared" si="12"/>
        <v>#DIV/0!</v>
      </c>
      <c r="K61" s="162">
        <v>0</v>
      </c>
    </row>
    <row r="62" spans="1:12" ht="19.899999999999999" customHeight="1" x14ac:dyDescent="0.3">
      <c r="A62" s="756"/>
      <c r="B62" s="757"/>
      <c r="C62" s="757" t="s">
        <v>821</v>
      </c>
      <c r="D62" s="757"/>
      <c r="E62" s="757"/>
      <c r="F62" s="757"/>
      <c r="G62" s="47" t="e">
        <f t="shared" si="10"/>
        <v>#VALUE!</v>
      </c>
      <c r="H62" s="77" t="e">
        <f t="shared" si="11"/>
        <v>#DIV/0!</v>
      </c>
      <c r="I62" s="47">
        <f>SUM(I49:I61)</f>
        <v>0</v>
      </c>
      <c r="J62" s="86" t="e">
        <f t="shared" si="12"/>
        <v>#DIV/0!</v>
      </c>
      <c r="K62" s="48">
        <f>IF(L62&gt;I62,"Error",L62)</f>
        <v>0</v>
      </c>
      <c r="L62" s="53">
        <f>SUM(K49:K61)</f>
        <v>0</v>
      </c>
    </row>
    <row r="63" spans="1:12" ht="19.899999999999999" customHeight="1" x14ac:dyDescent="0.3">
      <c r="A63" s="10"/>
      <c r="G63" s="81"/>
      <c r="H63" s="78"/>
      <c r="I63" s="81"/>
      <c r="J63" s="84"/>
      <c r="K63" s="45"/>
    </row>
    <row r="64" spans="1:12" ht="19.899999999999999" customHeight="1" x14ac:dyDescent="0.3">
      <c r="A64" s="307" t="s">
        <v>822</v>
      </c>
      <c r="G64" s="81"/>
      <c r="H64" s="78"/>
      <c r="I64" s="81"/>
      <c r="J64" s="84"/>
      <c r="K64" s="45"/>
    </row>
    <row r="65" spans="1:12" ht="19.899999999999999" customHeight="1" x14ac:dyDescent="0.3">
      <c r="A65" s="10">
        <f>A61+1</f>
        <v>44</v>
      </c>
      <c r="B65" s="1" t="s">
        <v>823</v>
      </c>
      <c r="G65" s="81" t="e">
        <f>I65/$G$6</f>
        <v>#VALUE!</v>
      </c>
      <c r="H65" s="78" t="e">
        <f t="shared" ref="H65:H69" si="14">I65/$H$6</f>
        <v>#DIV/0!</v>
      </c>
      <c r="I65" s="268">
        <f>'B3-Developer Fee'!F8+'B3-Developer Fee'!F15</f>
        <v>0</v>
      </c>
      <c r="J65" s="84" t="e">
        <f t="shared" ref="J65:J69" si="15">I65/$I$82</f>
        <v>#DIV/0!</v>
      </c>
      <c r="K65" s="260">
        <f>'B3-Developer Fee'!G8+'B3-Developer Fee'!G15</f>
        <v>0</v>
      </c>
    </row>
    <row r="66" spans="1:12" ht="19.899999999999999" customHeight="1" x14ac:dyDescent="0.3">
      <c r="A66" s="10">
        <f>A65+1</f>
        <v>45</v>
      </c>
      <c r="B66" s="1" t="s">
        <v>824</v>
      </c>
      <c r="G66" s="81" t="e">
        <f>I66/$G$6</f>
        <v>#VALUE!</v>
      </c>
      <c r="H66" s="78" t="e">
        <f t="shared" si="14"/>
        <v>#DIV/0!</v>
      </c>
      <c r="I66" s="268">
        <f>'B3-Developer Fee'!F9+'B3-Developer Fee'!F16</f>
        <v>0</v>
      </c>
      <c r="J66" s="84" t="e">
        <f t="shared" si="15"/>
        <v>#DIV/0!</v>
      </c>
      <c r="K66" s="260">
        <f>'B3-Developer Fee'!G9+'B3-Developer Fee'!G16</f>
        <v>0</v>
      </c>
    </row>
    <row r="67" spans="1:12" ht="19.899999999999999" customHeight="1" x14ac:dyDescent="0.3">
      <c r="A67" s="10">
        <f t="shared" ref="A67:A68" si="16">A66+1</f>
        <v>46</v>
      </c>
      <c r="B67" s="1" t="s">
        <v>825</v>
      </c>
      <c r="G67" s="81" t="e">
        <f>I67/$G$6</f>
        <v>#VALUE!</v>
      </c>
      <c r="H67" s="78" t="e">
        <f t="shared" si="14"/>
        <v>#DIV/0!</v>
      </c>
      <c r="I67" s="268">
        <f>'B3-Developer Fee'!F10+'B3-Developer Fee'!F17</f>
        <v>0</v>
      </c>
      <c r="J67" s="84" t="e">
        <f t="shared" si="15"/>
        <v>#DIV/0!</v>
      </c>
      <c r="K67" s="260">
        <f>'B3-Developer Fee'!G10+'B3-Developer Fee'!G17</f>
        <v>0</v>
      </c>
    </row>
    <row r="68" spans="1:12" ht="19.899999999999999" customHeight="1" x14ac:dyDescent="0.3">
      <c r="A68" s="12">
        <f t="shared" si="16"/>
        <v>47</v>
      </c>
      <c r="B68" s="768" t="s">
        <v>826</v>
      </c>
      <c r="C68" s="768"/>
      <c r="D68" s="768"/>
      <c r="E68" s="768"/>
      <c r="F68" s="768"/>
      <c r="G68" s="44" t="e">
        <f>I68/$G$6</f>
        <v>#VALUE!</v>
      </c>
      <c r="H68" s="76" t="e">
        <f t="shared" si="14"/>
        <v>#DIV/0!</v>
      </c>
      <c r="I68" s="191">
        <f>'B3-Developer Fee'!F11+'B3-Developer Fee'!F18</f>
        <v>0</v>
      </c>
      <c r="J68" s="85" t="e">
        <f t="shared" si="15"/>
        <v>#DIV/0!</v>
      </c>
      <c r="K68" s="262">
        <f>'B3-Developer Fee'!G11+'B3-Developer Fee'!G18</f>
        <v>0</v>
      </c>
    </row>
    <row r="69" spans="1:12" ht="19.899999999999999" customHeight="1" x14ac:dyDescent="0.3">
      <c r="A69" s="756"/>
      <c r="B69" s="757"/>
      <c r="C69" s="757" t="s">
        <v>827</v>
      </c>
      <c r="D69" s="757"/>
      <c r="E69" s="757"/>
      <c r="F69" s="757"/>
      <c r="G69" s="47" t="e">
        <f>I69/$G$6</f>
        <v>#VALUE!</v>
      </c>
      <c r="H69" s="77" t="e">
        <f t="shared" si="14"/>
        <v>#DIV/0!</v>
      </c>
      <c r="I69" s="47">
        <f>SUM(I65:I68)</f>
        <v>0</v>
      </c>
      <c r="J69" s="86" t="e">
        <f t="shared" si="15"/>
        <v>#DIV/0!</v>
      </c>
      <c r="K69" s="48">
        <f>IF(L69&gt;I69,"Error",L69)</f>
        <v>0</v>
      </c>
      <c r="L69" s="53">
        <f>SUM(K65:K68)</f>
        <v>0</v>
      </c>
    </row>
    <row r="70" spans="1:12" ht="19.899999999999999" customHeight="1" x14ac:dyDescent="0.3">
      <c r="A70" s="10"/>
      <c r="G70" s="81"/>
      <c r="H70" s="78"/>
      <c r="I70" s="81"/>
      <c r="J70" s="84"/>
      <c r="K70" s="45"/>
    </row>
    <row r="71" spans="1:12" ht="19.899999999999999" customHeight="1" x14ac:dyDescent="0.3">
      <c r="A71" s="65" t="s">
        <v>828</v>
      </c>
      <c r="G71" s="81"/>
      <c r="H71" s="78"/>
      <c r="I71" s="81"/>
      <c r="J71" s="84"/>
      <c r="K71" s="45"/>
    </row>
    <row r="72" spans="1:12" ht="19.899999999999999" customHeight="1" x14ac:dyDescent="0.3">
      <c r="A72" s="10">
        <f>A68+1</f>
        <v>48</v>
      </c>
      <c r="B72" s="1" t="s">
        <v>829</v>
      </c>
      <c r="G72" s="81" t="e">
        <f t="shared" ref="G72:G76" si="17">I72/$G$6</f>
        <v>#VALUE!</v>
      </c>
      <c r="H72" s="78" t="e">
        <f t="shared" ref="H72:H76" si="18">I72/$H$6</f>
        <v>#DIV/0!</v>
      </c>
      <c r="I72" s="159">
        <v>0</v>
      </c>
      <c r="J72" s="84" t="e">
        <f t="shared" ref="J72:J76" si="19">I72/$I$82</f>
        <v>#DIV/0!</v>
      </c>
      <c r="K72" s="260">
        <v>0</v>
      </c>
    </row>
    <row r="73" spans="1:12" ht="19.899999999999999" customHeight="1" x14ac:dyDescent="0.3">
      <c r="A73" s="10">
        <f t="shared" ref="A73:A75" si="20">A72+1</f>
        <v>49</v>
      </c>
      <c r="B73" s="1" t="s">
        <v>830</v>
      </c>
      <c r="G73" s="81" t="e">
        <f t="shared" si="17"/>
        <v>#VALUE!</v>
      </c>
      <c r="H73" s="78" t="e">
        <f t="shared" si="18"/>
        <v>#DIV/0!</v>
      </c>
      <c r="I73" s="159">
        <v>0</v>
      </c>
      <c r="J73" s="84" t="e">
        <f t="shared" si="19"/>
        <v>#DIV/0!</v>
      </c>
      <c r="K73" s="260">
        <v>0</v>
      </c>
    </row>
    <row r="74" spans="1:12" ht="19.899999999999999" customHeight="1" x14ac:dyDescent="0.3">
      <c r="A74" s="10">
        <f t="shared" si="20"/>
        <v>50</v>
      </c>
      <c r="B74" s="1" t="s">
        <v>831</v>
      </c>
      <c r="G74" s="81" t="e">
        <f t="shared" si="17"/>
        <v>#VALUE!</v>
      </c>
      <c r="H74" s="78" t="e">
        <f t="shared" si="18"/>
        <v>#DIV/0!</v>
      </c>
      <c r="I74" s="159">
        <v>0</v>
      </c>
      <c r="J74" s="84" t="e">
        <f t="shared" si="19"/>
        <v>#DIV/0!</v>
      </c>
      <c r="K74" s="260">
        <v>0</v>
      </c>
    </row>
    <row r="75" spans="1:12" ht="19.899999999999999" customHeight="1" x14ac:dyDescent="0.3">
      <c r="A75" s="12">
        <f t="shared" si="20"/>
        <v>51</v>
      </c>
      <c r="B75" s="768" t="s">
        <v>493</v>
      </c>
      <c r="C75" s="768"/>
      <c r="D75" s="777"/>
      <c r="E75" s="768"/>
      <c r="F75" s="768"/>
      <c r="G75" s="44" t="e">
        <f t="shared" si="17"/>
        <v>#VALUE!</v>
      </c>
      <c r="H75" s="76" t="e">
        <f t="shared" si="18"/>
        <v>#DIV/0!</v>
      </c>
      <c r="I75" s="160">
        <v>0</v>
      </c>
      <c r="J75" s="85" t="e">
        <f t="shared" si="19"/>
        <v>#DIV/0!</v>
      </c>
      <c r="K75" s="262">
        <v>0</v>
      </c>
    </row>
    <row r="76" spans="1:12" ht="19.899999999999999" customHeight="1" x14ac:dyDescent="0.3">
      <c r="A76" s="756"/>
      <c r="B76" s="757"/>
      <c r="C76" s="757" t="s">
        <v>832</v>
      </c>
      <c r="D76" s="757"/>
      <c r="E76" s="757"/>
      <c r="F76" s="757"/>
      <c r="G76" s="47" t="e">
        <f t="shared" si="17"/>
        <v>#VALUE!</v>
      </c>
      <c r="H76" s="77" t="e">
        <f t="shared" si="18"/>
        <v>#DIV/0!</v>
      </c>
      <c r="I76" s="47">
        <f>SUM(I72:I75)</f>
        <v>0</v>
      </c>
      <c r="J76" s="86" t="e">
        <f t="shared" si="19"/>
        <v>#DIV/0!</v>
      </c>
      <c r="K76" s="48">
        <f>IF(L76&gt;I76,"Error",L76)</f>
        <v>0</v>
      </c>
      <c r="L76" s="53">
        <f>SUM(K72:K75)</f>
        <v>0</v>
      </c>
    </row>
    <row r="77" spans="1:12" ht="19.899999999999999" customHeight="1" x14ac:dyDescent="0.3">
      <c r="A77" s="8"/>
      <c r="B77" s="9"/>
      <c r="C77" s="9"/>
      <c r="D77" s="9"/>
      <c r="E77" s="9"/>
      <c r="F77" s="9"/>
      <c r="G77" s="82"/>
      <c r="H77" s="79"/>
      <c r="I77" s="82"/>
      <c r="J77" s="87"/>
      <c r="K77" s="83"/>
    </row>
    <row r="78" spans="1:12" ht="19.899999999999999" customHeight="1" x14ac:dyDescent="0.3">
      <c r="A78" s="65" t="s">
        <v>833</v>
      </c>
      <c r="G78" s="81"/>
      <c r="H78" s="78"/>
      <c r="I78" s="81"/>
      <c r="J78" s="84"/>
      <c r="K78" s="45"/>
    </row>
    <row r="79" spans="1:12" ht="19.899999999999999" customHeight="1" x14ac:dyDescent="0.3">
      <c r="A79" s="12">
        <f>A75+1</f>
        <v>52</v>
      </c>
      <c r="B79" s="768" t="s">
        <v>240</v>
      </c>
      <c r="C79" s="768"/>
      <c r="D79" s="768"/>
      <c r="E79" s="768"/>
      <c r="F79" s="768"/>
      <c r="G79" s="44" t="e">
        <f t="shared" ref="G79" si="21">I79/$G$6</f>
        <v>#VALUE!</v>
      </c>
      <c r="H79" s="76" t="e">
        <f t="shared" ref="H79" si="22">I79/$H$6</f>
        <v>#DIV/0!</v>
      </c>
      <c r="I79" s="160">
        <v>0</v>
      </c>
      <c r="J79" s="85" t="e">
        <f t="shared" ref="J79" si="23">I79/$I$82</f>
        <v>#DIV/0!</v>
      </c>
      <c r="K79" s="162">
        <v>0</v>
      </c>
    </row>
    <row r="80" spans="1:12" ht="19.899999999999999" customHeight="1" x14ac:dyDescent="0.3">
      <c r="A80" s="12"/>
      <c r="B80" s="768"/>
      <c r="C80" s="768" t="s">
        <v>834</v>
      </c>
      <c r="D80" s="768"/>
      <c r="E80" s="768"/>
      <c r="F80" s="768"/>
      <c r="G80" s="44" t="e">
        <f>I80/$G$6</f>
        <v>#VALUE!</v>
      </c>
      <c r="H80" s="76" t="e">
        <f>I80/$H$6</f>
        <v>#DIV/0!</v>
      </c>
      <c r="I80" s="191">
        <f>I79</f>
        <v>0</v>
      </c>
      <c r="J80" s="85" t="e">
        <f>I80/$I$82</f>
        <v>#DIV/0!</v>
      </c>
      <c r="K80" s="262">
        <f>IF(L80&gt;I80,"Error",L80)</f>
        <v>0</v>
      </c>
      <c r="L80" s="53">
        <f>SUM(K79)</f>
        <v>0</v>
      </c>
    </row>
    <row r="81" spans="1:11" ht="19.899999999999999" customHeight="1" x14ac:dyDescent="0.3">
      <c r="A81" s="12"/>
      <c r="B81" s="768"/>
      <c r="C81" s="768"/>
      <c r="D81" s="768"/>
      <c r="E81" s="768"/>
      <c r="F81" s="768"/>
      <c r="G81" s="44"/>
      <c r="H81" s="76"/>
      <c r="I81" s="44"/>
      <c r="J81" s="85"/>
      <c r="K81" s="32"/>
    </row>
    <row r="82" spans="1:11" ht="19.899999999999999" customHeight="1" x14ac:dyDescent="0.3">
      <c r="A82" s="69"/>
      <c r="B82" s="489"/>
      <c r="C82" s="489" t="s">
        <v>835</v>
      </c>
      <c r="D82" s="489"/>
      <c r="E82" s="489"/>
      <c r="F82" s="489"/>
      <c r="G82" s="490" t="e">
        <f>I82/$G$6</f>
        <v>#VALUE!</v>
      </c>
      <c r="H82" s="80" t="e">
        <f>I82/$H$6</f>
        <v>#DIV/0!</v>
      </c>
      <c r="I82" s="739">
        <f>IF(AND(I83='A-Financing Sources'!N21,I83='A-Financing Sources'!N40),I83,"ERROR")</f>
        <v>0</v>
      </c>
      <c r="J82" s="88" t="e">
        <f>I82/$I$82</f>
        <v>#DIV/0!</v>
      </c>
      <c r="K82" s="49">
        <f>K12+K25+K46+K62+K69+K76+K80</f>
        <v>0</v>
      </c>
    </row>
    <row r="83" spans="1:11" ht="19.899999999999999" hidden="1" customHeight="1" x14ac:dyDescent="0.3">
      <c r="A83" s="7"/>
      <c r="B83" s="7"/>
      <c r="C83" s="7"/>
      <c r="D83" s="7"/>
      <c r="E83" s="7"/>
      <c r="F83" s="7"/>
      <c r="G83" s="7"/>
      <c r="H83" s="7"/>
      <c r="I83" s="7">
        <f>I12+I25+I46+I62+I69+I76+I80</f>
        <v>0</v>
      </c>
      <c r="J83" s="7"/>
      <c r="K83" s="7"/>
    </row>
    <row r="85" spans="1:11" ht="19.899999999999999" customHeight="1" x14ac:dyDescent="0.3">
      <c r="A85" s="265" t="s">
        <v>332</v>
      </c>
      <c r="B85" s="1" t="s">
        <v>836</v>
      </c>
    </row>
    <row r="86" spans="1:11" ht="19.899999999999999" customHeight="1" x14ac:dyDescent="0.3">
      <c r="A86" s="1" t="s">
        <v>764</v>
      </c>
      <c r="B86" s="1" t="s">
        <v>837</v>
      </c>
    </row>
    <row r="87" spans="1:11" ht="19.899999999999999" customHeight="1" x14ac:dyDescent="0.3">
      <c r="A87" s="1" t="s">
        <v>838</v>
      </c>
      <c r="B87" s="1" t="s">
        <v>765</v>
      </c>
    </row>
  </sheetData>
  <sheetProtection algorithmName="SHA-512" hashValue="MTAKs0pH08GUbyYp9lBdQu5gKUQQt6arqvINJckFQPc+YZu+UBleCy2GvjU0CEHNAVw2BvFmrnqbREHzC6Qo9w==" saltValue="0xygwy1OB+wZMACGhUyemg==" spinCount="100000" sheet="1" objects="1" scenarios="1"/>
  <sortState xmlns:xlrd2="http://schemas.microsoft.com/office/spreadsheetml/2017/richdata2" ref="B20:B36">
    <sortCondition ref="B20"/>
  </sortState>
  <mergeCells count="3">
    <mergeCell ref="A1:K1"/>
    <mergeCell ref="A3:K3"/>
    <mergeCell ref="A2:K2"/>
  </mergeCells>
  <dataValidations count="2">
    <dataValidation type="whole" operator="greaterThanOrEqual" allowBlank="1" showInputMessage="1" showErrorMessage="1" sqref="K80:K82 K10 K12:K19 K25:K27 K46:K49 K62:K78 I10:I82" xr:uid="{00000000-0002-0000-0800-000000000000}">
      <formula1>0</formula1>
    </dataValidation>
    <dataValidation type="whole" operator="lessThanOrEqual" showInputMessage="1" showErrorMessage="1" sqref="K11 K79 K20:K24 K28:K45 K50:K61" xr:uid="{97F071F8-E481-4AD1-AC6B-6BDE6C91534E}">
      <formula1>I11</formula1>
    </dataValidation>
  </dataValidations>
  <printOptions horizontalCentered="1"/>
  <pageMargins left="0.7" right="0.7" top="0.75" bottom="0.75" header="0.3" footer="0.3"/>
  <pageSetup scale="65" fitToHeight="2" orientation="portrait" r:id="rId1"/>
  <headerFooter>
    <oddFooter>&amp;LExhibit &amp;A&amp;CPage &amp;P/&amp;N&amp;R2025 Consolidated Application</oddFooter>
  </headerFooter>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H32"/>
  <sheetViews>
    <sheetView showGridLines="0" workbookViewId="0">
      <selection activeCell="V43" sqref="V43"/>
    </sheetView>
  </sheetViews>
  <sheetFormatPr defaultColWidth="8.81640625" defaultRowHeight="19.899999999999999" customHeight="1" x14ac:dyDescent="0.3"/>
  <cols>
    <col min="1" max="3" width="3.7265625" style="1" customWidth="1"/>
    <col min="4" max="4" width="45.7265625" style="1" customWidth="1"/>
    <col min="5" max="7" width="15.7265625" style="1" customWidth="1"/>
    <col min="8" max="8" width="15.7265625" style="1" hidden="1" customWidth="1"/>
    <col min="9" max="16384" width="8.81640625" style="1"/>
  </cols>
  <sheetData>
    <row r="1" spans="1:7" ht="19.899999999999999" customHeight="1" x14ac:dyDescent="0.3">
      <c r="A1" s="1056" t="s">
        <v>839</v>
      </c>
      <c r="B1" s="1057"/>
      <c r="C1" s="1057"/>
      <c r="D1" s="1057"/>
      <c r="E1" s="1057"/>
      <c r="F1" s="1057"/>
      <c r="G1" s="1058"/>
    </row>
    <row r="2" spans="1:7" ht="19.899999999999999" customHeight="1" x14ac:dyDescent="0.3">
      <c r="A2" s="1059">
        <f>'Application &amp; Input'!I15</f>
        <v>0</v>
      </c>
      <c r="B2" s="991"/>
      <c r="C2" s="991"/>
      <c r="D2" s="991"/>
      <c r="E2" s="991"/>
      <c r="F2" s="991"/>
      <c r="G2" s="1060"/>
    </row>
    <row r="3" spans="1:7" ht="19.899999999999999" customHeight="1" x14ac:dyDescent="0.3">
      <c r="A3" s="1059" t="s">
        <v>840</v>
      </c>
      <c r="B3" s="991"/>
      <c r="C3" s="991"/>
      <c r="D3" s="991"/>
      <c r="E3" s="991"/>
      <c r="F3" s="991"/>
      <c r="G3" s="1060"/>
    </row>
    <row r="4" spans="1:7" ht="19.899999999999999" customHeight="1" x14ac:dyDescent="0.3">
      <c r="A4" s="240"/>
      <c r="B4" s="768"/>
      <c r="C4" s="768"/>
      <c r="D4" s="768"/>
      <c r="E4" s="768"/>
      <c r="F4" s="768"/>
      <c r="G4" s="74"/>
    </row>
    <row r="5" spans="1:7" ht="19.899999999999999" customHeight="1" x14ac:dyDescent="0.3">
      <c r="A5" s="10"/>
      <c r="F5" s="771"/>
      <c r="G5" s="75" t="s">
        <v>841</v>
      </c>
    </row>
    <row r="6" spans="1:7" ht="19.899999999999999" customHeight="1" x14ac:dyDescent="0.3">
      <c r="A6" s="12" t="s">
        <v>842</v>
      </c>
      <c r="B6" s="768"/>
      <c r="C6" s="768"/>
      <c r="D6" s="768"/>
      <c r="E6" s="768"/>
      <c r="F6" s="774" t="s">
        <v>774</v>
      </c>
      <c r="G6" s="68" t="s">
        <v>843</v>
      </c>
    </row>
    <row r="7" spans="1:7" ht="19.899999999999999" customHeight="1" x14ac:dyDescent="0.3">
      <c r="A7" s="70">
        <v>1</v>
      </c>
      <c r="B7" s="71" t="s">
        <v>844</v>
      </c>
      <c r="C7" s="71"/>
      <c r="D7" s="71"/>
      <c r="E7" s="71"/>
      <c r="F7" s="181">
        <v>0</v>
      </c>
      <c r="G7" s="178">
        <v>0</v>
      </c>
    </row>
    <row r="8" spans="1:7" ht="19.899999999999999" customHeight="1" x14ac:dyDescent="0.3">
      <c r="A8" s="72">
        <f>A7+1</f>
        <v>2</v>
      </c>
      <c r="B8" s="73" t="s">
        <v>845</v>
      </c>
      <c r="C8" s="73"/>
      <c r="D8" s="73"/>
      <c r="E8" s="73"/>
      <c r="F8" s="182">
        <v>0</v>
      </c>
      <c r="G8" s="180">
        <v>0</v>
      </c>
    </row>
    <row r="9" spans="1:7" ht="19.899999999999999" customHeight="1" x14ac:dyDescent="0.3">
      <c r="A9" s="72">
        <f t="shared" ref="A9:A27" si="0">A8+1</f>
        <v>3</v>
      </c>
      <c r="B9" s="73" t="s">
        <v>846</v>
      </c>
      <c r="C9" s="73"/>
      <c r="D9" s="73"/>
      <c r="E9" s="73"/>
      <c r="F9" s="182">
        <v>0</v>
      </c>
      <c r="G9" s="180">
        <v>0</v>
      </c>
    </row>
    <row r="10" spans="1:7" ht="19.899999999999999" customHeight="1" x14ac:dyDescent="0.3">
      <c r="A10" s="72">
        <f t="shared" si="0"/>
        <v>4</v>
      </c>
      <c r="B10" s="73" t="s">
        <v>847</v>
      </c>
      <c r="C10" s="73"/>
      <c r="D10" s="73"/>
      <c r="E10" s="73"/>
      <c r="F10" s="182">
        <v>0</v>
      </c>
      <c r="G10" s="180">
        <v>0</v>
      </c>
    </row>
    <row r="11" spans="1:7" ht="19.899999999999999" customHeight="1" x14ac:dyDescent="0.3">
      <c r="A11" s="72">
        <f t="shared" si="0"/>
        <v>5</v>
      </c>
      <c r="B11" s="73" t="s">
        <v>848</v>
      </c>
      <c r="C11" s="73"/>
      <c r="D11" s="73"/>
      <c r="E11" s="73"/>
      <c r="F11" s="182">
        <v>0</v>
      </c>
      <c r="G11" s="180">
        <v>0</v>
      </c>
    </row>
    <row r="12" spans="1:7" ht="19.899999999999999" customHeight="1" x14ac:dyDescent="0.3">
      <c r="A12" s="72">
        <f t="shared" si="0"/>
        <v>6</v>
      </c>
      <c r="B12" s="73" t="s">
        <v>849</v>
      </c>
      <c r="C12" s="73"/>
      <c r="D12" s="73"/>
      <c r="E12" s="73"/>
      <c r="F12" s="182">
        <v>0</v>
      </c>
      <c r="G12" s="180">
        <v>0</v>
      </c>
    </row>
    <row r="13" spans="1:7" ht="19.899999999999999" customHeight="1" x14ac:dyDescent="0.3">
      <c r="A13" s="72">
        <f t="shared" si="0"/>
        <v>7</v>
      </c>
      <c r="B13" s="73" t="s">
        <v>850</v>
      </c>
      <c r="C13" s="73"/>
      <c r="D13" s="73"/>
      <c r="E13" s="73"/>
      <c r="F13" s="182">
        <v>0</v>
      </c>
      <c r="G13" s="180">
        <v>0</v>
      </c>
    </row>
    <row r="14" spans="1:7" ht="19.899999999999999" customHeight="1" x14ac:dyDescent="0.3">
      <c r="A14" s="72">
        <f t="shared" si="0"/>
        <v>8</v>
      </c>
      <c r="B14" s="73" t="s">
        <v>851</v>
      </c>
      <c r="C14" s="73"/>
      <c r="D14" s="73"/>
      <c r="E14" s="73"/>
      <c r="F14" s="182">
        <v>0</v>
      </c>
      <c r="G14" s="180">
        <v>0</v>
      </c>
    </row>
    <row r="15" spans="1:7" ht="19.899999999999999" customHeight="1" x14ac:dyDescent="0.3">
      <c r="A15" s="72">
        <f t="shared" si="0"/>
        <v>9</v>
      </c>
      <c r="B15" s="73" t="s">
        <v>852</v>
      </c>
      <c r="C15" s="73"/>
      <c r="D15" s="73"/>
      <c r="E15" s="73"/>
      <c r="F15" s="182">
        <v>0</v>
      </c>
      <c r="G15" s="180">
        <v>0</v>
      </c>
    </row>
    <row r="16" spans="1:7" ht="19.899999999999999" customHeight="1" x14ac:dyDescent="0.3">
      <c r="A16" s="72">
        <f t="shared" si="0"/>
        <v>10</v>
      </c>
      <c r="B16" s="73" t="s">
        <v>853</v>
      </c>
      <c r="C16" s="73"/>
      <c r="D16" s="73"/>
      <c r="E16" s="73"/>
      <c r="F16" s="182">
        <v>0</v>
      </c>
      <c r="G16" s="180">
        <v>0</v>
      </c>
    </row>
    <row r="17" spans="1:8" ht="19.899999999999999" customHeight="1" x14ac:dyDescent="0.3">
      <c r="A17" s="72">
        <f t="shared" si="0"/>
        <v>11</v>
      </c>
      <c r="B17" s="73" t="s">
        <v>854</v>
      </c>
      <c r="C17" s="73"/>
      <c r="D17" s="73"/>
      <c r="E17" s="73"/>
      <c r="F17" s="182">
        <v>0</v>
      </c>
      <c r="G17" s="180">
        <v>0</v>
      </c>
    </row>
    <row r="18" spans="1:8" ht="19.899999999999999" customHeight="1" x14ac:dyDescent="0.3">
      <c r="A18" s="72">
        <f t="shared" si="0"/>
        <v>12</v>
      </c>
      <c r="B18" s="73" t="s">
        <v>855</v>
      </c>
      <c r="C18" s="73"/>
      <c r="D18" s="73"/>
      <c r="E18" s="73"/>
      <c r="F18" s="182">
        <v>0</v>
      </c>
      <c r="G18" s="180">
        <v>0</v>
      </c>
    </row>
    <row r="19" spans="1:8" ht="19.899999999999999" customHeight="1" x14ac:dyDescent="0.3">
      <c r="A19" s="72">
        <f t="shared" si="0"/>
        <v>13</v>
      </c>
      <c r="B19" s="73" t="s">
        <v>856</v>
      </c>
      <c r="C19" s="73"/>
      <c r="D19" s="73"/>
      <c r="E19" s="73"/>
      <c r="F19" s="182">
        <v>0</v>
      </c>
      <c r="G19" s="180">
        <v>0</v>
      </c>
    </row>
    <row r="20" spans="1:8" ht="19.899999999999999" customHeight="1" x14ac:dyDescent="0.3">
      <c r="A20" s="72">
        <f t="shared" si="0"/>
        <v>14</v>
      </c>
      <c r="B20" s="73" t="s">
        <v>857</v>
      </c>
      <c r="C20" s="73"/>
      <c r="D20" s="73"/>
      <c r="E20" s="73"/>
      <c r="F20" s="182">
        <v>0</v>
      </c>
      <c r="G20" s="180">
        <v>0</v>
      </c>
    </row>
    <row r="21" spans="1:8" ht="19.899999999999999" customHeight="1" x14ac:dyDescent="0.3">
      <c r="A21" s="72">
        <f t="shared" si="0"/>
        <v>15</v>
      </c>
      <c r="B21" s="73" t="s">
        <v>858</v>
      </c>
      <c r="C21" s="73"/>
      <c r="D21" s="73"/>
      <c r="E21" s="73"/>
      <c r="F21" s="182">
        <v>0</v>
      </c>
      <c r="G21" s="180">
        <v>0</v>
      </c>
    </row>
    <row r="22" spans="1:8" ht="19.899999999999999" customHeight="1" x14ac:dyDescent="0.3">
      <c r="A22" s="72">
        <f t="shared" si="0"/>
        <v>16</v>
      </c>
      <c r="B22" s="73" t="s">
        <v>853</v>
      </c>
      <c r="C22" s="73"/>
      <c r="D22" s="73"/>
      <c r="E22" s="73"/>
      <c r="F22" s="182">
        <v>0</v>
      </c>
      <c r="G22" s="180">
        <v>0</v>
      </c>
    </row>
    <row r="23" spans="1:8" ht="19.899999999999999" customHeight="1" x14ac:dyDescent="0.3">
      <c r="A23" s="72">
        <f t="shared" si="0"/>
        <v>17</v>
      </c>
      <c r="B23" s="73" t="s">
        <v>859</v>
      </c>
      <c r="C23" s="73"/>
      <c r="D23" s="73"/>
      <c r="E23" s="73"/>
      <c r="F23" s="182">
        <v>0</v>
      </c>
      <c r="G23" s="180">
        <v>0</v>
      </c>
    </row>
    <row r="24" spans="1:8" ht="19.899999999999999" customHeight="1" x14ac:dyDescent="0.3">
      <c r="A24" s="72">
        <f t="shared" si="0"/>
        <v>18</v>
      </c>
      <c r="B24" s="73" t="s">
        <v>860</v>
      </c>
      <c r="C24" s="73"/>
      <c r="D24" s="73"/>
      <c r="E24" s="73"/>
      <c r="F24" s="182">
        <v>0</v>
      </c>
      <c r="G24" s="180">
        <v>0</v>
      </c>
    </row>
    <row r="25" spans="1:8" ht="19.899999999999999" customHeight="1" x14ac:dyDescent="0.3">
      <c r="A25" s="72">
        <f t="shared" si="0"/>
        <v>19</v>
      </c>
      <c r="B25" s="73" t="s">
        <v>493</v>
      </c>
      <c r="C25" s="73"/>
      <c r="D25" s="179"/>
      <c r="E25" s="73"/>
      <c r="F25" s="182">
        <v>0</v>
      </c>
      <c r="G25" s="180">
        <v>0</v>
      </c>
    </row>
    <row r="26" spans="1:8" ht="19.899999999999999" customHeight="1" x14ac:dyDescent="0.3">
      <c r="A26" s="72">
        <f t="shared" si="0"/>
        <v>20</v>
      </c>
      <c r="B26" s="73" t="s">
        <v>493</v>
      </c>
      <c r="C26" s="73"/>
      <c r="D26" s="179"/>
      <c r="E26" s="73"/>
      <c r="F26" s="182">
        <v>0</v>
      </c>
      <c r="G26" s="180">
        <v>0</v>
      </c>
    </row>
    <row r="27" spans="1:8" ht="19.899999999999999" customHeight="1" x14ac:dyDescent="0.3">
      <c r="A27" s="12">
        <f t="shared" si="0"/>
        <v>21</v>
      </c>
      <c r="B27" s="768" t="s">
        <v>493</v>
      </c>
      <c r="C27" s="768"/>
      <c r="D27" s="759"/>
      <c r="E27" s="768"/>
      <c r="F27" s="160">
        <v>0</v>
      </c>
      <c r="G27" s="162">
        <v>0</v>
      </c>
    </row>
    <row r="28" spans="1:8" ht="19.899999999999999" customHeight="1" x14ac:dyDescent="0.3">
      <c r="A28" s="12"/>
      <c r="B28" s="768"/>
      <c r="C28" s="768" t="s">
        <v>861</v>
      </c>
      <c r="D28" s="768"/>
      <c r="E28" s="768"/>
      <c r="F28" s="44">
        <f>SUM(F7:F27)</f>
        <v>0</v>
      </c>
      <c r="G28" s="32">
        <f>IF(H28&gt;F28,"Error",H28)</f>
        <v>0</v>
      </c>
      <c r="H28" s="53">
        <f>SUM(G7:G27)</f>
        <v>0</v>
      </c>
    </row>
    <row r="30" spans="1:8" ht="19.899999999999999" customHeight="1" x14ac:dyDescent="0.3">
      <c r="A30" s="4" t="s">
        <v>332</v>
      </c>
      <c r="B30" s="4" t="s">
        <v>836</v>
      </c>
    </row>
    <row r="31" spans="1:8" ht="19.899999999999999" customHeight="1" x14ac:dyDescent="0.3">
      <c r="A31" s="1" t="s">
        <v>764</v>
      </c>
      <c r="B31" s="1" t="s">
        <v>862</v>
      </c>
    </row>
    <row r="32" spans="1:8" ht="19.899999999999999" customHeight="1" x14ac:dyDescent="0.3">
      <c r="A32" s="1" t="s">
        <v>838</v>
      </c>
      <c r="B32" s="1" t="s">
        <v>863</v>
      </c>
    </row>
  </sheetData>
  <sheetProtection algorithmName="SHA-512" hashValue="KsHf+MaKOQZaKdtTr/kWm3yjraqmKYWJheUDw93OQvvLL54E0YEndPVGmt3bexikdY+TEIGpK8xEwKoVbKCAXA==" saltValue="gRYNmYVI9OLNI+ANyaIzbA==" spinCount="100000" sheet="1" objects="1" scenarios="1"/>
  <mergeCells count="3">
    <mergeCell ref="A1:G1"/>
    <mergeCell ref="A3:G3"/>
    <mergeCell ref="A2:G2"/>
  </mergeCells>
  <dataValidations count="2">
    <dataValidation type="whole" operator="greaterThanOrEqual" allowBlank="1" showInputMessage="1" showErrorMessage="1" sqref="F7:F28 G28" xr:uid="{00000000-0002-0000-0A00-000000000000}">
      <formula1>0</formula1>
    </dataValidation>
    <dataValidation type="whole" operator="lessThanOrEqual" showInputMessage="1" showErrorMessage="1" sqref="G7:G27" xr:uid="{21934BF7-BCB7-4C2D-AC8A-8AEC21D91A4B}">
      <formula1>F7</formula1>
    </dataValidation>
  </dataValidations>
  <printOptions horizontalCentered="1"/>
  <pageMargins left="0.7" right="0.7" top="0.75" bottom="0.75" header="0.3" footer="0.3"/>
  <pageSetup scale="86" orientation="portrait" r:id="rId1"/>
  <headerFooter>
    <oddFooter>&amp;LExhibit &amp;A&amp;CPage &amp;P/&amp;N&amp;RDecember 15,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E41"/>
  <sheetViews>
    <sheetView showGridLines="0" workbookViewId="0">
      <selection activeCell="U40" sqref="U40"/>
    </sheetView>
  </sheetViews>
  <sheetFormatPr defaultColWidth="8.81640625" defaultRowHeight="19.899999999999999" customHeight="1" x14ac:dyDescent="0.3"/>
  <cols>
    <col min="1" max="1" width="3.7265625" style="1" customWidth="1"/>
    <col min="2" max="2" width="50.7265625" style="1" customWidth="1"/>
    <col min="3" max="4" width="15.7265625" style="1" customWidth="1"/>
    <col min="5" max="5" width="15.7265625" style="1" hidden="1" customWidth="1"/>
    <col min="6" max="16384" width="8.81640625" style="1"/>
  </cols>
  <sheetData>
    <row r="1" spans="1:4" ht="19.899999999999999" customHeight="1" x14ac:dyDescent="0.3">
      <c r="A1" s="991" t="s">
        <v>864</v>
      </c>
      <c r="B1" s="991"/>
      <c r="C1" s="991"/>
      <c r="D1" s="991"/>
    </row>
    <row r="2" spans="1:4" ht="19.899999999999999" customHeight="1" x14ac:dyDescent="0.3">
      <c r="A2" s="991">
        <f>'Application &amp; Input'!I15</f>
        <v>0</v>
      </c>
      <c r="B2" s="991"/>
      <c r="C2" s="991"/>
      <c r="D2" s="991"/>
    </row>
    <row r="3" spans="1:4" ht="19.899999999999999" customHeight="1" x14ac:dyDescent="0.3">
      <c r="A3" s="991" t="s">
        <v>865</v>
      </c>
      <c r="B3" s="991"/>
      <c r="C3" s="991"/>
      <c r="D3" s="991"/>
    </row>
    <row r="4" spans="1:4" ht="19.899999999999999" customHeight="1" x14ac:dyDescent="0.3">
      <c r="A4" s="239"/>
      <c r="B4" s="778"/>
      <c r="C4" s="778"/>
      <c r="D4" s="778"/>
    </row>
    <row r="5" spans="1:4" ht="19.899999999999999" customHeight="1" x14ac:dyDescent="0.3">
      <c r="A5" s="8"/>
      <c r="B5" s="9"/>
      <c r="C5" s="8"/>
      <c r="D5" s="29"/>
    </row>
    <row r="6" spans="1:4" ht="19.899999999999999" customHeight="1" x14ac:dyDescent="0.3">
      <c r="A6" s="237"/>
      <c r="C6" s="38"/>
      <c r="D6" s="67" t="s">
        <v>841</v>
      </c>
    </row>
    <row r="7" spans="1:4" ht="19.899999999999999" customHeight="1" x14ac:dyDescent="0.3">
      <c r="A7" s="12" t="s">
        <v>866</v>
      </c>
      <c r="B7" s="768"/>
      <c r="C7" s="68" t="s">
        <v>774</v>
      </c>
      <c r="D7" s="68" t="s">
        <v>843</v>
      </c>
    </row>
    <row r="8" spans="1:4" ht="19.899999999999999" customHeight="1" x14ac:dyDescent="0.3">
      <c r="A8" s="70">
        <v>1</v>
      </c>
      <c r="B8" s="177"/>
      <c r="C8" s="178">
        <v>0</v>
      </c>
      <c r="D8" s="178">
        <v>0</v>
      </c>
    </row>
    <row r="9" spans="1:4" ht="19.899999999999999" customHeight="1" x14ac:dyDescent="0.3">
      <c r="A9" s="72">
        <f>A8+1</f>
        <v>2</v>
      </c>
      <c r="B9" s="179"/>
      <c r="C9" s="180">
        <v>0</v>
      </c>
      <c r="D9" s="180">
        <v>0</v>
      </c>
    </row>
    <row r="10" spans="1:4" ht="19.899999999999999" customHeight="1" x14ac:dyDescent="0.3">
      <c r="A10" s="72">
        <f t="shared" ref="A10:A37" si="0">A9+1</f>
        <v>3</v>
      </c>
      <c r="B10" s="179"/>
      <c r="C10" s="180">
        <v>0</v>
      </c>
      <c r="D10" s="180">
        <v>0</v>
      </c>
    </row>
    <row r="11" spans="1:4" ht="19.899999999999999" customHeight="1" x14ac:dyDescent="0.3">
      <c r="A11" s="72">
        <f t="shared" si="0"/>
        <v>4</v>
      </c>
      <c r="B11" s="179"/>
      <c r="C11" s="180">
        <v>0</v>
      </c>
      <c r="D11" s="180">
        <v>0</v>
      </c>
    </row>
    <row r="12" spans="1:4" ht="19.899999999999999" customHeight="1" x14ac:dyDescent="0.3">
      <c r="A12" s="72">
        <f t="shared" si="0"/>
        <v>5</v>
      </c>
      <c r="B12" s="179"/>
      <c r="C12" s="180">
        <v>0</v>
      </c>
      <c r="D12" s="180">
        <v>0</v>
      </c>
    </row>
    <row r="13" spans="1:4" ht="19.899999999999999" customHeight="1" x14ac:dyDescent="0.3">
      <c r="A13" s="72">
        <f t="shared" si="0"/>
        <v>6</v>
      </c>
      <c r="B13" s="179"/>
      <c r="C13" s="180">
        <v>0</v>
      </c>
      <c r="D13" s="180">
        <v>0</v>
      </c>
    </row>
    <row r="14" spans="1:4" ht="19.899999999999999" customHeight="1" x14ac:dyDescent="0.3">
      <c r="A14" s="72">
        <f t="shared" si="0"/>
        <v>7</v>
      </c>
      <c r="B14" s="179"/>
      <c r="C14" s="180">
        <v>0</v>
      </c>
      <c r="D14" s="180">
        <v>0</v>
      </c>
    </row>
    <row r="15" spans="1:4" ht="19.899999999999999" customHeight="1" x14ac:dyDescent="0.3">
      <c r="A15" s="72">
        <f t="shared" si="0"/>
        <v>8</v>
      </c>
      <c r="B15" s="179"/>
      <c r="C15" s="180">
        <v>0</v>
      </c>
      <c r="D15" s="180">
        <v>0</v>
      </c>
    </row>
    <row r="16" spans="1:4" ht="19.899999999999999" customHeight="1" x14ac:dyDescent="0.3">
      <c r="A16" s="72">
        <f t="shared" si="0"/>
        <v>9</v>
      </c>
      <c r="B16" s="179"/>
      <c r="C16" s="180">
        <v>0</v>
      </c>
      <c r="D16" s="180">
        <v>0</v>
      </c>
    </row>
    <row r="17" spans="1:4" ht="19.899999999999999" customHeight="1" x14ac:dyDescent="0.3">
      <c r="A17" s="72">
        <f t="shared" si="0"/>
        <v>10</v>
      </c>
      <c r="B17" s="179"/>
      <c r="C17" s="180">
        <v>0</v>
      </c>
      <c r="D17" s="180">
        <v>0</v>
      </c>
    </row>
    <row r="18" spans="1:4" ht="19.899999999999999" customHeight="1" x14ac:dyDescent="0.3">
      <c r="A18" s="72">
        <f t="shared" si="0"/>
        <v>11</v>
      </c>
      <c r="B18" s="179"/>
      <c r="C18" s="180">
        <v>0</v>
      </c>
      <c r="D18" s="180">
        <v>0</v>
      </c>
    </row>
    <row r="19" spans="1:4" ht="19.899999999999999" customHeight="1" x14ac:dyDescent="0.3">
      <c r="A19" s="72">
        <f t="shared" si="0"/>
        <v>12</v>
      </c>
      <c r="B19" s="179"/>
      <c r="C19" s="180">
        <v>0</v>
      </c>
      <c r="D19" s="180">
        <v>0</v>
      </c>
    </row>
    <row r="20" spans="1:4" ht="19.899999999999999" customHeight="1" x14ac:dyDescent="0.3">
      <c r="A20" s="72">
        <f t="shared" si="0"/>
        <v>13</v>
      </c>
      <c r="B20" s="179"/>
      <c r="C20" s="180">
        <v>0</v>
      </c>
      <c r="D20" s="180">
        <v>0</v>
      </c>
    </row>
    <row r="21" spans="1:4" ht="19.899999999999999" customHeight="1" x14ac:dyDescent="0.3">
      <c r="A21" s="72">
        <f t="shared" si="0"/>
        <v>14</v>
      </c>
      <c r="B21" s="179"/>
      <c r="C21" s="180">
        <v>0</v>
      </c>
      <c r="D21" s="180">
        <v>0</v>
      </c>
    </row>
    <row r="22" spans="1:4" ht="19.899999999999999" customHeight="1" x14ac:dyDescent="0.3">
      <c r="A22" s="72">
        <f t="shared" si="0"/>
        <v>15</v>
      </c>
      <c r="B22" s="179"/>
      <c r="C22" s="180">
        <v>0</v>
      </c>
      <c r="D22" s="180">
        <v>0</v>
      </c>
    </row>
    <row r="23" spans="1:4" ht="19.899999999999999" customHeight="1" x14ac:dyDescent="0.3">
      <c r="A23" s="72">
        <f t="shared" si="0"/>
        <v>16</v>
      </c>
      <c r="B23" s="179"/>
      <c r="C23" s="180">
        <v>0</v>
      </c>
      <c r="D23" s="180">
        <v>0</v>
      </c>
    </row>
    <row r="24" spans="1:4" ht="19.899999999999999" customHeight="1" x14ac:dyDescent="0.3">
      <c r="A24" s="72">
        <f t="shared" si="0"/>
        <v>17</v>
      </c>
      <c r="B24" s="179"/>
      <c r="C24" s="180">
        <v>0</v>
      </c>
      <c r="D24" s="180">
        <v>0</v>
      </c>
    </row>
    <row r="25" spans="1:4" ht="19.899999999999999" customHeight="1" x14ac:dyDescent="0.3">
      <c r="A25" s="72">
        <f t="shared" si="0"/>
        <v>18</v>
      </c>
      <c r="B25" s="179"/>
      <c r="C25" s="180">
        <v>0</v>
      </c>
      <c r="D25" s="180">
        <v>0</v>
      </c>
    </row>
    <row r="26" spans="1:4" ht="19.899999999999999" customHeight="1" x14ac:dyDescent="0.3">
      <c r="A26" s="72">
        <f t="shared" si="0"/>
        <v>19</v>
      </c>
      <c r="B26" s="179"/>
      <c r="C26" s="180">
        <v>0</v>
      </c>
      <c r="D26" s="180">
        <v>0</v>
      </c>
    </row>
    <row r="27" spans="1:4" ht="19.899999999999999" customHeight="1" x14ac:dyDescent="0.3">
      <c r="A27" s="72">
        <f t="shared" si="0"/>
        <v>20</v>
      </c>
      <c r="B27" s="179"/>
      <c r="C27" s="180">
        <v>0</v>
      </c>
      <c r="D27" s="180">
        <v>0</v>
      </c>
    </row>
    <row r="28" spans="1:4" ht="19.899999999999999" customHeight="1" x14ac:dyDescent="0.3">
      <c r="A28" s="72">
        <f t="shared" si="0"/>
        <v>21</v>
      </c>
      <c r="B28" s="179"/>
      <c r="C28" s="180">
        <v>0</v>
      </c>
      <c r="D28" s="180">
        <v>0</v>
      </c>
    </row>
    <row r="29" spans="1:4" ht="19.899999999999999" customHeight="1" x14ac:dyDescent="0.3">
      <c r="A29" s="72">
        <f t="shared" si="0"/>
        <v>22</v>
      </c>
      <c r="B29" s="179"/>
      <c r="C29" s="180">
        <v>0</v>
      </c>
      <c r="D29" s="180">
        <v>0</v>
      </c>
    </row>
    <row r="30" spans="1:4" ht="19.899999999999999" customHeight="1" x14ac:dyDescent="0.3">
      <c r="A30" s="72">
        <f t="shared" si="0"/>
        <v>23</v>
      </c>
      <c r="B30" s="179"/>
      <c r="C30" s="180">
        <v>0</v>
      </c>
      <c r="D30" s="180">
        <v>0</v>
      </c>
    </row>
    <row r="31" spans="1:4" ht="19.899999999999999" customHeight="1" x14ac:dyDescent="0.3">
      <c r="A31" s="72">
        <f t="shared" si="0"/>
        <v>24</v>
      </c>
      <c r="B31" s="179"/>
      <c r="C31" s="180">
        <v>0</v>
      </c>
      <c r="D31" s="180">
        <v>0</v>
      </c>
    </row>
    <row r="32" spans="1:4" ht="19.899999999999999" customHeight="1" x14ac:dyDescent="0.3">
      <c r="A32" s="72">
        <f t="shared" si="0"/>
        <v>25</v>
      </c>
      <c r="B32" s="179"/>
      <c r="C32" s="180">
        <v>0</v>
      </c>
      <c r="D32" s="180">
        <v>0</v>
      </c>
    </row>
    <row r="33" spans="1:5" ht="19.899999999999999" customHeight="1" x14ac:dyDescent="0.3">
      <c r="A33" s="72">
        <f t="shared" si="0"/>
        <v>26</v>
      </c>
      <c r="B33" s="179"/>
      <c r="C33" s="180">
        <v>0</v>
      </c>
      <c r="D33" s="180">
        <v>0</v>
      </c>
    </row>
    <row r="34" spans="1:5" ht="19.899999999999999" customHeight="1" x14ac:dyDescent="0.3">
      <c r="A34" s="72">
        <f t="shared" si="0"/>
        <v>27</v>
      </c>
      <c r="B34" s="179"/>
      <c r="C34" s="180">
        <v>0</v>
      </c>
      <c r="D34" s="180">
        <v>0</v>
      </c>
    </row>
    <row r="35" spans="1:5" ht="19.899999999999999" customHeight="1" x14ac:dyDescent="0.3">
      <c r="A35" s="72">
        <f t="shared" si="0"/>
        <v>28</v>
      </c>
      <c r="B35" s="179"/>
      <c r="C35" s="180">
        <v>0</v>
      </c>
      <c r="D35" s="180">
        <v>0</v>
      </c>
    </row>
    <row r="36" spans="1:5" ht="19.899999999999999" customHeight="1" x14ac:dyDescent="0.3">
      <c r="A36" s="72">
        <f t="shared" si="0"/>
        <v>29</v>
      </c>
      <c r="B36" s="179"/>
      <c r="C36" s="180">
        <v>0</v>
      </c>
      <c r="D36" s="180">
        <v>0</v>
      </c>
    </row>
    <row r="37" spans="1:5" ht="19.899999999999999" customHeight="1" x14ac:dyDescent="0.3">
      <c r="A37" s="12">
        <f t="shared" si="0"/>
        <v>30</v>
      </c>
      <c r="B37" s="759"/>
      <c r="C37" s="162">
        <v>0</v>
      </c>
      <c r="D37" s="162">
        <v>0</v>
      </c>
    </row>
    <row r="38" spans="1:5" ht="19.899999999999999" customHeight="1" x14ac:dyDescent="0.3">
      <c r="A38" s="12"/>
      <c r="B38" s="768" t="s">
        <v>761</v>
      </c>
      <c r="C38" s="32">
        <f>SUM(C8:C37)</f>
        <v>0</v>
      </c>
      <c r="D38" s="32">
        <f>IF(E38&gt;C38,"Error",E38)</f>
        <v>0</v>
      </c>
      <c r="E38" s="53">
        <f>SUM(D8:D37)</f>
        <v>0</v>
      </c>
    </row>
    <row r="40" spans="1:5" ht="19.899999999999999" customHeight="1" x14ac:dyDescent="0.3">
      <c r="A40" s="265" t="s">
        <v>332</v>
      </c>
      <c r="B40" s="1" t="s">
        <v>836</v>
      </c>
    </row>
    <row r="41" spans="1:5" ht="19.899999999999999" customHeight="1" x14ac:dyDescent="0.3">
      <c r="A41" s="1" t="s">
        <v>764</v>
      </c>
      <c r="B41" s="1" t="s">
        <v>863</v>
      </c>
    </row>
  </sheetData>
  <sheetProtection algorithmName="SHA-512" hashValue="ffSr1CLZrjzbOGDUNX2U32s5ot07J1//SXSbhBTsnyUEWhMX2nyulG2rBRqc/UKabpcjZNdk5tVS87s8st37ig==" saltValue="QvsY3+fvpKWhdaqD9Coz0A==" spinCount="100000" sheet="1" objects="1" scenarios="1"/>
  <mergeCells count="3">
    <mergeCell ref="A1:D1"/>
    <mergeCell ref="A3:D3"/>
    <mergeCell ref="A2:D2"/>
  </mergeCells>
  <dataValidations count="2">
    <dataValidation type="whole" operator="greaterThanOrEqual" allowBlank="1" showInputMessage="1" showErrorMessage="1" sqref="D38 C8:C38" xr:uid="{00000000-0002-0000-0900-000000000000}">
      <formula1>0</formula1>
    </dataValidation>
    <dataValidation type="whole" operator="lessThanOrEqual" showInputMessage="1" showErrorMessage="1" sqref="D8:D37" xr:uid="{9581CABA-3CF2-4D71-A024-B4E9449C36D6}">
      <formula1>C8</formula1>
    </dataValidation>
  </dataValidations>
  <printOptions horizontalCentered="1"/>
  <pageMargins left="0.7" right="0.7" top="0.75" bottom="0.75" header="0.3" footer="0.3"/>
  <pageSetup scale="83" orientation="portrait" r:id="rId1"/>
  <headerFooter>
    <oddFooter>&amp;LExhibit &amp;A&amp;CPage &amp;P/&amp;N&amp;R2025 Consolidated Application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H23"/>
  <sheetViews>
    <sheetView showGridLines="0" workbookViewId="0">
      <selection activeCell="F17" sqref="F17"/>
    </sheetView>
  </sheetViews>
  <sheetFormatPr defaultColWidth="8.81640625" defaultRowHeight="19.899999999999999" customHeight="1" x14ac:dyDescent="0.3"/>
  <cols>
    <col min="1" max="3" width="3.7265625" style="1" customWidth="1"/>
    <col min="4" max="4" width="45.7265625" style="1" customWidth="1"/>
    <col min="5" max="7" width="15.7265625" style="1" customWidth="1"/>
    <col min="8" max="8" width="15.7265625" style="1" hidden="1" customWidth="1"/>
    <col min="9" max="16384" width="8.81640625" style="1"/>
  </cols>
  <sheetData>
    <row r="1" spans="1:8" ht="19.899999999999999" customHeight="1" x14ac:dyDescent="0.3">
      <c r="A1" s="1056" t="s">
        <v>867</v>
      </c>
      <c r="B1" s="1057"/>
      <c r="C1" s="1057"/>
      <c r="D1" s="1057"/>
      <c r="E1" s="1057"/>
      <c r="F1" s="1057"/>
      <c r="G1" s="1058"/>
    </row>
    <row r="2" spans="1:8" ht="19.899999999999999" customHeight="1" x14ac:dyDescent="0.3">
      <c r="A2" s="1059">
        <f>'Application &amp; Input'!I15</f>
        <v>0</v>
      </c>
      <c r="B2" s="991"/>
      <c r="C2" s="991"/>
      <c r="D2" s="991"/>
      <c r="E2" s="991"/>
      <c r="F2" s="991"/>
      <c r="G2" s="1060"/>
    </row>
    <row r="3" spans="1:8" ht="19.899999999999999" customHeight="1" x14ac:dyDescent="0.3">
      <c r="A3" s="1059" t="s">
        <v>868</v>
      </c>
      <c r="B3" s="991"/>
      <c r="C3" s="991"/>
      <c r="D3" s="991"/>
      <c r="E3" s="991"/>
      <c r="F3" s="991"/>
      <c r="G3" s="1060"/>
    </row>
    <row r="4" spans="1:8" ht="19.899999999999999" customHeight="1" x14ac:dyDescent="0.3">
      <c r="A4" s="240"/>
      <c r="B4" s="768"/>
      <c r="C4" s="768"/>
      <c r="D4" s="768"/>
      <c r="E4" s="768"/>
      <c r="F4" s="768"/>
      <c r="G4" s="74"/>
    </row>
    <row r="5" spans="1:8" ht="19.899999999999999" customHeight="1" x14ac:dyDescent="0.3">
      <c r="A5" s="8"/>
      <c r="B5" s="9"/>
      <c r="C5" s="9"/>
      <c r="D5" s="9"/>
      <c r="E5" s="9"/>
      <c r="F5" s="771"/>
      <c r="G5" s="75" t="s">
        <v>841</v>
      </c>
    </row>
    <row r="6" spans="1:8" ht="19.899999999999999" customHeight="1" x14ac:dyDescent="0.3">
      <c r="A6" s="12" t="s">
        <v>869</v>
      </c>
      <c r="B6" s="768"/>
      <c r="C6" s="768"/>
      <c r="D6" s="768"/>
      <c r="E6" s="768"/>
      <c r="F6" s="774" t="s">
        <v>774</v>
      </c>
      <c r="G6" s="68" t="s">
        <v>843</v>
      </c>
    </row>
    <row r="7" spans="1:8" ht="19.899999999999999" customHeight="1" x14ac:dyDescent="0.3">
      <c r="A7" s="289" t="s">
        <v>870</v>
      </c>
      <c r="B7" s="71"/>
      <c r="C7" s="71"/>
      <c r="D7" s="71"/>
      <c r="E7" s="71"/>
      <c r="F7" s="290"/>
      <c r="G7" s="291"/>
    </row>
    <row r="8" spans="1:8" ht="19.899999999999999" customHeight="1" x14ac:dyDescent="0.3">
      <c r="A8" s="72"/>
      <c r="B8" s="73" t="str">
        <f>'B-Project Budget'!B65</f>
        <v>Developer - Fee</v>
      </c>
      <c r="C8" s="73"/>
      <c r="D8" s="73"/>
      <c r="E8" s="73"/>
      <c r="F8" s="182">
        <v>0</v>
      </c>
      <c r="G8" s="180">
        <v>0</v>
      </c>
    </row>
    <row r="9" spans="1:8" ht="19.899999999999999" customHeight="1" x14ac:dyDescent="0.3">
      <c r="A9" s="72"/>
      <c r="B9" s="73" t="str">
        <f>'B-Project Budget'!B66</f>
        <v>Developer - Overhead</v>
      </c>
      <c r="C9" s="73"/>
      <c r="D9" s="73"/>
      <c r="E9" s="73"/>
      <c r="F9" s="182">
        <v>0</v>
      </c>
      <c r="G9" s="180">
        <v>0</v>
      </c>
    </row>
    <row r="10" spans="1:8" ht="19.899999999999999" customHeight="1" x14ac:dyDescent="0.3">
      <c r="A10" s="72"/>
      <c r="B10" s="73" t="str">
        <f>'B-Project Budget'!B67</f>
        <v>Developer - Consulting Fee</v>
      </c>
      <c r="C10" s="73"/>
      <c r="D10" s="73"/>
      <c r="E10" s="73"/>
      <c r="F10" s="182">
        <v>0</v>
      </c>
      <c r="G10" s="180">
        <v>0</v>
      </c>
    </row>
    <row r="11" spans="1:8" ht="19.899999999999999" customHeight="1" x14ac:dyDescent="0.3">
      <c r="A11" s="292"/>
      <c r="B11" s="293" t="str">
        <f>'B-Project Budget'!B68</f>
        <v>Developer - Management Fee</v>
      </c>
      <c r="C11" s="293"/>
      <c r="D11" s="293"/>
      <c r="E11" s="293"/>
      <c r="F11" s="266">
        <v>0</v>
      </c>
      <c r="G11" s="267">
        <v>0</v>
      </c>
    </row>
    <row r="12" spans="1:8" ht="19.899999999999999" customHeight="1" x14ac:dyDescent="0.3">
      <c r="A12" s="294" t="s">
        <v>871</v>
      </c>
      <c r="B12" s="295"/>
      <c r="C12" s="295"/>
      <c r="D12" s="295"/>
      <c r="E12" s="295"/>
      <c r="F12" s="296">
        <f>SUM(F8:F11)</f>
        <v>0</v>
      </c>
      <c r="G12" s="297">
        <f>IF(H12&gt;F12,"Error",H12)</f>
        <v>0</v>
      </c>
      <c r="H12" s="53">
        <f>SUM(G8:G11)</f>
        <v>0</v>
      </c>
    </row>
    <row r="13" spans="1:8" ht="19.899999999999999" customHeight="1" x14ac:dyDescent="0.3">
      <c r="A13" s="72"/>
      <c r="B13" s="73"/>
      <c r="C13" s="73"/>
      <c r="D13" s="73"/>
      <c r="E13" s="73"/>
      <c r="F13" s="298"/>
      <c r="G13" s="299"/>
    </row>
    <row r="14" spans="1:8" ht="19.899999999999999" customHeight="1" x14ac:dyDescent="0.3">
      <c r="A14" s="72" t="s">
        <v>872</v>
      </c>
      <c r="B14" s="73"/>
      <c r="C14" s="73"/>
      <c r="D14" s="73"/>
      <c r="E14" s="73"/>
      <c r="F14" s="298"/>
      <c r="G14" s="299"/>
    </row>
    <row r="15" spans="1:8" ht="19.899999999999999" customHeight="1" x14ac:dyDescent="0.3">
      <c r="A15" s="72"/>
      <c r="B15" s="73" t="str">
        <f>'B-Project Budget'!B65</f>
        <v>Developer - Fee</v>
      </c>
      <c r="C15" s="73"/>
      <c r="D15" s="73"/>
      <c r="E15" s="73"/>
      <c r="F15" s="182">
        <v>0</v>
      </c>
      <c r="G15" s="180">
        <v>0</v>
      </c>
    </row>
    <row r="16" spans="1:8" ht="19.899999999999999" customHeight="1" x14ac:dyDescent="0.3">
      <c r="A16" s="72"/>
      <c r="B16" s="73" t="str">
        <f>'B-Project Budget'!B66</f>
        <v>Developer - Overhead</v>
      </c>
      <c r="C16" s="73"/>
      <c r="D16" s="73"/>
      <c r="E16" s="73"/>
      <c r="F16" s="182">
        <v>0</v>
      </c>
      <c r="G16" s="180">
        <v>0</v>
      </c>
    </row>
    <row r="17" spans="1:8" ht="19.899999999999999" customHeight="1" x14ac:dyDescent="0.3">
      <c r="A17" s="72"/>
      <c r="B17" s="73" t="str">
        <f>'B-Project Budget'!B67</f>
        <v>Developer - Consulting Fee</v>
      </c>
      <c r="C17" s="73"/>
      <c r="D17" s="73"/>
      <c r="E17" s="73"/>
      <c r="F17" s="182">
        <v>0</v>
      </c>
      <c r="G17" s="180">
        <v>0</v>
      </c>
    </row>
    <row r="18" spans="1:8" ht="19.899999999999999" customHeight="1" x14ac:dyDescent="0.3">
      <c r="A18" s="292"/>
      <c r="B18" s="293" t="str">
        <f>'B-Project Budget'!B68</f>
        <v>Developer - Management Fee</v>
      </c>
      <c r="C18" s="293"/>
      <c r="D18" s="293"/>
      <c r="E18" s="293"/>
      <c r="F18" s="266">
        <v>0</v>
      </c>
      <c r="G18" s="267">
        <v>0</v>
      </c>
    </row>
    <row r="19" spans="1:8" ht="19.899999999999999" customHeight="1" x14ac:dyDescent="0.3">
      <c r="A19" s="756" t="s">
        <v>873</v>
      </c>
      <c r="B19" s="757"/>
      <c r="C19" s="757"/>
      <c r="D19" s="757"/>
      <c r="E19" s="757"/>
      <c r="F19" s="300">
        <f>SUM(F15:F18)</f>
        <v>0</v>
      </c>
      <c r="G19" s="301">
        <f t="shared" ref="G19:G20" si="0">IF(H19&gt;F19,"Error",H19)</f>
        <v>0</v>
      </c>
      <c r="H19" s="53">
        <f>SUM(G15:G18)</f>
        <v>0</v>
      </c>
    </row>
    <row r="20" spans="1:8" ht="19.899999999999999" customHeight="1" x14ac:dyDescent="0.3">
      <c r="A20" s="12" t="s">
        <v>874</v>
      </c>
      <c r="B20" s="768"/>
      <c r="C20" s="768"/>
      <c r="D20" s="768"/>
      <c r="E20" s="768"/>
      <c r="F20" s="191">
        <f>F12+F19</f>
        <v>0</v>
      </c>
      <c r="G20" s="262">
        <f t="shared" si="0"/>
        <v>0</v>
      </c>
      <c r="H20" s="53">
        <f>H12+H19</f>
        <v>0</v>
      </c>
    </row>
    <row r="22" spans="1:8" ht="19.899999999999999" customHeight="1" x14ac:dyDescent="0.3">
      <c r="A22" s="4" t="s">
        <v>332</v>
      </c>
      <c r="B22" s="4" t="s">
        <v>836</v>
      </c>
    </row>
    <row r="23" spans="1:8" ht="19.899999999999999" customHeight="1" x14ac:dyDescent="0.3">
      <c r="A23" s="1" t="s">
        <v>764</v>
      </c>
      <c r="B23" s="1" t="s">
        <v>875</v>
      </c>
    </row>
  </sheetData>
  <sheetProtection algorithmName="SHA-512" hashValue="6izCBFoxxlwgYem0wvzV2VwhDdBu4/wM+qXCjH7cg99d+Bugvoy28eQlkUhgZ35W+KXXGQbJ1xmwz+djseVpvw==" saltValue="8sxa/nFSVOXY92zWMmjfwQ==" spinCount="100000" sheet="1" objects="1" scenarios="1"/>
  <mergeCells count="3">
    <mergeCell ref="A1:G1"/>
    <mergeCell ref="A2:G2"/>
    <mergeCell ref="A3:G3"/>
  </mergeCells>
  <dataValidations count="2">
    <dataValidation type="whole" operator="greaterThanOrEqual" allowBlank="1" showInputMessage="1" showErrorMessage="1" sqref="F8:F20 G12:G14 G19:G20" xr:uid="{00000000-0002-0000-0B00-000000000000}">
      <formula1>0</formula1>
    </dataValidation>
    <dataValidation type="whole" operator="lessThanOrEqual" showInputMessage="1" showErrorMessage="1" sqref="G8:G11 G15:G18" xr:uid="{81F7A5CA-0E1E-45B9-AF4E-9C644768582A}">
      <formula1>F8</formula1>
    </dataValidation>
  </dataValidations>
  <printOptions horizontalCentered="1"/>
  <pageMargins left="0.7" right="0.7" top="0.75" bottom="0.75" header="0.3" footer="0.3"/>
  <pageSetup scale="86" orientation="portrait" r:id="rId1"/>
  <headerFooter>
    <oddFooter>&amp;LExhibit &amp;A&amp;CPage &amp;P/&amp;N&amp;R2025 Consolidated Application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I49"/>
  <sheetViews>
    <sheetView showGridLines="0" topLeftCell="A4" workbookViewId="0">
      <selection activeCell="K45" sqref="K45"/>
    </sheetView>
  </sheetViews>
  <sheetFormatPr defaultColWidth="8.81640625" defaultRowHeight="19.899999999999999" customHeight="1" x14ac:dyDescent="0.3"/>
  <cols>
    <col min="1" max="3" width="3.7265625" style="1" customWidth="1"/>
    <col min="4" max="4" width="45.7265625" style="1" customWidth="1"/>
    <col min="5" max="8" width="15.7265625" style="195" customWidth="1"/>
    <col min="9" max="9" width="8.81640625" style="1" hidden="1" customWidth="1"/>
    <col min="10" max="16384" width="8.81640625" style="1"/>
  </cols>
  <sheetData>
    <row r="1" spans="1:8" ht="19.899999999999999" customHeight="1" x14ac:dyDescent="0.3">
      <c r="A1" s="991" t="s">
        <v>876</v>
      </c>
      <c r="B1" s="991"/>
      <c r="C1" s="991"/>
      <c r="D1" s="991"/>
      <c r="E1" s="991"/>
      <c r="F1" s="991"/>
      <c r="G1" s="991"/>
      <c r="H1" s="991"/>
    </row>
    <row r="2" spans="1:8" ht="19.899999999999999" customHeight="1" x14ac:dyDescent="0.3">
      <c r="A2" s="991">
        <f>'Application &amp; Input'!I15</f>
        <v>0</v>
      </c>
      <c r="B2" s="991"/>
      <c r="C2" s="991"/>
      <c r="D2" s="991"/>
      <c r="E2" s="991"/>
      <c r="F2" s="991"/>
      <c r="G2" s="991"/>
      <c r="H2" s="991"/>
    </row>
    <row r="3" spans="1:8" ht="19.899999999999999" customHeight="1" x14ac:dyDescent="0.3">
      <c r="A3" s="991" t="s">
        <v>877</v>
      </c>
      <c r="B3" s="991"/>
      <c r="C3" s="991"/>
      <c r="D3" s="991"/>
      <c r="E3" s="991"/>
      <c r="F3" s="991"/>
      <c r="G3" s="991"/>
      <c r="H3" s="991"/>
    </row>
    <row r="4" spans="1:8" ht="19.899999999999999" customHeight="1" x14ac:dyDescent="0.3">
      <c r="A4" s="238"/>
      <c r="E4" s="261"/>
      <c r="F4" s="261"/>
      <c r="G4" s="261"/>
    </row>
    <row r="5" spans="1:8" ht="19.899999999999999" customHeight="1" x14ac:dyDescent="0.3">
      <c r="A5" s="8"/>
      <c r="B5" s="9"/>
      <c r="C5" s="9"/>
      <c r="D5" s="9"/>
      <c r="E5" s="251"/>
      <c r="F5" s="271"/>
      <c r="G5" s="275"/>
      <c r="H5" s="281"/>
    </row>
    <row r="6" spans="1:8" ht="19.899999999999999" customHeight="1" x14ac:dyDescent="0.3">
      <c r="A6" s="272" t="s">
        <v>878</v>
      </c>
      <c r="B6" s="768"/>
      <c r="C6" s="768"/>
      <c r="D6" s="768"/>
      <c r="E6" s="1061" t="s">
        <v>774</v>
      </c>
      <c r="F6" s="1062"/>
      <c r="G6" s="1061" t="s">
        <v>879</v>
      </c>
      <c r="H6" s="1062"/>
    </row>
    <row r="7" spans="1:8" ht="19.899999999999999" customHeight="1" x14ac:dyDescent="0.3">
      <c r="A7" s="10" t="s">
        <v>880</v>
      </c>
      <c r="E7" s="274">
        <f>'B-Project Budget'!I25</f>
        <v>0</v>
      </c>
      <c r="F7" s="277"/>
      <c r="G7" s="268"/>
      <c r="H7" s="282"/>
    </row>
    <row r="8" spans="1:8" ht="19.899999999999999" customHeight="1" x14ac:dyDescent="0.3">
      <c r="A8" s="10" t="s">
        <v>881</v>
      </c>
      <c r="E8" s="273">
        <f>F14</f>
        <v>0</v>
      </c>
      <c r="F8" s="260"/>
      <c r="G8" s="268"/>
      <c r="H8" s="282"/>
    </row>
    <row r="9" spans="1:8" ht="19.899999999999999" customHeight="1" x14ac:dyDescent="0.3">
      <c r="A9" s="10"/>
      <c r="B9" s="1" t="s">
        <v>882</v>
      </c>
      <c r="E9" s="274"/>
      <c r="F9" s="260">
        <f>E7-E8</f>
        <v>0</v>
      </c>
      <c r="G9" s="268"/>
      <c r="H9" s="282"/>
    </row>
    <row r="10" spans="1:8" ht="19.899999999999999" customHeight="1" x14ac:dyDescent="0.3">
      <c r="A10" s="10"/>
      <c r="E10" s="274"/>
      <c r="F10" s="260"/>
      <c r="G10" s="268"/>
      <c r="H10" s="282"/>
    </row>
    <row r="11" spans="1:8" ht="19.899999999999999" customHeight="1" x14ac:dyDescent="0.3">
      <c r="A11" s="10" t="str">
        <f>'B-Project Budget'!B22</f>
        <v>Contractor Profit</v>
      </c>
      <c r="E11" s="274">
        <f>'B-Project Budget'!I22</f>
        <v>0</v>
      </c>
      <c r="F11" s="260"/>
      <c r="G11" s="268"/>
      <c r="H11" s="282"/>
    </row>
    <row r="12" spans="1:8" ht="19.899999999999999" customHeight="1" x14ac:dyDescent="0.3">
      <c r="A12" s="10" t="str">
        <f>'B-Project Budget'!B23</f>
        <v>Contractor Overhead</v>
      </c>
      <c r="E12" s="274">
        <f>'B-Project Budget'!I23</f>
        <v>0</v>
      </c>
      <c r="F12" s="260"/>
      <c r="G12" s="268"/>
      <c r="H12" s="282"/>
    </row>
    <row r="13" spans="1:8" ht="19.899999999999999" customHeight="1" x14ac:dyDescent="0.3">
      <c r="A13" s="10" t="str">
        <f>'B-Project Budget'!B24</f>
        <v>Contractor General Requirements</v>
      </c>
      <c r="E13" s="273">
        <f>'B-Project Budget'!I24</f>
        <v>0</v>
      </c>
      <c r="F13" s="260"/>
      <c r="G13" s="268"/>
      <c r="H13" s="282"/>
    </row>
    <row r="14" spans="1:8" ht="19.899999999999999" customHeight="1" x14ac:dyDescent="0.3">
      <c r="A14" s="10"/>
      <c r="E14" s="274"/>
      <c r="F14" s="260">
        <f>E11+E12+E13</f>
        <v>0</v>
      </c>
      <c r="G14" s="268"/>
      <c r="H14" s="282"/>
    </row>
    <row r="15" spans="1:8" ht="19.899999999999999" customHeight="1" x14ac:dyDescent="0.3">
      <c r="A15" s="12" t="s">
        <v>883</v>
      </c>
      <c r="B15" s="768"/>
      <c r="C15" s="768"/>
      <c r="D15" s="768"/>
      <c r="E15" s="273"/>
      <c r="F15" s="328" t="e">
        <f>F14/F9</f>
        <v>#DIV/0!</v>
      </c>
      <c r="G15" s="276">
        <v>0.14000000000000001</v>
      </c>
      <c r="H15" s="283" t="e">
        <f>IF(F15&gt;G15,"Fail","Pass")</f>
        <v>#DIV/0!</v>
      </c>
    </row>
    <row r="16" spans="1:8" ht="19.899999999999999" customHeight="1" x14ac:dyDescent="0.3">
      <c r="E16" s="269"/>
      <c r="F16" s="261"/>
      <c r="G16" s="261"/>
    </row>
    <row r="17" spans="1:9" ht="19.899999999999999" customHeight="1" x14ac:dyDescent="0.3">
      <c r="A17" s="280" t="s">
        <v>884</v>
      </c>
      <c r="B17" s="9"/>
      <c r="C17" s="8"/>
      <c r="D17" s="9"/>
      <c r="E17" s="279"/>
      <c r="F17" s="270"/>
      <c r="G17" s="251"/>
      <c r="H17" s="281"/>
    </row>
    <row r="18" spans="1:9" ht="19.899999999999999" customHeight="1" x14ac:dyDescent="0.3">
      <c r="A18" s="12" t="s">
        <v>885</v>
      </c>
      <c r="B18" s="768"/>
      <c r="C18" s="12"/>
      <c r="D18" s="768"/>
      <c r="E18" s="1061" t="s">
        <v>774</v>
      </c>
      <c r="F18" s="1062"/>
      <c r="G18" s="1061" t="s">
        <v>879</v>
      </c>
      <c r="H18" s="1062"/>
      <c r="I18" s="1" t="b">
        <f>OR('Application &amp; Input'!$I$22="New Building",'Application &amp; Input'!$I$22="Acquisition/Rehabilitation of an Existing Building used for housing",'Application &amp; Input'!$I$22="Acquisition/Rehabilitation of an Existing Building not used for housing")</f>
        <v>0</v>
      </c>
    </row>
    <row r="19" spans="1:9" ht="19.899999999999999" customHeight="1" x14ac:dyDescent="0.3">
      <c r="A19" s="1" t="s">
        <v>886</v>
      </c>
      <c r="C19" s="10"/>
      <c r="E19" s="274"/>
      <c r="F19" s="284">
        <f>'B3-Developer Fee'!F20</f>
        <v>0</v>
      </c>
      <c r="G19" s="274">
        <v>4750000</v>
      </c>
      <c r="H19" s="282" t="str">
        <f>IF(I18=TRUE,IF(I19=TRUE,IF(F19&gt;G19,"Fail","Pass"),"N/A"),"Fail")</f>
        <v>Fail</v>
      </c>
      <c r="I19" s="1" t="b">
        <f>AND('Application &amp; Input'!$K$118=0.09,'Application &amp; Input'!$I$22="New Building")</f>
        <v>0</v>
      </c>
    </row>
    <row r="20" spans="1:9" ht="19.899999999999999" customHeight="1" x14ac:dyDescent="0.3">
      <c r="A20" s="768" t="s">
        <v>887</v>
      </c>
      <c r="B20" s="74"/>
      <c r="C20" s="12"/>
      <c r="D20" s="768"/>
      <c r="E20" s="733">
        <f>IF('Application &amp; Input'!I35="Average Income Minimum Set-Aside",'Application &amp; Input'!M45,'Application &amp; Input'!M42)</f>
        <v>0</v>
      </c>
      <c r="F20" s="288" t="e">
        <f>F19/E20</f>
        <v>#DIV/0!</v>
      </c>
      <c r="G20" s="273">
        <v>55000</v>
      </c>
      <c r="H20" s="283" t="str">
        <f>IF(I18=TRUE,IF(I20=TRUE,IF(F20&gt;G20,"Fail","Pass"),"N/A"),"Fail")</f>
        <v>Fail</v>
      </c>
      <c r="I20" s="1" t="b">
        <f>AND('Application &amp; Input'!$K$118=0.09,'Application &amp; Input'!$I$22="New Building")</f>
        <v>0</v>
      </c>
    </row>
    <row r="22" spans="1:9" ht="19.899999999999999" customHeight="1" x14ac:dyDescent="0.3">
      <c r="A22" s="280" t="s">
        <v>884</v>
      </c>
      <c r="B22" s="9"/>
      <c r="C22" s="9"/>
      <c r="D22" s="9"/>
      <c r="E22" s="279"/>
      <c r="F22" s="278"/>
      <c r="G22" s="279"/>
      <c r="H22" s="281"/>
    </row>
    <row r="23" spans="1:9" ht="19.899999999999999" customHeight="1" x14ac:dyDescent="0.3">
      <c r="A23" s="12" t="s">
        <v>888</v>
      </c>
      <c r="B23" s="768"/>
      <c r="C23" s="768"/>
      <c r="D23" s="768"/>
      <c r="E23" s="1061" t="s">
        <v>774</v>
      </c>
      <c r="F23" s="1062"/>
      <c r="G23" s="1061" t="s">
        <v>879</v>
      </c>
      <c r="H23" s="1062"/>
    </row>
    <row r="24" spans="1:9" ht="19.899999999999999" customHeight="1" x14ac:dyDescent="0.3">
      <c r="A24" s="10" t="s">
        <v>889</v>
      </c>
      <c r="E24" s="274">
        <f>'B1-Rehab Cost'!$C$38</f>
        <v>0</v>
      </c>
      <c r="F24" s="287"/>
      <c r="G24" s="274"/>
      <c r="H24" s="282"/>
    </row>
    <row r="25" spans="1:9" ht="19.899999999999999" customHeight="1" x14ac:dyDescent="0.3">
      <c r="A25" s="10"/>
      <c r="B25" s="1" t="s">
        <v>886</v>
      </c>
      <c r="E25" s="274"/>
      <c r="F25" s="284">
        <f>'B3-Developer Fee'!F20</f>
        <v>0</v>
      </c>
      <c r="G25" s="274">
        <v>4750000</v>
      </c>
      <c r="H25" s="282" t="str">
        <f>IF(OR(I18=TRUE,I43=TRUE),IF(I25=TRUE,IF(F25&gt;G25,"Fail","Pass"),"N/A"),"Fail")</f>
        <v>Fail</v>
      </c>
      <c r="I25" s="1" t="b">
        <f>AND('Application &amp; Input'!$K$118=0.09,'Application &amp; Input'!I22&lt;&gt;"New Building")</f>
        <v>0</v>
      </c>
    </row>
    <row r="26" spans="1:9" ht="19.899999999999999" customHeight="1" x14ac:dyDescent="0.3">
      <c r="A26" s="12"/>
      <c r="B26" s="768" t="s">
        <v>890</v>
      </c>
      <c r="C26" s="768"/>
      <c r="D26" s="768"/>
      <c r="E26" s="273"/>
      <c r="F26" s="285" t="e">
        <f>F25/E24</f>
        <v>#DIV/0!</v>
      </c>
      <c r="G26" s="286">
        <v>0.4</v>
      </c>
      <c r="H26" s="283" t="str">
        <f>IF(OR(I18=TRUE,I43=TRUE),IF(I26=TRUE,IF(F26&gt;G26,"Fail","Pass"),"N/A"),"Fail")</f>
        <v>Fail</v>
      </c>
      <c r="I26" s="1" t="b">
        <f>AND('Application &amp; Input'!$K$118=0.09,'Application &amp; Input'!$I$22&lt;&gt;"New Building")</f>
        <v>0</v>
      </c>
    </row>
    <row r="28" spans="1:9" ht="19.899999999999999" customHeight="1" x14ac:dyDescent="0.3">
      <c r="A28" s="280" t="s">
        <v>884</v>
      </c>
      <c r="B28" s="9"/>
      <c r="C28" s="9"/>
      <c r="D28" s="9"/>
      <c r="E28" s="279"/>
      <c r="F28" s="278"/>
      <c r="G28" s="279"/>
      <c r="H28" s="281"/>
    </row>
    <row r="29" spans="1:9" ht="19.899999999999999" customHeight="1" x14ac:dyDescent="0.3">
      <c r="A29" s="12" t="s">
        <v>891</v>
      </c>
      <c r="B29" s="768"/>
      <c r="C29" s="768"/>
      <c r="D29" s="768"/>
      <c r="E29" s="1061" t="s">
        <v>774</v>
      </c>
      <c r="F29" s="1062"/>
      <c r="G29" s="770" t="s">
        <v>879</v>
      </c>
      <c r="H29" s="283"/>
    </row>
    <row r="30" spans="1:9" ht="19.899999999999999" customHeight="1" x14ac:dyDescent="0.3">
      <c r="A30" s="8" t="s">
        <v>886</v>
      </c>
      <c r="B30" s="9"/>
      <c r="C30" s="9"/>
      <c r="D30" s="9"/>
      <c r="E30" s="275">
        <f>'B3-Developer Fee'!$F$20</f>
        <v>0</v>
      </c>
      <c r="F30" s="737"/>
      <c r="G30" s="271"/>
      <c r="H30" s="281"/>
    </row>
    <row r="31" spans="1:9" ht="19.899999999999999" customHeight="1" x14ac:dyDescent="0.3">
      <c r="A31" s="10" t="s">
        <v>892</v>
      </c>
      <c r="E31" s="274">
        <f>IF('Application &amp; Input'!I35="Average Income Minimum Set-Aside",'Application &amp; Input'!M45,'Application &amp; Input'!M42)*55000</f>
        <v>0</v>
      </c>
      <c r="F31" s="738"/>
      <c r="G31" s="734"/>
      <c r="H31" s="282"/>
    </row>
    <row r="32" spans="1:9" ht="19.899999999999999" customHeight="1" x14ac:dyDescent="0.3">
      <c r="A32" s="10"/>
      <c r="B32" s="1" t="s">
        <v>893</v>
      </c>
      <c r="E32" s="274"/>
      <c r="F32" s="738">
        <f>MAX((E30-E31),0)</f>
        <v>0</v>
      </c>
      <c r="G32" s="734"/>
      <c r="H32" s="282"/>
    </row>
    <row r="33" spans="1:9" ht="19.899999999999999" customHeight="1" x14ac:dyDescent="0.3">
      <c r="A33" s="10"/>
      <c r="E33" s="274"/>
      <c r="F33" s="738"/>
      <c r="G33" s="734"/>
      <c r="H33" s="282"/>
    </row>
    <row r="34" spans="1:9" ht="19.899999999999999" customHeight="1" x14ac:dyDescent="0.3">
      <c r="A34" s="10" t="s">
        <v>894</v>
      </c>
      <c r="E34" s="274">
        <f>'F-LIHTC Basis &amp; Calc'!K11</f>
        <v>0</v>
      </c>
      <c r="F34" s="284"/>
      <c r="G34" s="269"/>
      <c r="H34" s="282"/>
    </row>
    <row r="35" spans="1:9" ht="19.899999999999999" customHeight="1" x14ac:dyDescent="0.3">
      <c r="A35" s="10" t="s">
        <v>895</v>
      </c>
      <c r="E35" s="274">
        <f>'B3-Developer Fee'!F20</f>
        <v>0</v>
      </c>
      <c r="F35" s="284"/>
      <c r="G35" s="269"/>
      <c r="H35" s="282"/>
    </row>
    <row r="36" spans="1:9" ht="19.899999999999999" customHeight="1" x14ac:dyDescent="0.3">
      <c r="A36" s="10"/>
      <c r="B36" s="1" t="s">
        <v>896</v>
      </c>
      <c r="E36" s="274"/>
      <c r="F36" s="284">
        <f>E34-E35</f>
        <v>0</v>
      </c>
      <c r="G36" s="269"/>
      <c r="H36" s="282"/>
    </row>
    <row r="37" spans="1:9" ht="19.899999999999999" customHeight="1" x14ac:dyDescent="0.3">
      <c r="A37" s="10"/>
      <c r="B37" s="1" t="s">
        <v>893</v>
      </c>
      <c r="E37" s="274"/>
      <c r="F37" s="284">
        <f>F32</f>
        <v>0</v>
      </c>
      <c r="G37" s="269"/>
      <c r="H37" s="282"/>
    </row>
    <row r="38" spans="1:9" ht="19.899999999999999" customHeight="1" x14ac:dyDescent="0.3">
      <c r="A38" s="12"/>
      <c r="B38" s="768" t="s">
        <v>897</v>
      </c>
      <c r="C38" s="768"/>
      <c r="D38" s="768"/>
      <c r="E38" s="273"/>
      <c r="F38" s="285" t="e">
        <f>F37/F36</f>
        <v>#DIV/0!</v>
      </c>
      <c r="G38" s="736">
        <f>5%</f>
        <v>0.05</v>
      </c>
      <c r="H38" s="283" t="str">
        <f>IF(OR(I18=TRUE,I43=TRUE),IF(I38=TRUE,IF(F38&gt;G38,"Fail","Pass"),"N/A"),"Fail")</f>
        <v>Fail</v>
      </c>
      <c r="I38" s="1" t="b">
        <f>AND('Application &amp; Input'!$K$118=0.04,'Application &amp; Input'!$I$22="New Building")</f>
        <v>0</v>
      </c>
    </row>
    <row r="40" spans="1:9" ht="19.899999999999999" customHeight="1" x14ac:dyDescent="0.3">
      <c r="A40" s="280" t="s">
        <v>884</v>
      </c>
      <c r="B40" s="9"/>
      <c r="C40" s="9"/>
      <c r="D40" s="9"/>
      <c r="E40" s="279"/>
      <c r="F40" s="278"/>
      <c r="G40" s="279"/>
      <c r="H40" s="281"/>
    </row>
    <row r="41" spans="1:9" ht="19.899999999999999" customHeight="1" x14ac:dyDescent="0.3">
      <c r="A41" s="12" t="s">
        <v>898</v>
      </c>
      <c r="B41" s="768"/>
      <c r="C41" s="768"/>
      <c r="D41" s="768"/>
      <c r="E41" s="1063" t="s">
        <v>774</v>
      </c>
      <c r="F41" s="1064"/>
      <c r="G41" s="1061" t="s">
        <v>879</v>
      </c>
      <c r="H41" s="1062"/>
    </row>
    <row r="42" spans="1:9" ht="19.899999999999999" customHeight="1" x14ac:dyDescent="0.3">
      <c r="A42" s="8" t="s">
        <v>899</v>
      </c>
      <c r="B42" s="9"/>
      <c r="C42" s="9"/>
      <c r="D42" s="253"/>
      <c r="E42" s="279"/>
      <c r="F42" s="287"/>
      <c r="G42" s="274">
        <f>'B1-Rehab Cost'!$C$38*0.4</f>
        <v>0</v>
      </c>
      <c r="H42" s="282"/>
    </row>
    <row r="43" spans="1:9" ht="19.899999999999999" customHeight="1" x14ac:dyDescent="0.3">
      <c r="A43" s="10" t="s">
        <v>900</v>
      </c>
      <c r="D43" s="406"/>
      <c r="E43" s="274"/>
      <c r="F43" s="284"/>
      <c r="G43" s="269">
        <f>MIN(('B-Project Budget'!$I$12*0.05),750000)</f>
        <v>0</v>
      </c>
      <c r="H43" s="282"/>
      <c r="I43" s="1" t="b">
        <f>OR('Application &amp; Input'!$I$22="Acquisition/Rehabilitation of an Existing Building used for housing",'Application &amp; Input'!$I$22="Acquisition/Rehabilitation of an Existing Building not used for housing")</f>
        <v>0</v>
      </c>
    </row>
    <row r="44" spans="1:9" ht="19.899999999999999" customHeight="1" x14ac:dyDescent="0.3">
      <c r="A44" s="10"/>
      <c r="D44" s="406"/>
      <c r="E44" s="274"/>
      <c r="F44" s="284"/>
      <c r="G44" s="269"/>
      <c r="H44" s="282"/>
    </row>
    <row r="45" spans="1:9" ht="19.899999999999999" customHeight="1" x14ac:dyDescent="0.3">
      <c r="A45" s="12" t="s">
        <v>886</v>
      </c>
      <c r="B45" s="768"/>
      <c r="C45" s="768"/>
      <c r="D45" s="74"/>
      <c r="E45" s="273"/>
      <c r="F45" s="288">
        <f>'B3-Developer Fee'!$F$20</f>
        <v>0</v>
      </c>
      <c r="G45" s="735">
        <f>G43+G42</f>
        <v>0</v>
      </c>
      <c r="H45" s="283" t="str">
        <f>IF(OR(I18=TRUE,I43=TRUE),IF(I45=TRUE,IF(F45&gt;G45,"Fail","Pass"),"N/A"),"Fail")</f>
        <v>Fail</v>
      </c>
      <c r="I45" s="1" t="b">
        <f>AND('Application &amp; Input'!$K$118=0.04,$I$43=TRUE)</f>
        <v>0</v>
      </c>
    </row>
    <row r="47" spans="1:9" ht="19.899999999999999" customHeight="1" x14ac:dyDescent="0.3">
      <c r="A47" s="1" t="s">
        <v>332</v>
      </c>
      <c r="B47" s="1" t="s">
        <v>901</v>
      </c>
    </row>
    <row r="48" spans="1:9" ht="19.899999999999999" customHeight="1" x14ac:dyDescent="0.3">
      <c r="B48" s="1" t="s">
        <v>902</v>
      </c>
    </row>
    <row r="49" spans="1:4" ht="19.899999999999999" customHeight="1" x14ac:dyDescent="0.3">
      <c r="A49" s="195"/>
      <c r="B49" s="195"/>
      <c r="C49" s="195"/>
      <c r="D49" s="195"/>
    </row>
  </sheetData>
  <sheetProtection algorithmName="SHA-512" hashValue="RJ1PICzZUTJhtUUYvc71yApRgD4Ur48RNlhXzAPWo9t/Lg6SDaNwhDrcc6MXIqz3Qut9WkRXK/MZ1u+CEOcz0Q==" saltValue="Zc//o3Q4H4Wub59MHB3tKQ==" spinCount="100000" sheet="1" objects="1" scenarios="1"/>
  <mergeCells count="12">
    <mergeCell ref="G6:H6"/>
    <mergeCell ref="E6:F6"/>
    <mergeCell ref="A1:H1"/>
    <mergeCell ref="A2:H2"/>
    <mergeCell ref="A3:H3"/>
    <mergeCell ref="E18:F18"/>
    <mergeCell ref="G18:H18"/>
    <mergeCell ref="E41:F41"/>
    <mergeCell ref="G41:H41"/>
    <mergeCell ref="E23:F23"/>
    <mergeCell ref="G23:H23"/>
    <mergeCell ref="E29:F29"/>
  </mergeCells>
  <printOptions horizontalCentered="1"/>
  <pageMargins left="0.7" right="0.7" top="0.75" bottom="0.75" header="0.3" footer="0.3"/>
  <pageSetup scale="71" orientation="portrait" r:id="rId1"/>
  <headerFooter>
    <oddFooter>&amp;LExhibit &amp;A&amp;CPage &amp;P/&amp;N&amp;R2025 Consolidated Application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5065A-8DEA-4339-949D-3B060CB9F9CD}">
  <sheetPr codeName="Sheet26">
    <pageSetUpPr fitToPage="1"/>
  </sheetPr>
  <dimension ref="A1:K22"/>
  <sheetViews>
    <sheetView showGridLines="0" workbookViewId="0">
      <selection sqref="A1:I1"/>
    </sheetView>
  </sheetViews>
  <sheetFormatPr defaultColWidth="8.81640625" defaultRowHeight="19.899999999999999" customHeight="1" x14ac:dyDescent="0.3"/>
  <cols>
    <col min="1" max="3" width="3.7265625" style="466" customWidth="1"/>
    <col min="4" max="4" width="21.453125" style="466" customWidth="1"/>
    <col min="5" max="5" width="4.1796875" style="467" customWidth="1"/>
    <col min="6" max="7" width="13.26953125" style="467" customWidth="1"/>
    <col min="8" max="8" width="15.1796875" style="467" customWidth="1"/>
    <col min="9" max="9" width="54.26953125" style="466" customWidth="1"/>
    <col min="10" max="16384" width="8.81640625" style="466"/>
  </cols>
  <sheetData>
    <row r="1" spans="1:11" ht="19.899999999999999" customHeight="1" x14ac:dyDescent="0.3">
      <c r="A1" s="991" t="s">
        <v>903</v>
      </c>
      <c r="B1" s="991"/>
      <c r="C1" s="991"/>
      <c r="D1" s="991"/>
      <c r="E1" s="991"/>
      <c r="F1" s="991"/>
      <c r="G1" s="991"/>
      <c r="H1" s="991"/>
      <c r="I1" s="991"/>
      <c r="J1" s="1"/>
      <c r="K1" s="1"/>
    </row>
    <row r="2" spans="1:11" ht="19.899999999999999" customHeight="1" x14ac:dyDescent="0.3">
      <c r="A2" s="991">
        <f>'Application &amp; Input'!I15</f>
        <v>0</v>
      </c>
      <c r="B2" s="991"/>
      <c r="C2" s="991"/>
      <c r="D2" s="991"/>
      <c r="E2" s="991"/>
      <c r="F2" s="991"/>
      <c r="G2" s="991"/>
      <c r="H2" s="991"/>
      <c r="I2" s="991"/>
      <c r="J2" s="1"/>
      <c r="K2" s="1"/>
    </row>
    <row r="3" spans="1:11" ht="19.899999999999999" customHeight="1" x14ac:dyDescent="0.3">
      <c r="A3" s="991" t="s">
        <v>904</v>
      </c>
      <c r="B3" s="991"/>
      <c r="C3" s="991"/>
      <c r="D3" s="991"/>
      <c r="E3" s="991"/>
      <c r="F3" s="991"/>
      <c r="G3" s="991"/>
      <c r="H3" s="991"/>
      <c r="I3" s="991"/>
      <c r="J3" s="1"/>
      <c r="K3" s="1"/>
    </row>
    <row r="4" spans="1:11" ht="19.899999999999999" customHeight="1" x14ac:dyDescent="0.3">
      <c r="A4" s="238"/>
      <c r="B4" s="1"/>
      <c r="C4" s="1"/>
      <c r="D4" s="1"/>
      <c r="E4" s="7"/>
      <c r="F4" s="7"/>
      <c r="G4" s="7"/>
      <c r="H4" s="7"/>
      <c r="I4" s="1"/>
      <c r="J4" s="1"/>
      <c r="K4" s="1"/>
    </row>
    <row r="5" spans="1:11" ht="19.899999999999999" customHeight="1" x14ac:dyDescent="0.3">
      <c r="A5" s="470"/>
      <c r="B5" s="471"/>
      <c r="C5" s="471"/>
      <c r="D5" s="471"/>
      <c r="E5" s="471"/>
      <c r="F5" s="472" t="s">
        <v>174</v>
      </c>
      <c r="G5" s="472" t="s">
        <v>768</v>
      </c>
      <c r="H5" s="473"/>
      <c r="I5" s="474"/>
      <c r="J5" s="1"/>
      <c r="K5" s="1"/>
    </row>
    <row r="6" spans="1:11" ht="19.899999999999999" customHeight="1" x14ac:dyDescent="0.3">
      <c r="A6" s="475"/>
      <c r="B6" s="469"/>
      <c r="C6" s="469"/>
      <c r="D6" s="469"/>
      <c r="E6" s="469"/>
      <c r="F6" s="476" t="str">
        <f>'Application &amp; Input'!M51</f>
        <v>Error</v>
      </c>
      <c r="G6" s="476">
        <f>'Application &amp; Input'!M90</f>
        <v>0</v>
      </c>
      <c r="H6" s="477"/>
      <c r="I6" s="487"/>
      <c r="J6" s="1"/>
      <c r="K6" s="1"/>
    </row>
    <row r="7" spans="1:11" ht="19.899999999999999" customHeight="1" x14ac:dyDescent="0.3">
      <c r="A7" s="475"/>
      <c r="B7" s="469"/>
      <c r="C7" s="469"/>
      <c r="D7" s="469"/>
      <c r="E7" s="469"/>
      <c r="F7" s="491"/>
      <c r="G7" s="491" t="s">
        <v>769</v>
      </c>
      <c r="H7" s="478"/>
      <c r="I7" s="487"/>
      <c r="J7" s="1"/>
      <c r="K7" s="1"/>
    </row>
    <row r="8" spans="1:11" ht="14" x14ac:dyDescent="0.3">
      <c r="A8" s="479"/>
      <c r="B8" s="480"/>
      <c r="C8" s="480"/>
      <c r="D8" s="480"/>
      <c r="E8" s="480"/>
      <c r="F8" s="481" t="s">
        <v>772</v>
      </c>
      <c r="G8" s="481" t="s">
        <v>773</v>
      </c>
      <c r="H8" s="482" t="s">
        <v>774</v>
      </c>
      <c r="I8" s="545" t="s">
        <v>905</v>
      </c>
      <c r="J8" s="1"/>
      <c r="K8" s="1"/>
    </row>
    <row r="9" spans="1:11" ht="19.899999999999999" customHeight="1" x14ac:dyDescent="0.3">
      <c r="A9" s="539" t="s">
        <v>906</v>
      </c>
      <c r="B9" s="540"/>
      <c r="C9" s="540"/>
      <c r="D9" s="540"/>
      <c r="E9" s="540"/>
      <c r="F9" s="541"/>
      <c r="G9" s="542"/>
      <c r="H9" s="543"/>
      <c r="I9" s="544"/>
      <c r="J9" s="1"/>
      <c r="K9" s="1"/>
    </row>
    <row r="10" spans="1:11" ht="85" customHeight="1" x14ac:dyDescent="0.3">
      <c r="A10" s="529">
        <v>1</v>
      </c>
      <c r="B10" s="530" t="s">
        <v>907</v>
      </c>
      <c r="C10" s="530"/>
      <c r="D10" s="530"/>
      <c r="E10" s="530"/>
      <c r="F10" s="531" t="e">
        <f>H10/$F$6</f>
        <v>#VALUE!</v>
      </c>
      <c r="G10" s="532" t="e">
        <f>H10/$G$6</f>
        <v>#DIV/0!</v>
      </c>
      <c r="H10" s="533">
        <v>0</v>
      </c>
      <c r="I10" s="586"/>
      <c r="J10" s="1"/>
      <c r="K10" s="1"/>
    </row>
    <row r="11" spans="1:11" ht="85" customHeight="1" x14ac:dyDescent="0.3">
      <c r="A11" s="534">
        <v>2</v>
      </c>
      <c r="B11" s="535" t="s">
        <v>908</v>
      </c>
      <c r="C11" s="535"/>
      <c r="D11" s="535"/>
      <c r="E11" s="535"/>
      <c r="F11" s="536" t="e">
        <f t="shared" ref="F11:F20" si="0">H11/$F$6</f>
        <v>#VALUE!</v>
      </c>
      <c r="G11" s="537" t="e">
        <f t="shared" ref="G11:G20" si="1">H11/$G$6</f>
        <v>#DIV/0!</v>
      </c>
      <c r="H11" s="538">
        <v>0</v>
      </c>
      <c r="I11" s="586"/>
      <c r="J11" s="1"/>
      <c r="K11" s="1"/>
    </row>
    <row r="12" spans="1:11" ht="85" customHeight="1" x14ac:dyDescent="0.3">
      <c r="A12" s="534">
        <v>3</v>
      </c>
      <c r="B12" s="535" t="s">
        <v>909</v>
      </c>
      <c r="C12" s="556"/>
      <c r="D12" s="535"/>
      <c r="E12" s="535"/>
      <c r="F12" s="536" t="e">
        <f t="shared" si="0"/>
        <v>#VALUE!</v>
      </c>
      <c r="G12" s="537" t="e">
        <f t="shared" si="1"/>
        <v>#DIV/0!</v>
      </c>
      <c r="H12" s="538">
        <v>0</v>
      </c>
      <c r="I12" s="586"/>
      <c r="J12" s="1"/>
      <c r="K12" s="1"/>
    </row>
    <row r="13" spans="1:11" ht="85" customHeight="1" x14ac:dyDescent="0.3">
      <c r="A13" s="534">
        <v>4</v>
      </c>
      <c r="B13" s="535" t="s">
        <v>910</v>
      </c>
      <c r="C13" s="535"/>
      <c r="D13" s="535"/>
      <c r="E13" s="535"/>
      <c r="F13" s="536" t="e">
        <f t="shared" si="0"/>
        <v>#VALUE!</v>
      </c>
      <c r="G13" s="537" t="e">
        <f t="shared" si="1"/>
        <v>#DIV/0!</v>
      </c>
      <c r="H13" s="538">
        <v>0</v>
      </c>
      <c r="I13" s="586"/>
      <c r="J13" s="1"/>
      <c r="K13" s="1"/>
    </row>
    <row r="14" spans="1:11" ht="85" customHeight="1" x14ac:dyDescent="0.3">
      <c r="A14" s="534">
        <v>5</v>
      </c>
      <c r="B14" s="535" t="s">
        <v>911</v>
      </c>
      <c r="C14" s="535"/>
      <c r="D14" s="535"/>
      <c r="E14" s="535"/>
      <c r="F14" s="536" t="e">
        <f t="shared" si="0"/>
        <v>#VALUE!</v>
      </c>
      <c r="G14" s="537" t="e">
        <f t="shared" si="1"/>
        <v>#DIV/0!</v>
      </c>
      <c r="H14" s="538">
        <v>0</v>
      </c>
      <c r="I14" s="586"/>
      <c r="J14" s="1"/>
      <c r="K14" s="1"/>
    </row>
    <row r="15" spans="1:11" ht="85" customHeight="1" x14ac:dyDescent="0.3">
      <c r="A15" s="534">
        <v>6</v>
      </c>
      <c r="B15" s="535" t="s">
        <v>912</v>
      </c>
      <c r="C15" s="535"/>
      <c r="D15" s="535"/>
      <c r="E15" s="535"/>
      <c r="F15" s="536" t="e">
        <f t="shared" si="0"/>
        <v>#VALUE!</v>
      </c>
      <c r="G15" s="537" t="e">
        <f t="shared" si="1"/>
        <v>#DIV/0!</v>
      </c>
      <c r="H15" s="538">
        <v>0</v>
      </c>
      <c r="I15" s="586"/>
      <c r="J15" s="1"/>
      <c r="K15" s="1"/>
    </row>
    <row r="16" spans="1:11" ht="85" customHeight="1" x14ac:dyDescent="0.3">
      <c r="A16" s="534">
        <v>7</v>
      </c>
      <c r="B16" s="535" t="s">
        <v>913</v>
      </c>
      <c r="C16" s="535"/>
      <c r="D16" s="535"/>
      <c r="E16" s="535"/>
      <c r="F16" s="536" t="e">
        <f t="shared" si="0"/>
        <v>#VALUE!</v>
      </c>
      <c r="G16" s="537" t="e">
        <f t="shared" si="1"/>
        <v>#DIV/0!</v>
      </c>
      <c r="H16" s="538">
        <v>0</v>
      </c>
      <c r="I16" s="586"/>
      <c r="J16" s="1"/>
      <c r="K16" s="1"/>
    </row>
    <row r="17" spans="1:9" ht="85" customHeight="1" x14ac:dyDescent="0.3">
      <c r="A17" s="534">
        <v>8</v>
      </c>
      <c r="B17" s="535" t="s">
        <v>914</v>
      </c>
      <c r="C17" s="535"/>
      <c r="D17" s="535"/>
      <c r="E17" s="535"/>
      <c r="F17" s="536" t="e">
        <f t="shared" si="0"/>
        <v>#VALUE!</v>
      </c>
      <c r="G17" s="537" t="e">
        <f t="shared" si="1"/>
        <v>#DIV/0!</v>
      </c>
      <c r="H17" s="538">
        <v>0</v>
      </c>
      <c r="I17" s="586"/>
    </row>
    <row r="18" spans="1:9" ht="85" customHeight="1" x14ac:dyDescent="0.3">
      <c r="A18" s="534">
        <v>9</v>
      </c>
      <c r="B18" s="535" t="s">
        <v>915</v>
      </c>
      <c r="C18" s="535"/>
      <c r="D18" s="535"/>
      <c r="E18" s="535"/>
      <c r="F18" s="536" t="e">
        <f t="shared" si="0"/>
        <v>#VALUE!</v>
      </c>
      <c r="G18" s="537" t="e">
        <f t="shared" si="1"/>
        <v>#DIV/0!</v>
      </c>
      <c r="H18" s="538">
        <v>0</v>
      </c>
      <c r="I18" s="586"/>
    </row>
    <row r="19" spans="1:9" ht="85" customHeight="1" x14ac:dyDescent="0.3">
      <c r="A19" s="491">
        <v>10</v>
      </c>
      <c r="B19" s="480" t="s">
        <v>916</v>
      </c>
      <c r="C19" s="480"/>
      <c r="D19" s="480"/>
      <c r="E19" s="480"/>
      <c r="F19" s="492" t="e">
        <f t="shared" si="0"/>
        <v>#VALUE!</v>
      </c>
      <c r="G19" s="493" t="e">
        <f t="shared" si="1"/>
        <v>#DIV/0!</v>
      </c>
      <c r="H19" s="483">
        <v>0</v>
      </c>
      <c r="I19" s="586"/>
    </row>
    <row r="20" spans="1:9" ht="19.899999999999999" customHeight="1" x14ac:dyDescent="0.3">
      <c r="A20" s="484"/>
      <c r="B20" s="485" t="s">
        <v>917</v>
      </c>
      <c r="C20" s="485"/>
      <c r="D20" s="485"/>
      <c r="E20" s="485"/>
      <c r="F20" s="494" t="e">
        <f t="shared" si="0"/>
        <v>#VALUE!</v>
      </c>
      <c r="G20" s="468" t="e">
        <f t="shared" si="1"/>
        <v>#DIV/0!</v>
      </c>
      <c r="H20" s="486">
        <f>IF((H10+H11+H12+H13+H14+H15+H16+H17+H18+H19)='B-Project Budget'!I16,(H10+H11+H12+H13+H14+H15+H16+H17+H18+H19),"Error")</f>
        <v>0</v>
      </c>
      <c r="I20" s="488"/>
    </row>
    <row r="22" spans="1:9" ht="19.899999999999999" customHeight="1" x14ac:dyDescent="0.3">
      <c r="A22" s="1" t="s">
        <v>332</v>
      </c>
      <c r="B22" s="1" t="s">
        <v>918</v>
      </c>
      <c r="C22" s="1"/>
      <c r="D22" s="1"/>
      <c r="E22" s="7"/>
      <c r="F22" s="7"/>
      <c r="G22" s="7"/>
      <c r="H22" s="7"/>
      <c r="I22" s="1"/>
    </row>
  </sheetData>
  <sheetProtection algorithmName="SHA-512" hashValue="VSrsraig6gQNlBGrCA+POrDsFT59Yw+PQqyXfNfGM4me01EA2I7yxoEk/RGielllg/STQKWa2T0qKNXDPCnpcw==" saltValue="4I3KGIR4XisELB1ncx0VsA==" spinCount="100000" sheet="1" objects="1" scenarios="1"/>
  <mergeCells count="3">
    <mergeCell ref="A1:I1"/>
    <mergeCell ref="A2:I2"/>
    <mergeCell ref="A3:I3"/>
  </mergeCells>
  <printOptions horizontalCentered="1"/>
  <pageMargins left="0.7" right="0.7" top="0.75" bottom="0.75" header="0.3" footer="0.3"/>
  <pageSetup scale="63" orientation="portrait" r:id="rId1"/>
  <headerFooter>
    <oddFooter>&amp;LExhibit &amp;A&amp;CPage &amp;P/&amp;N&amp;R2025 Consolidated Application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864C-C624-4DBC-AF2E-700843F2F200}">
  <sheetPr codeName="Sheet41">
    <pageSetUpPr fitToPage="1"/>
  </sheetPr>
  <dimension ref="A1:L29"/>
  <sheetViews>
    <sheetView showGridLines="0" workbookViewId="0">
      <selection activeCell="N12" sqref="N12"/>
    </sheetView>
  </sheetViews>
  <sheetFormatPr defaultColWidth="8.81640625" defaultRowHeight="19.899999999999999" customHeight="1" x14ac:dyDescent="0.3"/>
  <cols>
    <col min="1" max="3" width="3.7265625" style="466" customWidth="1"/>
    <col min="4" max="4" width="22" style="466" customWidth="1"/>
    <col min="5" max="5" width="4.1796875" style="467" customWidth="1"/>
    <col min="6" max="7" width="13.26953125" style="467" customWidth="1"/>
    <col min="8" max="8" width="15.1796875" style="467" customWidth="1"/>
    <col min="9" max="9" width="54.26953125" style="466" customWidth="1"/>
    <col min="10" max="11" width="8.81640625" style="466"/>
    <col min="12" max="12" width="12.81640625" style="466" bestFit="1" customWidth="1"/>
    <col min="13" max="16384" width="8.81640625" style="466"/>
  </cols>
  <sheetData>
    <row r="1" spans="1:12" ht="19.899999999999999" customHeight="1" x14ac:dyDescent="0.3">
      <c r="A1" s="991" t="s">
        <v>919</v>
      </c>
      <c r="B1" s="991"/>
      <c r="C1" s="991"/>
      <c r="D1" s="991"/>
      <c r="E1" s="991"/>
      <c r="F1" s="991"/>
      <c r="G1" s="991"/>
      <c r="H1" s="991"/>
      <c r="I1" s="991"/>
      <c r="J1" s="1"/>
      <c r="K1" s="1"/>
      <c r="L1" s="1"/>
    </row>
    <row r="2" spans="1:12" ht="19.899999999999999" customHeight="1" x14ac:dyDescent="0.3">
      <c r="A2" s="991">
        <f>'Application &amp; Input'!I15</f>
        <v>0</v>
      </c>
      <c r="B2" s="991"/>
      <c r="C2" s="991"/>
      <c r="D2" s="991"/>
      <c r="E2" s="991"/>
      <c r="F2" s="991"/>
      <c r="G2" s="991"/>
      <c r="H2" s="991"/>
      <c r="I2" s="991"/>
      <c r="J2" s="1"/>
      <c r="K2" s="1"/>
      <c r="L2" s="1"/>
    </row>
    <row r="3" spans="1:12" ht="19.899999999999999" customHeight="1" x14ac:dyDescent="0.3">
      <c r="A3" s="991" t="s">
        <v>920</v>
      </c>
      <c r="B3" s="991"/>
      <c r="C3" s="991"/>
      <c r="D3" s="991"/>
      <c r="E3" s="991"/>
      <c r="F3" s="991"/>
      <c r="G3" s="991"/>
      <c r="H3" s="991"/>
      <c r="I3" s="991"/>
      <c r="J3" s="1"/>
      <c r="K3" s="1"/>
      <c r="L3" s="1"/>
    </row>
    <row r="4" spans="1:12" ht="19.899999999999999" customHeight="1" x14ac:dyDescent="0.3">
      <c r="A4" s="238"/>
      <c r="B4" s="1"/>
      <c r="C4" s="1"/>
      <c r="D4" s="1"/>
      <c r="E4" s="7"/>
      <c r="F4" s="7"/>
      <c r="G4" s="7"/>
      <c r="H4" s="7"/>
      <c r="I4" s="1"/>
      <c r="J4" s="1"/>
      <c r="K4" s="1"/>
      <c r="L4" s="1"/>
    </row>
    <row r="5" spans="1:12" ht="19.899999999999999" customHeight="1" x14ac:dyDescent="0.3">
      <c r="A5" s="470"/>
      <c r="B5" s="471"/>
      <c r="C5" s="471"/>
      <c r="D5" s="471"/>
      <c r="E5" s="471"/>
      <c r="F5" s="472" t="s">
        <v>174</v>
      </c>
      <c r="G5" s="472" t="s">
        <v>768</v>
      </c>
      <c r="H5" s="473"/>
      <c r="I5" s="474"/>
      <c r="J5" s="1"/>
      <c r="K5" s="1"/>
      <c r="L5" s="1"/>
    </row>
    <row r="6" spans="1:12" ht="19.899999999999999" customHeight="1" x14ac:dyDescent="0.3">
      <c r="A6" s="475"/>
      <c r="B6" s="469"/>
      <c r="C6" s="469"/>
      <c r="D6" s="469"/>
      <c r="E6" s="469"/>
      <c r="F6" s="476" t="str">
        <f>'Application &amp; Input'!M51</f>
        <v>Error</v>
      </c>
      <c r="G6" s="476">
        <f>'Application &amp; Input'!M90</f>
        <v>0</v>
      </c>
      <c r="H6" s="477"/>
      <c r="I6" s="487"/>
      <c r="J6" s="1"/>
      <c r="K6" s="1"/>
      <c r="L6" s="1"/>
    </row>
    <row r="7" spans="1:12" ht="19.899999999999999" customHeight="1" x14ac:dyDescent="0.3">
      <c r="A7" s="475"/>
      <c r="B7" s="469"/>
      <c r="C7" s="469"/>
      <c r="D7" s="469"/>
      <c r="E7" s="469"/>
      <c r="F7" s="491"/>
      <c r="G7" s="491" t="s">
        <v>769</v>
      </c>
      <c r="H7" s="478"/>
      <c r="I7" s="487"/>
      <c r="J7" s="1"/>
      <c r="K7" s="1"/>
      <c r="L7" s="1"/>
    </row>
    <row r="8" spans="1:12" ht="14" x14ac:dyDescent="0.3">
      <c r="A8" s="479"/>
      <c r="B8" s="480"/>
      <c r="C8" s="480"/>
      <c r="D8" s="480"/>
      <c r="E8" s="480"/>
      <c r="F8" s="481" t="s">
        <v>772</v>
      </c>
      <c r="G8" s="481" t="s">
        <v>773</v>
      </c>
      <c r="H8" s="482" t="s">
        <v>774</v>
      </c>
      <c r="I8" s="545" t="s">
        <v>905</v>
      </c>
      <c r="J8" s="1"/>
      <c r="K8" s="1"/>
      <c r="L8" s="1"/>
    </row>
    <row r="9" spans="1:12" ht="19.899999999999999" customHeight="1" x14ac:dyDescent="0.3">
      <c r="A9" s="539" t="s">
        <v>921</v>
      </c>
      <c r="B9" s="540"/>
      <c r="C9" s="540"/>
      <c r="D9" s="540"/>
      <c r="E9" s="540"/>
      <c r="F9" s="541"/>
      <c r="G9" s="542"/>
      <c r="H9" s="543"/>
      <c r="I9" s="544"/>
      <c r="J9" s="1"/>
      <c r="K9" s="1"/>
      <c r="L9" s="1"/>
    </row>
    <row r="10" spans="1:12" ht="70" customHeight="1" x14ac:dyDescent="0.3">
      <c r="A10" s="529">
        <v>1</v>
      </c>
      <c r="B10" s="530" t="s">
        <v>922</v>
      </c>
      <c r="C10" s="530"/>
      <c r="D10" s="530"/>
      <c r="E10" s="530"/>
      <c r="F10" s="531" t="e">
        <f>H10/$F$6</f>
        <v>#VALUE!</v>
      </c>
      <c r="G10" s="532" t="e">
        <f>H10/$G$6</f>
        <v>#DIV/0!</v>
      </c>
      <c r="H10" s="533"/>
      <c r="I10" s="586"/>
      <c r="J10" s="1"/>
      <c r="K10" s="1"/>
      <c r="L10" s="53"/>
    </row>
    <row r="11" spans="1:12" ht="70" customHeight="1" x14ac:dyDescent="0.3">
      <c r="A11" s="534">
        <v>2</v>
      </c>
      <c r="B11" s="535" t="s">
        <v>923</v>
      </c>
      <c r="C11" s="535"/>
      <c r="D11" s="535"/>
      <c r="E11" s="535"/>
      <c r="F11" s="536" t="e">
        <f t="shared" ref="F11:F22" si="0">H11/$F$6</f>
        <v>#VALUE!</v>
      </c>
      <c r="G11" s="537" t="e">
        <f t="shared" ref="G11:G22" si="1">H11/$G$6</f>
        <v>#DIV/0!</v>
      </c>
      <c r="H11" s="533"/>
      <c r="I11" s="586"/>
      <c r="J11" s="1"/>
      <c r="K11" s="1"/>
      <c r="L11" s="1"/>
    </row>
    <row r="12" spans="1:12" ht="70" customHeight="1" x14ac:dyDescent="0.3">
      <c r="A12" s="534">
        <v>3</v>
      </c>
      <c r="B12" s="535" t="s">
        <v>924</v>
      </c>
      <c r="C12" s="535"/>
      <c r="D12" s="535"/>
      <c r="E12" s="535"/>
      <c r="F12" s="536" t="e">
        <f t="shared" si="0"/>
        <v>#VALUE!</v>
      </c>
      <c r="G12" s="537" t="e">
        <f t="shared" si="1"/>
        <v>#DIV/0!</v>
      </c>
      <c r="H12" s="533"/>
      <c r="I12" s="586"/>
      <c r="J12" s="1"/>
      <c r="K12" s="1"/>
      <c r="L12" s="1"/>
    </row>
    <row r="13" spans="1:12" ht="70" customHeight="1" x14ac:dyDescent="0.3">
      <c r="A13" s="534">
        <v>4</v>
      </c>
      <c r="B13" s="535" t="s">
        <v>925</v>
      </c>
      <c r="C13" s="535"/>
      <c r="D13" s="535"/>
      <c r="E13" s="535"/>
      <c r="F13" s="536" t="e">
        <f t="shared" si="0"/>
        <v>#VALUE!</v>
      </c>
      <c r="G13" s="537" t="e">
        <f t="shared" si="1"/>
        <v>#DIV/0!</v>
      </c>
      <c r="H13" s="533"/>
      <c r="I13" s="586"/>
      <c r="J13" s="1"/>
      <c r="K13" s="1"/>
      <c r="L13" s="1"/>
    </row>
    <row r="14" spans="1:12" ht="70" customHeight="1" x14ac:dyDescent="0.3">
      <c r="A14" s="534">
        <v>5</v>
      </c>
      <c r="B14" s="535" t="s">
        <v>926</v>
      </c>
      <c r="C14" s="535"/>
      <c r="D14" s="535"/>
      <c r="E14" s="535"/>
      <c r="F14" s="536" t="e">
        <f t="shared" si="0"/>
        <v>#VALUE!</v>
      </c>
      <c r="G14" s="537" t="e">
        <f t="shared" si="1"/>
        <v>#DIV/0!</v>
      </c>
      <c r="H14" s="533"/>
      <c r="I14" s="586"/>
      <c r="J14" s="1"/>
      <c r="K14" s="1"/>
      <c r="L14" s="1"/>
    </row>
    <row r="15" spans="1:12" ht="70" customHeight="1" x14ac:dyDescent="0.3">
      <c r="A15" s="534">
        <v>6</v>
      </c>
      <c r="B15" s="535" t="s">
        <v>927</v>
      </c>
      <c r="C15" s="535"/>
      <c r="D15" s="535"/>
      <c r="E15" s="535"/>
      <c r="F15" s="536" t="e">
        <f t="shared" si="0"/>
        <v>#VALUE!</v>
      </c>
      <c r="G15" s="537" t="e">
        <f t="shared" si="1"/>
        <v>#DIV/0!</v>
      </c>
      <c r="H15" s="533"/>
      <c r="I15" s="586"/>
      <c r="J15" s="1"/>
      <c r="K15" s="1"/>
      <c r="L15" s="1"/>
    </row>
    <row r="16" spans="1:12" ht="70" customHeight="1" x14ac:dyDescent="0.3">
      <c r="A16" s="534">
        <v>7</v>
      </c>
      <c r="B16" s="535" t="s">
        <v>928</v>
      </c>
      <c r="C16" s="535"/>
      <c r="D16" s="535"/>
      <c r="E16" s="535"/>
      <c r="F16" s="536" t="e">
        <f t="shared" si="0"/>
        <v>#VALUE!</v>
      </c>
      <c r="G16" s="537" t="e">
        <f t="shared" si="1"/>
        <v>#DIV/0!</v>
      </c>
      <c r="H16" s="533"/>
      <c r="I16" s="586"/>
      <c r="J16" s="1"/>
      <c r="K16" s="1"/>
      <c r="L16" s="1"/>
    </row>
    <row r="17" spans="1:9" ht="70" customHeight="1" x14ac:dyDescent="0.3">
      <c r="A17" s="534">
        <v>8</v>
      </c>
      <c r="B17" s="535" t="s">
        <v>929</v>
      </c>
      <c r="C17" s="556"/>
      <c r="D17" s="535"/>
      <c r="E17" s="535"/>
      <c r="F17" s="536" t="e">
        <f t="shared" si="0"/>
        <v>#VALUE!</v>
      </c>
      <c r="G17" s="537" t="e">
        <f t="shared" si="1"/>
        <v>#DIV/0!</v>
      </c>
      <c r="H17" s="533"/>
      <c r="I17" s="586"/>
    </row>
    <row r="18" spans="1:9" ht="70" customHeight="1" x14ac:dyDescent="0.3">
      <c r="A18" s="534">
        <v>9</v>
      </c>
      <c r="B18" s="535" t="s">
        <v>930</v>
      </c>
      <c r="C18" s="535"/>
      <c r="D18" s="535"/>
      <c r="E18" s="535"/>
      <c r="F18" s="536" t="e">
        <f t="shared" ref="F18:F20" si="2">H18/$F$6</f>
        <v>#VALUE!</v>
      </c>
      <c r="G18" s="537" t="e">
        <f t="shared" ref="G18:G20" si="3">H18/$G$6</f>
        <v>#DIV/0!</v>
      </c>
      <c r="H18" s="533"/>
      <c r="I18" s="586"/>
    </row>
    <row r="19" spans="1:9" ht="70" customHeight="1" x14ac:dyDescent="0.3">
      <c r="A19" s="534">
        <v>10</v>
      </c>
      <c r="B19" s="535" t="s">
        <v>931</v>
      </c>
      <c r="C19" s="535"/>
      <c r="D19" s="535"/>
      <c r="E19" s="535"/>
      <c r="F19" s="536" t="e">
        <f t="shared" si="2"/>
        <v>#VALUE!</v>
      </c>
      <c r="G19" s="537" t="e">
        <f t="shared" si="3"/>
        <v>#DIV/0!</v>
      </c>
      <c r="H19" s="533"/>
      <c r="I19" s="586"/>
    </row>
    <row r="20" spans="1:9" ht="70" customHeight="1" x14ac:dyDescent="0.3">
      <c r="A20" s="534">
        <v>11</v>
      </c>
      <c r="B20" s="535" t="s">
        <v>932</v>
      </c>
      <c r="C20" s="535"/>
      <c r="D20" s="535"/>
      <c r="E20" s="535"/>
      <c r="F20" s="536" t="e">
        <f t="shared" si="2"/>
        <v>#VALUE!</v>
      </c>
      <c r="G20" s="537" t="e">
        <f t="shared" si="3"/>
        <v>#DIV/0!</v>
      </c>
      <c r="H20" s="533"/>
      <c r="I20" s="586"/>
    </row>
    <row r="21" spans="1:9" ht="70" customHeight="1" x14ac:dyDescent="0.3">
      <c r="A21" s="534">
        <v>12</v>
      </c>
      <c r="B21" s="535" t="s">
        <v>933</v>
      </c>
      <c r="C21" s="535"/>
      <c r="D21" s="535"/>
      <c r="E21" s="535"/>
      <c r="F21" s="536" t="e">
        <f t="shared" si="0"/>
        <v>#VALUE!</v>
      </c>
      <c r="G21" s="537" t="e">
        <f t="shared" si="1"/>
        <v>#DIV/0!</v>
      </c>
      <c r="H21" s="533"/>
      <c r="I21" s="586"/>
    </row>
    <row r="22" spans="1:9" ht="70" customHeight="1" x14ac:dyDescent="0.3">
      <c r="A22" s="491">
        <v>13</v>
      </c>
      <c r="B22" s="480" t="s">
        <v>934</v>
      </c>
      <c r="C22" s="557"/>
      <c r="D22" s="480"/>
      <c r="E22" s="480"/>
      <c r="F22" s="492" t="e">
        <f t="shared" si="0"/>
        <v>#VALUE!</v>
      </c>
      <c r="G22" s="493" t="e">
        <f t="shared" si="1"/>
        <v>#DIV/0!</v>
      </c>
      <c r="H22" s="533"/>
      <c r="I22" s="586"/>
    </row>
    <row r="23" spans="1:9" ht="20.149999999999999" customHeight="1" x14ac:dyDescent="0.3">
      <c r="A23" s="484"/>
      <c r="B23" s="1065" t="s">
        <v>935</v>
      </c>
      <c r="C23" s="1065"/>
      <c r="D23" s="1065"/>
      <c r="E23" s="485"/>
      <c r="F23" s="494" t="e">
        <f>H23/$F$6</f>
        <v>#VALUE!</v>
      </c>
      <c r="G23" s="468" t="e">
        <f>H23/$G$6</f>
        <v>#DIV/0!</v>
      </c>
      <c r="H23" s="486">
        <f>IF((H10+H11+H12+H13+H14+H15+H16+H17+H18+H19+H20+H21+H22)=('B-Project Budget'!I18+'B-Project Budget'!I19+'B-Project Budget'!I20+'B-Project Budget'!I21),(H10+H11+H12+H13+H14+H15+H16+H17+H18+H19+H20+H21+H22),"Error")</f>
        <v>0</v>
      </c>
      <c r="I23" s="488"/>
    </row>
    <row r="25" spans="1:9" ht="19.899999999999999" customHeight="1" x14ac:dyDescent="0.3">
      <c r="A25" s="1" t="s">
        <v>332</v>
      </c>
      <c r="B25" s="1" t="s">
        <v>936</v>
      </c>
      <c r="C25" s="1"/>
      <c r="D25" s="1"/>
      <c r="E25" s="7"/>
      <c r="F25" s="7"/>
      <c r="G25" s="7"/>
      <c r="H25" s="7"/>
      <c r="I25" s="1"/>
    </row>
    <row r="26" spans="1:9" ht="19.899999999999999" customHeight="1" x14ac:dyDescent="0.3">
      <c r="A26" s="1"/>
      <c r="B26" s="1" t="s">
        <v>937</v>
      </c>
      <c r="C26" s="1"/>
      <c r="D26" s="1"/>
      <c r="E26" s="7"/>
      <c r="F26" s="7"/>
      <c r="G26" s="7"/>
      <c r="H26" s="7"/>
      <c r="I26" s="1"/>
    </row>
    <row r="27" spans="1:9" ht="19.899999999999999" customHeight="1" x14ac:dyDescent="0.3">
      <c r="A27" s="1"/>
      <c r="B27" s="1" t="s">
        <v>938</v>
      </c>
      <c r="C27" s="1"/>
      <c r="D27" s="1"/>
      <c r="E27" s="7"/>
      <c r="F27" s="7"/>
      <c r="G27" s="7"/>
      <c r="H27" s="7"/>
      <c r="I27" s="1"/>
    </row>
    <row r="28" spans="1:9" ht="19.899999999999999" customHeight="1" x14ac:dyDescent="0.3">
      <c r="A28" s="1"/>
      <c r="B28" s="1" t="s">
        <v>939</v>
      </c>
      <c r="C28" s="1"/>
      <c r="D28" s="1"/>
      <c r="E28" s="7"/>
      <c r="F28" s="7"/>
      <c r="G28" s="7"/>
      <c r="H28" s="7"/>
      <c r="I28" s="1"/>
    </row>
    <row r="29" spans="1:9" ht="19.899999999999999" customHeight="1" x14ac:dyDescent="0.3">
      <c r="A29" s="1"/>
      <c r="B29" s="1" t="s">
        <v>940</v>
      </c>
      <c r="C29" s="1"/>
      <c r="D29" s="1"/>
      <c r="E29" s="7"/>
      <c r="F29" s="7"/>
      <c r="G29" s="7"/>
      <c r="H29" s="7"/>
      <c r="I29" s="1"/>
    </row>
  </sheetData>
  <sheetProtection algorithmName="SHA-512" hashValue="w/QI2e5J2l7BvmNMmuyrSsYWxAUqF3nRCDnwZgP3UNxvuWuVhvrESSMsfGVlayhspVIwyyvxTglD+iDNS6S68w==" saltValue="xMz4KjixK8hMBt1HLdNKlg==" spinCount="100000" sheet="1" objects="1" scenarios="1"/>
  <mergeCells count="4">
    <mergeCell ref="A1:I1"/>
    <mergeCell ref="A2:I2"/>
    <mergeCell ref="A3:I3"/>
    <mergeCell ref="B23:D23"/>
  </mergeCells>
  <printOptions horizontalCentered="1"/>
  <pageMargins left="0.7" right="0.7" top="0.75" bottom="0.75" header="0.3" footer="0.3"/>
  <pageSetup scale="55" orientation="portrait" r:id="rId1"/>
  <headerFooter>
    <oddFooter>&amp;LExhibit &amp;A&amp;CPage &amp;P/&amp;N&amp;R2025 Consolidated Application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AR105"/>
  <sheetViews>
    <sheetView showGridLines="0" workbookViewId="0">
      <selection activeCell="F14" sqref="F14"/>
    </sheetView>
  </sheetViews>
  <sheetFormatPr defaultColWidth="15.7265625" defaultRowHeight="15" customHeight="1" outlineLevelCol="1" x14ac:dyDescent="0.3"/>
  <cols>
    <col min="1" max="3" width="3.7265625" style="1" customWidth="1"/>
    <col min="4" max="4" width="44.54296875" style="1" customWidth="1"/>
    <col min="5" max="29" width="15.7265625" style="1"/>
    <col min="30" max="41" width="15.7265625" style="1" customWidth="1" outlineLevel="1"/>
    <col min="42" max="42" width="15.7265625" style="1"/>
    <col min="43" max="43" width="15.7265625" style="1" customWidth="1"/>
    <col min="44" max="44" width="15.7265625" style="1" hidden="1" customWidth="1"/>
    <col min="45" max="16384" width="15.7265625" style="1"/>
  </cols>
  <sheetData>
    <row r="1" spans="1:44" ht="15" customHeight="1" x14ac:dyDescent="0.3">
      <c r="A1" s="41" t="s">
        <v>941</v>
      </c>
    </row>
    <row r="2" spans="1:44" ht="15" customHeight="1" x14ac:dyDescent="0.3">
      <c r="A2" s="41">
        <f>'Application &amp; Input'!I15</f>
        <v>0</v>
      </c>
    </row>
    <row r="3" spans="1:44" ht="15" customHeight="1" x14ac:dyDescent="0.3">
      <c r="A3" s="41" t="s">
        <v>942</v>
      </c>
    </row>
    <row r="4" spans="1:44" ht="15" customHeight="1" x14ac:dyDescent="0.3">
      <c r="A4" s="317"/>
    </row>
    <row r="5" spans="1:44" ht="15" customHeight="1" x14ac:dyDescent="0.3">
      <c r="A5" s="743"/>
      <c r="B5" s="744"/>
      <c r="C5" s="744"/>
      <c r="D5" s="744"/>
      <c r="E5" s="744"/>
      <c r="F5" s="744"/>
      <c r="G5" s="744"/>
      <c r="H5" s="744"/>
      <c r="I5" s="745"/>
      <c r="J5" s="745"/>
    </row>
    <row r="6" spans="1:44" ht="15" customHeight="1" x14ac:dyDescent="0.35">
      <c r="A6" s="846"/>
      <c r="B6" s="847"/>
      <c r="C6" s="847"/>
      <c r="D6" s="848" t="s">
        <v>1747</v>
      </c>
      <c r="E6" s="163"/>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row>
    <row r="7" spans="1:44" ht="15" customHeight="1" x14ac:dyDescent="0.3">
      <c r="A7" s="237"/>
      <c r="E7" s="497"/>
      <c r="F7" s="498">
        <v>1</v>
      </c>
      <c r="G7" s="498">
        <f>F7+1</f>
        <v>2</v>
      </c>
      <c r="H7" s="498">
        <f t="shared" ref="H7:AC7" si="0">G7+1</f>
        <v>3</v>
      </c>
      <c r="I7" s="498">
        <f t="shared" si="0"/>
        <v>4</v>
      </c>
      <c r="J7" s="498">
        <f t="shared" si="0"/>
        <v>5</v>
      </c>
      <c r="K7" s="498">
        <f t="shared" si="0"/>
        <v>6</v>
      </c>
      <c r="L7" s="495">
        <f t="shared" si="0"/>
        <v>7</v>
      </c>
      <c r="M7" s="495">
        <f t="shared" si="0"/>
        <v>8</v>
      </c>
      <c r="N7" s="498">
        <f t="shared" si="0"/>
        <v>9</v>
      </c>
      <c r="O7" s="498">
        <f t="shared" si="0"/>
        <v>10</v>
      </c>
      <c r="P7" s="499">
        <f t="shared" si="0"/>
        <v>11</v>
      </c>
      <c r="Q7" s="495">
        <f t="shared" si="0"/>
        <v>12</v>
      </c>
      <c r="R7" s="495">
        <f t="shared" si="0"/>
        <v>13</v>
      </c>
      <c r="S7" s="495">
        <f t="shared" si="0"/>
        <v>14</v>
      </c>
      <c r="T7" s="495">
        <f t="shared" si="0"/>
        <v>15</v>
      </c>
      <c r="U7" s="495">
        <f t="shared" si="0"/>
        <v>16</v>
      </c>
      <c r="V7" s="495">
        <f t="shared" si="0"/>
        <v>17</v>
      </c>
      <c r="W7" s="495">
        <f t="shared" si="0"/>
        <v>18</v>
      </c>
      <c r="X7" s="495">
        <f t="shared" si="0"/>
        <v>19</v>
      </c>
      <c r="Y7" s="495">
        <f t="shared" si="0"/>
        <v>20</v>
      </c>
      <c r="Z7" s="495">
        <f t="shared" si="0"/>
        <v>21</v>
      </c>
      <c r="AA7" s="495">
        <f t="shared" si="0"/>
        <v>22</v>
      </c>
      <c r="AB7" s="495">
        <f t="shared" si="0"/>
        <v>23</v>
      </c>
      <c r="AC7" s="495">
        <f t="shared" si="0"/>
        <v>24</v>
      </c>
      <c r="AD7" s="495">
        <f t="shared" ref="AD7" si="1">AC7+1</f>
        <v>25</v>
      </c>
      <c r="AE7" s="495">
        <f t="shared" ref="AE7" si="2">AD7+1</f>
        <v>26</v>
      </c>
      <c r="AF7" s="495">
        <f t="shared" ref="AF7" si="3">AE7+1</f>
        <v>27</v>
      </c>
      <c r="AG7" s="495">
        <f t="shared" ref="AG7" si="4">AF7+1</f>
        <v>28</v>
      </c>
      <c r="AH7" s="495">
        <f t="shared" ref="AH7" si="5">AG7+1</f>
        <v>29</v>
      </c>
      <c r="AI7" s="495">
        <f t="shared" ref="AI7" si="6">AH7+1</f>
        <v>30</v>
      </c>
      <c r="AJ7" s="495">
        <f t="shared" ref="AJ7" si="7">AI7+1</f>
        <v>31</v>
      </c>
      <c r="AK7" s="495">
        <f t="shared" ref="AK7" si="8">AJ7+1</f>
        <v>32</v>
      </c>
      <c r="AL7" s="495">
        <f t="shared" ref="AL7" si="9">AK7+1</f>
        <v>33</v>
      </c>
      <c r="AM7" s="495">
        <f t="shared" ref="AM7" si="10">AL7+1</f>
        <v>34</v>
      </c>
      <c r="AN7" s="495">
        <f t="shared" ref="AN7" si="11">AM7+1</f>
        <v>35</v>
      </c>
      <c r="AO7" s="495">
        <f t="shared" ref="AO7" si="12">AN7+1</f>
        <v>36</v>
      </c>
      <c r="AP7" s="495" t="s">
        <v>943</v>
      </c>
      <c r="AQ7" s="495" t="s">
        <v>269</v>
      </c>
    </row>
    <row r="8" spans="1:44" ht="15" customHeight="1" x14ac:dyDescent="0.3">
      <c r="A8" s="12"/>
      <c r="B8" s="768"/>
      <c r="C8" s="768"/>
      <c r="D8" s="768"/>
      <c r="E8" s="496" t="s">
        <v>774</v>
      </c>
      <c r="F8" s="500" t="s">
        <v>944</v>
      </c>
      <c r="G8" s="501" t="s">
        <v>945</v>
      </c>
      <c r="H8" s="501" t="s">
        <v>945</v>
      </c>
      <c r="I8" s="501" t="s">
        <v>945</v>
      </c>
      <c r="J8" s="501" t="s">
        <v>945</v>
      </c>
      <c r="K8" s="501" t="s">
        <v>945</v>
      </c>
      <c r="L8" s="502" t="s">
        <v>945</v>
      </c>
      <c r="M8" s="502" t="s">
        <v>945</v>
      </c>
      <c r="N8" s="501" t="s">
        <v>945</v>
      </c>
      <c r="O8" s="501" t="s">
        <v>945</v>
      </c>
      <c r="P8" s="501" t="s">
        <v>945</v>
      </c>
      <c r="Q8" s="502" t="s">
        <v>945</v>
      </c>
      <c r="R8" s="502" t="s">
        <v>945</v>
      </c>
      <c r="S8" s="502" t="s">
        <v>945</v>
      </c>
      <c r="T8" s="502" t="s">
        <v>945</v>
      </c>
      <c r="U8" s="502" t="s">
        <v>945</v>
      </c>
      <c r="V8" s="502" t="s">
        <v>945</v>
      </c>
      <c r="W8" s="502" t="s">
        <v>945</v>
      </c>
      <c r="X8" s="502" t="s">
        <v>945</v>
      </c>
      <c r="Y8" s="502" t="s">
        <v>945</v>
      </c>
      <c r="Z8" s="502" t="s">
        <v>945</v>
      </c>
      <c r="AA8" s="502" t="s">
        <v>945</v>
      </c>
      <c r="AB8" s="502" t="s">
        <v>945</v>
      </c>
      <c r="AC8" s="502" t="s">
        <v>945</v>
      </c>
      <c r="AD8" s="502" t="s">
        <v>945</v>
      </c>
      <c r="AE8" s="502" t="s">
        <v>945</v>
      </c>
      <c r="AF8" s="502" t="s">
        <v>945</v>
      </c>
      <c r="AG8" s="502" t="s">
        <v>945</v>
      </c>
      <c r="AH8" s="502" t="s">
        <v>945</v>
      </c>
      <c r="AI8" s="502" t="s">
        <v>945</v>
      </c>
      <c r="AJ8" s="502" t="s">
        <v>945</v>
      </c>
      <c r="AK8" s="502" t="s">
        <v>945</v>
      </c>
      <c r="AL8" s="502" t="s">
        <v>945</v>
      </c>
      <c r="AM8" s="502" t="s">
        <v>945</v>
      </c>
      <c r="AN8" s="502" t="s">
        <v>945</v>
      </c>
      <c r="AO8" s="502" t="s">
        <v>945</v>
      </c>
      <c r="AP8" s="496" t="s">
        <v>946</v>
      </c>
      <c r="AQ8" s="849" t="s">
        <v>1746</v>
      </c>
      <c r="AR8" s="16" t="s">
        <v>270</v>
      </c>
    </row>
    <row r="9" spans="1:44" ht="15" customHeight="1" x14ac:dyDescent="0.3">
      <c r="A9" s="10" t="s">
        <v>775</v>
      </c>
      <c r="E9" s="123"/>
      <c r="F9" s="54"/>
      <c r="G9" s="54"/>
      <c r="H9" s="54"/>
      <c r="I9" s="54"/>
      <c r="J9" s="54"/>
      <c r="K9" s="54"/>
      <c r="L9" s="123"/>
      <c r="M9" s="123"/>
      <c r="N9" s="54"/>
      <c r="O9" s="54"/>
      <c r="P9" s="54"/>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89"/>
    </row>
    <row r="10" spans="1:44" ht="15" customHeight="1" x14ac:dyDescent="0.3">
      <c r="A10" s="10">
        <f>'B-Project Budget'!A10</f>
        <v>1</v>
      </c>
      <c r="B10" s="1" t="str">
        <f>'B-Project Budget'!B10</f>
        <v>Land</v>
      </c>
      <c r="E10" s="31">
        <f>'B-Project Budget'!I10</f>
        <v>0</v>
      </c>
      <c r="F10" s="159"/>
      <c r="G10" s="159"/>
      <c r="H10" s="159"/>
      <c r="I10" s="159"/>
      <c r="J10" s="159"/>
      <c r="K10" s="159"/>
      <c r="L10" s="176"/>
      <c r="M10" s="176"/>
      <c r="N10" s="159"/>
      <c r="O10" s="159"/>
      <c r="P10" s="159"/>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45">
        <f>IF(AR10=E10,AR10,"Error")</f>
        <v>0</v>
      </c>
      <c r="AR10" s="1">
        <f>SUM(F10:AP10)</f>
        <v>0</v>
      </c>
    </row>
    <row r="11" spans="1:44" ht="15" customHeight="1" x14ac:dyDescent="0.3">
      <c r="A11" s="12">
        <f>'B-Project Budget'!A11</f>
        <v>2</v>
      </c>
      <c r="B11" s="768" t="str">
        <f>'B-Project Budget'!B11</f>
        <v>Building/Improvements</v>
      </c>
      <c r="C11" s="768"/>
      <c r="D11" s="768"/>
      <c r="E11" s="124">
        <f>'B-Project Budget'!I11</f>
        <v>0</v>
      </c>
      <c r="F11" s="160"/>
      <c r="G11" s="160"/>
      <c r="H11" s="160"/>
      <c r="I11" s="160"/>
      <c r="J11" s="160"/>
      <c r="K11" s="160"/>
      <c r="L11" s="162"/>
      <c r="M11" s="162"/>
      <c r="N11" s="160"/>
      <c r="O11" s="160"/>
      <c r="P11" s="160"/>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32">
        <f>IF(AR11=E11,AR11,"Error")</f>
        <v>0</v>
      </c>
      <c r="AR11" s="768">
        <f>SUM(F11:AP11)</f>
        <v>0</v>
      </c>
    </row>
    <row r="12" spans="1:44" ht="15" customHeight="1" x14ac:dyDescent="0.3">
      <c r="A12" s="10"/>
      <c r="C12" s="1" t="s">
        <v>947</v>
      </c>
      <c r="E12" s="45">
        <f>'B-Project Budget'!I12</f>
        <v>0</v>
      </c>
      <c r="F12" s="81">
        <f>SUM(F10:F11)</f>
        <v>0</v>
      </c>
      <c r="G12" s="81">
        <f t="shared" ref="G12:AP12" si="13">SUM(G10:G11)</f>
        <v>0</v>
      </c>
      <c r="H12" s="81">
        <f t="shared" si="13"/>
        <v>0</v>
      </c>
      <c r="I12" s="81">
        <f t="shared" si="13"/>
        <v>0</v>
      </c>
      <c r="J12" s="81">
        <f t="shared" si="13"/>
        <v>0</v>
      </c>
      <c r="K12" s="81">
        <f t="shared" si="13"/>
        <v>0</v>
      </c>
      <c r="L12" s="45">
        <f t="shared" si="13"/>
        <v>0</v>
      </c>
      <c r="M12" s="45">
        <f t="shared" si="13"/>
        <v>0</v>
      </c>
      <c r="N12" s="81">
        <f t="shared" si="13"/>
        <v>0</v>
      </c>
      <c r="O12" s="81">
        <f t="shared" si="13"/>
        <v>0</v>
      </c>
      <c r="P12" s="81">
        <f t="shared" si="13"/>
        <v>0</v>
      </c>
      <c r="Q12" s="45">
        <f t="shared" si="13"/>
        <v>0</v>
      </c>
      <c r="R12" s="45">
        <f t="shared" si="13"/>
        <v>0</v>
      </c>
      <c r="S12" s="45">
        <f t="shared" si="13"/>
        <v>0</v>
      </c>
      <c r="T12" s="45">
        <f t="shared" si="13"/>
        <v>0</v>
      </c>
      <c r="U12" s="45">
        <f t="shared" si="13"/>
        <v>0</v>
      </c>
      <c r="V12" s="45">
        <f t="shared" si="13"/>
        <v>0</v>
      </c>
      <c r="W12" s="45">
        <f t="shared" si="13"/>
        <v>0</v>
      </c>
      <c r="X12" s="45">
        <f t="shared" si="13"/>
        <v>0</v>
      </c>
      <c r="Y12" s="45">
        <f t="shared" si="13"/>
        <v>0</v>
      </c>
      <c r="Z12" s="45">
        <f t="shared" si="13"/>
        <v>0</v>
      </c>
      <c r="AA12" s="45">
        <f t="shared" si="13"/>
        <v>0</v>
      </c>
      <c r="AB12" s="45">
        <f t="shared" si="13"/>
        <v>0</v>
      </c>
      <c r="AC12" s="45">
        <f t="shared" ref="AC12" si="14">SUM(AC10:AC11)</f>
        <v>0</v>
      </c>
      <c r="AD12" s="45">
        <f t="shared" ref="AD12:AO12" si="15">SUM(AD10:AD11)</f>
        <v>0</v>
      </c>
      <c r="AE12" s="45">
        <f t="shared" si="15"/>
        <v>0</v>
      </c>
      <c r="AF12" s="45">
        <f t="shared" si="15"/>
        <v>0</v>
      </c>
      <c r="AG12" s="45">
        <f t="shared" si="15"/>
        <v>0</v>
      </c>
      <c r="AH12" s="45">
        <f t="shared" si="15"/>
        <v>0</v>
      </c>
      <c r="AI12" s="45">
        <f t="shared" si="15"/>
        <v>0</v>
      </c>
      <c r="AJ12" s="45">
        <f t="shared" si="15"/>
        <v>0</v>
      </c>
      <c r="AK12" s="45">
        <f t="shared" si="15"/>
        <v>0</v>
      </c>
      <c r="AL12" s="45">
        <f t="shared" si="15"/>
        <v>0</v>
      </c>
      <c r="AM12" s="45">
        <f t="shared" si="15"/>
        <v>0</v>
      </c>
      <c r="AN12" s="45">
        <f t="shared" si="15"/>
        <v>0</v>
      </c>
      <c r="AO12" s="45">
        <f t="shared" si="15"/>
        <v>0</v>
      </c>
      <c r="AP12" s="45">
        <f t="shared" si="13"/>
        <v>0</v>
      </c>
      <c r="AQ12" s="45">
        <f>IF(AR12=E12,AR12,"Error")</f>
        <v>0</v>
      </c>
      <c r="AR12" s="1">
        <f>SUM(F12:AP12)</f>
        <v>0</v>
      </c>
    </row>
    <row r="13" spans="1:44" ht="4.9000000000000004" customHeight="1" x14ac:dyDescent="0.3">
      <c r="A13" s="10"/>
      <c r="E13" s="45"/>
      <c r="F13" s="81"/>
      <c r="G13" s="81"/>
      <c r="H13" s="81"/>
      <c r="I13" s="81"/>
      <c r="J13" s="81"/>
      <c r="K13" s="81"/>
      <c r="L13" s="45"/>
      <c r="M13" s="45"/>
      <c r="N13" s="81"/>
      <c r="O13" s="81"/>
      <c r="P13" s="81"/>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row>
    <row r="14" spans="1:44" ht="15" customHeight="1" x14ac:dyDescent="0.3">
      <c r="A14" s="10" t="str">
        <f>'B-Project Budget'!A14</f>
        <v>Construction/Rehabilitation Work:</v>
      </c>
      <c r="E14" s="45"/>
      <c r="F14" s="81"/>
      <c r="G14" s="81"/>
      <c r="H14" s="81"/>
      <c r="I14" s="81"/>
      <c r="J14" s="81"/>
      <c r="K14" s="81"/>
      <c r="L14" s="45"/>
      <c r="M14" s="45"/>
      <c r="N14" s="81"/>
      <c r="O14" s="81"/>
      <c r="P14" s="81"/>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row>
    <row r="15" spans="1:44" ht="15" customHeight="1" x14ac:dyDescent="0.3">
      <c r="A15" s="10">
        <f>'B-Project Budget'!A15</f>
        <v>3</v>
      </c>
      <c r="B15" s="1" t="str">
        <f>'B-Project Budget'!B15</f>
        <v>Site Work - Off Site</v>
      </c>
      <c r="E15" s="45">
        <f>'B-Project Budget'!I15</f>
        <v>0</v>
      </c>
      <c r="F15" s="159"/>
      <c r="G15" s="159"/>
      <c r="H15" s="159"/>
      <c r="I15" s="159"/>
      <c r="J15" s="159"/>
      <c r="K15" s="159"/>
      <c r="L15" s="176"/>
      <c r="M15" s="176"/>
      <c r="N15" s="159"/>
      <c r="O15" s="159"/>
      <c r="P15" s="159"/>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45">
        <f t="shared" ref="AQ15:AQ25" si="16">IF(AR15=E15,AR15,"Error")</f>
        <v>0</v>
      </c>
      <c r="AR15" s="1">
        <f t="shared" ref="AR15:AR25" si="17">SUM(F15:AP15)</f>
        <v>0</v>
      </c>
    </row>
    <row r="16" spans="1:44" ht="15" customHeight="1" x14ac:dyDescent="0.3">
      <c r="A16" s="10">
        <f>'B-Project Budget'!A16</f>
        <v>4</v>
      </c>
      <c r="B16" s="1" t="str">
        <f>'B-Project Budget'!B16</f>
        <v>Site Work - On Site (Exhibit B-5)</v>
      </c>
      <c r="E16" s="45">
        <f>'B-Project Budget'!I16</f>
        <v>0</v>
      </c>
      <c r="F16" s="159"/>
      <c r="G16" s="159"/>
      <c r="H16" s="159"/>
      <c r="I16" s="159"/>
      <c r="J16" s="159"/>
      <c r="K16" s="159"/>
      <c r="L16" s="176"/>
      <c r="M16" s="176"/>
      <c r="N16" s="159"/>
      <c r="O16" s="159"/>
      <c r="P16" s="159"/>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45">
        <f t="shared" si="16"/>
        <v>0</v>
      </c>
      <c r="AR16" s="1">
        <f t="shared" si="17"/>
        <v>0</v>
      </c>
    </row>
    <row r="17" spans="1:44" ht="15" customHeight="1" x14ac:dyDescent="0.3">
      <c r="A17" s="10">
        <f>'B-Project Budget'!A17</f>
        <v>5</v>
      </c>
      <c r="B17" s="1" t="str">
        <f>'B-Project Budget'!B17</f>
        <v>Rehabilitation (Exhibit Bravo-1)</v>
      </c>
      <c r="E17" s="45">
        <f>'B-Project Budget'!I17</f>
        <v>0</v>
      </c>
      <c r="F17" s="159"/>
      <c r="G17" s="159"/>
      <c r="H17" s="159"/>
      <c r="I17" s="159"/>
      <c r="J17" s="159"/>
      <c r="K17" s="159"/>
      <c r="L17" s="176"/>
      <c r="M17" s="176"/>
      <c r="N17" s="159"/>
      <c r="O17" s="159"/>
      <c r="P17" s="159"/>
      <c r="Q17" s="176"/>
      <c r="R17" s="176"/>
      <c r="S17" s="176"/>
      <c r="T17" s="176"/>
      <c r="U17" s="176"/>
      <c r="V17" s="176"/>
      <c r="W17" s="176"/>
      <c r="X17" s="176"/>
      <c r="Y17" s="176"/>
      <c r="Z17" s="176"/>
      <c r="AA17" s="176"/>
      <c r="AB17" s="176"/>
      <c r="AC17" s="176"/>
      <c r="AD17" s="176"/>
      <c r="AE17" s="176"/>
      <c r="AF17" s="176"/>
      <c r="AG17" s="176"/>
      <c r="AH17" s="176"/>
      <c r="AI17" s="176"/>
      <c r="AJ17" s="176"/>
      <c r="AK17" s="176"/>
      <c r="AL17" s="176"/>
      <c r="AM17" s="176"/>
      <c r="AN17" s="176"/>
      <c r="AO17" s="176"/>
      <c r="AP17" s="176"/>
      <c r="AQ17" s="45">
        <f t="shared" si="16"/>
        <v>0</v>
      </c>
      <c r="AR17" s="1">
        <f t="shared" si="17"/>
        <v>0</v>
      </c>
    </row>
    <row r="18" spans="1:44" ht="15" customHeight="1" x14ac:dyDescent="0.3">
      <c r="A18" s="10">
        <f>'B-Project Budget'!A18</f>
        <v>6</v>
      </c>
      <c r="B18" s="1" t="str">
        <f>'B-Project Budget'!B18</f>
        <v>New Construction - Residential (Exhibit B-6)</v>
      </c>
      <c r="E18" s="45">
        <f>'B-Project Budget'!I18</f>
        <v>0</v>
      </c>
      <c r="F18" s="159"/>
      <c r="G18" s="159"/>
      <c r="H18" s="159"/>
      <c r="I18" s="159"/>
      <c r="J18" s="159"/>
      <c r="K18" s="159"/>
      <c r="L18" s="176"/>
      <c r="M18" s="176"/>
      <c r="N18" s="159"/>
      <c r="O18" s="159"/>
      <c r="P18" s="159"/>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45">
        <f t="shared" si="16"/>
        <v>0</v>
      </c>
      <c r="AR18" s="1">
        <f t="shared" si="17"/>
        <v>0</v>
      </c>
    </row>
    <row r="19" spans="1:44" ht="15" customHeight="1" x14ac:dyDescent="0.3">
      <c r="A19" s="10">
        <f>'B-Project Budget'!A19</f>
        <v>7</v>
      </c>
      <c r="B19" s="1" t="str">
        <f>'B-Project Budget'!B19</f>
        <v>New Construction - Commercial (Exhibit B-6)</v>
      </c>
      <c r="E19" s="45">
        <f>'B-Project Budget'!I19</f>
        <v>0</v>
      </c>
      <c r="F19" s="159"/>
      <c r="G19" s="159"/>
      <c r="H19" s="159"/>
      <c r="I19" s="159"/>
      <c r="J19" s="159"/>
      <c r="K19" s="159"/>
      <c r="L19" s="176"/>
      <c r="M19" s="176"/>
      <c r="N19" s="159"/>
      <c r="O19" s="159"/>
      <c r="P19" s="159"/>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45">
        <f t="shared" si="16"/>
        <v>0</v>
      </c>
      <c r="AR19" s="1">
        <f t="shared" si="17"/>
        <v>0</v>
      </c>
    </row>
    <row r="20" spans="1:44" ht="15" customHeight="1" x14ac:dyDescent="0.3">
      <c r="A20" s="10">
        <f>'B-Project Budget'!A20</f>
        <v>8</v>
      </c>
      <c r="B20" s="1" t="str">
        <f>'B-Project Budget'!B20</f>
        <v>New Construction - Community Svc Facility (Exhibit B-6)</v>
      </c>
      <c r="E20" s="45">
        <f>'B-Project Budget'!I20</f>
        <v>0</v>
      </c>
      <c r="F20" s="159"/>
      <c r="G20" s="159"/>
      <c r="H20" s="159"/>
      <c r="I20" s="159"/>
      <c r="J20" s="159"/>
      <c r="K20" s="159"/>
      <c r="L20" s="176"/>
      <c r="M20" s="176"/>
      <c r="N20" s="159"/>
      <c r="O20" s="159"/>
      <c r="P20" s="159"/>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45">
        <f t="shared" si="16"/>
        <v>0</v>
      </c>
      <c r="AR20" s="1">
        <f t="shared" si="17"/>
        <v>0</v>
      </c>
    </row>
    <row r="21" spans="1:44" ht="15" customHeight="1" x14ac:dyDescent="0.3">
      <c r="A21" s="10">
        <f>'B-Project Budget'!A21</f>
        <v>9</v>
      </c>
      <c r="B21" s="1" t="str">
        <f>'B-Project Budget'!B21</f>
        <v>Parking - Structured (Exhibit B-6)</v>
      </c>
      <c r="E21" s="45">
        <f>'B-Project Budget'!I21</f>
        <v>0</v>
      </c>
      <c r="F21" s="159"/>
      <c r="G21" s="159"/>
      <c r="H21" s="159"/>
      <c r="I21" s="159"/>
      <c r="J21" s="159"/>
      <c r="K21" s="159"/>
      <c r="L21" s="176"/>
      <c r="M21" s="176"/>
      <c r="N21" s="159"/>
      <c r="O21" s="159"/>
      <c r="P21" s="159"/>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45">
        <f t="shared" si="16"/>
        <v>0</v>
      </c>
      <c r="AR21" s="1">
        <f t="shared" si="17"/>
        <v>0</v>
      </c>
    </row>
    <row r="22" spans="1:44" ht="15" customHeight="1" x14ac:dyDescent="0.3">
      <c r="A22" s="10">
        <f>'B-Project Budget'!A22</f>
        <v>10</v>
      </c>
      <c r="B22" s="1" t="str">
        <f>'B-Project Budget'!B22</f>
        <v>Contractor Profit</v>
      </c>
      <c r="E22" s="45">
        <f>'B-Project Budget'!I22</f>
        <v>0</v>
      </c>
      <c r="F22" s="159"/>
      <c r="G22" s="159"/>
      <c r="H22" s="159"/>
      <c r="I22" s="159"/>
      <c r="J22" s="159"/>
      <c r="K22" s="159"/>
      <c r="L22" s="176"/>
      <c r="M22" s="176"/>
      <c r="N22" s="159"/>
      <c r="O22" s="159"/>
      <c r="P22" s="159"/>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45">
        <f t="shared" si="16"/>
        <v>0</v>
      </c>
      <c r="AR22" s="1">
        <f t="shared" si="17"/>
        <v>0</v>
      </c>
    </row>
    <row r="23" spans="1:44" ht="15" customHeight="1" x14ac:dyDescent="0.3">
      <c r="A23" s="10">
        <f>'B-Project Budget'!A23</f>
        <v>11</v>
      </c>
      <c r="B23" s="1" t="str">
        <f>'B-Project Budget'!B23</f>
        <v>Contractor Overhead</v>
      </c>
      <c r="E23" s="45">
        <f>'B-Project Budget'!I23</f>
        <v>0</v>
      </c>
      <c r="F23" s="159"/>
      <c r="G23" s="159"/>
      <c r="H23" s="159"/>
      <c r="I23" s="159"/>
      <c r="J23" s="159"/>
      <c r="K23" s="159"/>
      <c r="L23" s="176"/>
      <c r="M23" s="176"/>
      <c r="N23" s="159"/>
      <c r="O23" s="159"/>
      <c r="P23" s="159"/>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45">
        <f t="shared" si="16"/>
        <v>0</v>
      </c>
      <c r="AR23" s="1">
        <f t="shared" si="17"/>
        <v>0</v>
      </c>
    </row>
    <row r="24" spans="1:44" ht="15" customHeight="1" x14ac:dyDescent="0.3">
      <c r="A24" s="12">
        <f>'B-Project Budget'!A24</f>
        <v>12</v>
      </c>
      <c r="B24" s="768" t="str">
        <f>'B-Project Budget'!B24</f>
        <v>Contractor General Requirements</v>
      </c>
      <c r="C24" s="768"/>
      <c r="D24" s="768"/>
      <c r="E24" s="32">
        <f>'B-Project Budget'!I24</f>
        <v>0</v>
      </c>
      <c r="F24" s="160"/>
      <c r="G24" s="160"/>
      <c r="H24" s="160"/>
      <c r="I24" s="160"/>
      <c r="J24" s="160"/>
      <c r="K24" s="160"/>
      <c r="L24" s="162"/>
      <c r="M24" s="162"/>
      <c r="N24" s="160"/>
      <c r="O24" s="160"/>
      <c r="P24" s="160"/>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32">
        <f t="shared" si="16"/>
        <v>0</v>
      </c>
      <c r="AR24" s="768">
        <f t="shared" si="17"/>
        <v>0</v>
      </c>
    </row>
    <row r="25" spans="1:44" ht="15" customHeight="1" x14ac:dyDescent="0.3">
      <c r="A25" s="10"/>
      <c r="C25" s="1" t="s">
        <v>880</v>
      </c>
      <c r="E25" s="45">
        <f>'B-Project Budget'!I25</f>
        <v>0</v>
      </c>
      <c r="F25" s="81">
        <f>SUM(F15:F24)</f>
        <v>0</v>
      </c>
      <c r="G25" s="81">
        <f t="shared" ref="G25:AP25" si="18">SUM(G15:G24)</f>
        <v>0</v>
      </c>
      <c r="H25" s="81">
        <f t="shared" si="18"/>
        <v>0</v>
      </c>
      <c r="I25" s="81">
        <f t="shared" si="18"/>
        <v>0</v>
      </c>
      <c r="J25" s="81">
        <f t="shared" si="18"/>
        <v>0</v>
      </c>
      <c r="K25" s="81">
        <f t="shared" si="18"/>
        <v>0</v>
      </c>
      <c r="L25" s="45">
        <f t="shared" si="18"/>
        <v>0</v>
      </c>
      <c r="M25" s="45">
        <f t="shared" si="18"/>
        <v>0</v>
      </c>
      <c r="N25" s="81">
        <f t="shared" si="18"/>
        <v>0</v>
      </c>
      <c r="O25" s="81">
        <f t="shared" si="18"/>
        <v>0</v>
      </c>
      <c r="P25" s="81">
        <f t="shared" si="18"/>
        <v>0</v>
      </c>
      <c r="Q25" s="45">
        <f t="shared" si="18"/>
        <v>0</v>
      </c>
      <c r="R25" s="45">
        <f t="shared" si="18"/>
        <v>0</v>
      </c>
      <c r="S25" s="45">
        <f t="shared" si="18"/>
        <v>0</v>
      </c>
      <c r="T25" s="45">
        <f t="shared" si="18"/>
        <v>0</v>
      </c>
      <c r="U25" s="45">
        <f t="shared" si="18"/>
        <v>0</v>
      </c>
      <c r="V25" s="45">
        <f t="shared" si="18"/>
        <v>0</v>
      </c>
      <c r="W25" s="45">
        <f t="shared" si="18"/>
        <v>0</v>
      </c>
      <c r="X25" s="45">
        <f t="shared" si="18"/>
        <v>0</v>
      </c>
      <c r="Y25" s="45">
        <f t="shared" si="18"/>
        <v>0</v>
      </c>
      <c r="Z25" s="45">
        <f t="shared" si="18"/>
        <v>0</v>
      </c>
      <c r="AA25" s="45">
        <f t="shared" si="18"/>
        <v>0</v>
      </c>
      <c r="AB25" s="45">
        <f t="shared" si="18"/>
        <v>0</v>
      </c>
      <c r="AC25" s="45">
        <f t="shared" ref="AC25" si="19">SUM(AC15:AC24)</f>
        <v>0</v>
      </c>
      <c r="AD25" s="45">
        <f t="shared" ref="AD25:AO25" si="20">SUM(AD15:AD24)</f>
        <v>0</v>
      </c>
      <c r="AE25" s="45">
        <f t="shared" si="20"/>
        <v>0</v>
      </c>
      <c r="AF25" s="45">
        <f t="shared" si="20"/>
        <v>0</v>
      </c>
      <c r="AG25" s="45">
        <f t="shared" si="20"/>
        <v>0</v>
      </c>
      <c r="AH25" s="45">
        <f t="shared" si="20"/>
        <v>0</v>
      </c>
      <c r="AI25" s="45">
        <f t="shared" si="20"/>
        <v>0</v>
      </c>
      <c r="AJ25" s="45">
        <f t="shared" si="20"/>
        <v>0</v>
      </c>
      <c r="AK25" s="45">
        <f t="shared" si="20"/>
        <v>0</v>
      </c>
      <c r="AL25" s="45">
        <f t="shared" si="20"/>
        <v>0</v>
      </c>
      <c r="AM25" s="45">
        <f t="shared" si="20"/>
        <v>0</v>
      </c>
      <c r="AN25" s="45">
        <f t="shared" si="20"/>
        <v>0</v>
      </c>
      <c r="AO25" s="45">
        <f t="shared" si="20"/>
        <v>0</v>
      </c>
      <c r="AP25" s="45">
        <f t="shared" si="18"/>
        <v>0</v>
      </c>
      <c r="AQ25" s="45">
        <f t="shared" si="16"/>
        <v>0</v>
      </c>
      <c r="AR25" s="1">
        <f t="shared" si="17"/>
        <v>0</v>
      </c>
    </row>
    <row r="26" spans="1:44" ht="4.9000000000000004" customHeight="1" x14ac:dyDescent="0.3">
      <c r="A26" s="10"/>
      <c r="E26" s="45"/>
      <c r="F26" s="81"/>
      <c r="G26" s="81"/>
      <c r="H26" s="81"/>
      <c r="I26" s="81"/>
      <c r="J26" s="81"/>
      <c r="K26" s="81"/>
      <c r="L26" s="45"/>
      <c r="M26" s="45"/>
      <c r="N26" s="81"/>
      <c r="O26" s="81"/>
      <c r="P26" s="81"/>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row>
    <row r="27" spans="1:44" ht="15" customHeight="1" x14ac:dyDescent="0.3">
      <c r="A27" s="10" t="str">
        <f>'B-Project Budget'!A27</f>
        <v>Interim and Soft Costs:</v>
      </c>
      <c r="E27" s="45"/>
      <c r="F27" s="81"/>
      <c r="G27" s="81"/>
      <c r="H27" s="81"/>
      <c r="I27" s="81"/>
      <c r="J27" s="81"/>
      <c r="K27" s="81"/>
      <c r="L27" s="45"/>
      <c r="M27" s="45"/>
      <c r="N27" s="81"/>
      <c r="O27" s="81"/>
      <c r="P27" s="81"/>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row>
    <row r="28" spans="1:44" ht="15" customHeight="1" x14ac:dyDescent="0.3">
      <c r="A28" s="10">
        <f>'B-Project Budget'!A28</f>
        <v>13</v>
      </c>
      <c r="B28" s="1" t="str">
        <f>'B-Project Budget'!B28</f>
        <v>Accounting/Cost Certification</v>
      </c>
      <c r="E28" s="45">
        <f>'B-Project Budget'!I28</f>
        <v>0</v>
      </c>
      <c r="F28" s="159"/>
      <c r="G28" s="159"/>
      <c r="H28" s="159"/>
      <c r="I28" s="159"/>
      <c r="J28" s="159"/>
      <c r="K28" s="159"/>
      <c r="L28" s="176"/>
      <c r="M28" s="176"/>
      <c r="N28" s="159"/>
      <c r="O28" s="159"/>
      <c r="P28" s="159"/>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45">
        <f t="shared" ref="AQ28:AQ46" si="21">IF(AR28=E28,AR28,"Error")</f>
        <v>0</v>
      </c>
      <c r="AR28" s="1">
        <f t="shared" ref="AR28:AR46" si="22">SUM(F28:AP28)</f>
        <v>0</v>
      </c>
    </row>
    <row r="29" spans="1:44" ht="15" customHeight="1" x14ac:dyDescent="0.3">
      <c r="A29" s="10">
        <f>'B-Project Budget'!A29</f>
        <v>14</v>
      </c>
      <c r="B29" s="1" t="str">
        <f>'B-Project Budget'!B29</f>
        <v>Advertising/Marketing</v>
      </c>
      <c r="E29" s="45">
        <f>'B-Project Budget'!I29</f>
        <v>0</v>
      </c>
      <c r="F29" s="159"/>
      <c r="G29" s="159"/>
      <c r="H29" s="159"/>
      <c r="I29" s="159"/>
      <c r="J29" s="159"/>
      <c r="K29" s="159"/>
      <c r="L29" s="176"/>
      <c r="M29" s="176"/>
      <c r="N29" s="159"/>
      <c r="O29" s="159"/>
      <c r="P29" s="159"/>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45">
        <f t="shared" si="21"/>
        <v>0</v>
      </c>
      <c r="AR29" s="1">
        <f t="shared" si="22"/>
        <v>0</v>
      </c>
    </row>
    <row r="30" spans="1:44" ht="15" customHeight="1" x14ac:dyDescent="0.3">
      <c r="A30" s="10">
        <f>'B-Project Budget'!A30</f>
        <v>15</v>
      </c>
      <c r="B30" s="1" t="str">
        <f>'B-Project Budget'!B30</f>
        <v>Appraisal</v>
      </c>
      <c r="E30" s="45">
        <f>'B-Project Budget'!I30</f>
        <v>0</v>
      </c>
      <c r="F30" s="159"/>
      <c r="G30" s="159"/>
      <c r="H30" s="159"/>
      <c r="I30" s="159"/>
      <c r="J30" s="159"/>
      <c r="K30" s="159"/>
      <c r="L30" s="176"/>
      <c r="M30" s="176"/>
      <c r="N30" s="159"/>
      <c r="O30" s="159"/>
      <c r="P30" s="159"/>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45">
        <f t="shared" si="21"/>
        <v>0</v>
      </c>
      <c r="AR30" s="1">
        <f t="shared" si="22"/>
        <v>0</v>
      </c>
    </row>
    <row r="31" spans="1:44" ht="15" customHeight="1" x14ac:dyDescent="0.3">
      <c r="A31" s="10">
        <f>'B-Project Budget'!A31</f>
        <v>16</v>
      </c>
      <c r="B31" s="1" t="str">
        <f>'B-Project Budget'!B31</f>
        <v>Architect Fee - Design</v>
      </c>
      <c r="E31" s="45">
        <f>'B-Project Budget'!I31</f>
        <v>0</v>
      </c>
      <c r="F31" s="159"/>
      <c r="G31" s="159"/>
      <c r="H31" s="159"/>
      <c r="I31" s="159"/>
      <c r="J31" s="159"/>
      <c r="K31" s="159"/>
      <c r="L31" s="176"/>
      <c r="M31" s="176"/>
      <c r="N31" s="159"/>
      <c r="O31" s="159"/>
      <c r="P31" s="159"/>
      <c r="Q31" s="176"/>
      <c r="R31" s="176"/>
      <c r="S31" s="176"/>
      <c r="T31" s="176"/>
      <c r="U31" s="176"/>
      <c r="V31" s="176"/>
      <c r="W31" s="176"/>
      <c r="X31" s="176"/>
      <c r="Y31" s="176"/>
      <c r="Z31" s="176"/>
      <c r="AA31" s="176"/>
      <c r="AB31" s="176"/>
      <c r="AC31" s="176"/>
      <c r="AD31" s="176"/>
      <c r="AE31" s="176"/>
      <c r="AF31" s="176"/>
      <c r="AG31" s="176"/>
      <c r="AH31" s="176"/>
      <c r="AI31" s="176"/>
      <c r="AJ31" s="176"/>
      <c r="AK31" s="176"/>
      <c r="AL31" s="176"/>
      <c r="AM31" s="176"/>
      <c r="AN31" s="176"/>
      <c r="AO31" s="176"/>
      <c r="AP31" s="176"/>
      <c r="AQ31" s="45">
        <f t="shared" si="21"/>
        <v>0</v>
      </c>
      <c r="AR31" s="1">
        <f t="shared" si="22"/>
        <v>0</v>
      </c>
    </row>
    <row r="32" spans="1:44" ht="15" customHeight="1" x14ac:dyDescent="0.3">
      <c r="A32" s="10">
        <f>'B-Project Budget'!A32</f>
        <v>17</v>
      </c>
      <c r="B32" s="1" t="str">
        <f>'B-Project Budget'!B32</f>
        <v>Architect Fee - Supervision</v>
      </c>
      <c r="E32" s="45">
        <f>'B-Project Budget'!I32</f>
        <v>0</v>
      </c>
      <c r="F32" s="159"/>
      <c r="G32" s="159"/>
      <c r="H32" s="159"/>
      <c r="I32" s="159"/>
      <c r="J32" s="159"/>
      <c r="K32" s="159"/>
      <c r="L32" s="176"/>
      <c r="M32" s="176"/>
      <c r="N32" s="159"/>
      <c r="O32" s="159"/>
      <c r="P32" s="159"/>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45">
        <f t="shared" si="21"/>
        <v>0</v>
      </c>
      <c r="AR32" s="1">
        <f t="shared" si="22"/>
        <v>0</v>
      </c>
    </row>
    <row r="33" spans="1:44" ht="15" customHeight="1" x14ac:dyDescent="0.3">
      <c r="A33" s="10">
        <f>'B-Project Budget'!A33</f>
        <v>18</v>
      </c>
      <c r="B33" s="1" t="str">
        <f>'B-Project Budget'!B33</f>
        <v>Building Permits</v>
      </c>
      <c r="E33" s="45">
        <f>'B-Project Budget'!I33</f>
        <v>0</v>
      </c>
      <c r="F33" s="159"/>
      <c r="G33" s="159"/>
      <c r="H33" s="159"/>
      <c r="I33" s="159"/>
      <c r="J33" s="159"/>
      <c r="K33" s="159"/>
      <c r="L33" s="176"/>
      <c r="M33" s="176"/>
      <c r="N33" s="159"/>
      <c r="O33" s="159"/>
      <c r="P33" s="159"/>
      <c r="Q33" s="176"/>
      <c r="R33" s="176"/>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45">
        <f t="shared" si="21"/>
        <v>0</v>
      </c>
      <c r="AR33" s="1">
        <f t="shared" si="22"/>
        <v>0</v>
      </c>
    </row>
    <row r="34" spans="1:44" ht="15" customHeight="1" x14ac:dyDescent="0.3">
      <c r="A34" s="10">
        <f>'B-Project Budget'!A34</f>
        <v>19</v>
      </c>
      <c r="B34" s="1" t="str">
        <f>'B-Project Budget'!B34</f>
        <v>Consulting</v>
      </c>
      <c r="E34" s="45">
        <f>'B-Project Budget'!I34</f>
        <v>0</v>
      </c>
      <c r="F34" s="159"/>
      <c r="G34" s="159"/>
      <c r="H34" s="159"/>
      <c r="I34" s="159"/>
      <c r="J34" s="159"/>
      <c r="K34" s="159"/>
      <c r="L34" s="176"/>
      <c r="M34" s="176"/>
      <c r="N34" s="159"/>
      <c r="O34" s="159"/>
      <c r="P34" s="159"/>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45">
        <f t="shared" si="21"/>
        <v>0</v>
      </c>
      <c r="AR34" s="1">
        <f t="shared" si="22"/>
        <v>0</v>
      </c>
    </row>
    <row r="35" spans="1:44" ht="15" customHeight="1" x14ac:dyDescent="0.3">
      <c r="A35" s="10">
        <f>'B-Project Budget'!A35</f>
        <v>20</v>
      </c>
      <c r="B35" s="1" t="str">
        <f>'B-Project Budget'!B35</f>
        <v>Engineering</v>
      </c>
      <c r="E35" s="45">
        <f>'B-Project Budget'!I35</f>
        <v>0</v>
      </c>
      <c r="F35" s="159"/>
      <c r="G35" s="159"/>
      <c r="H35" s="159"/>
      <c r="I35" s="159"/>
      <c r="J35" s="159"/>
      <c r="K35" s="159"/>
      <c r="L35" s="176"/>
      <c r="M35" s="176"/>
      <c r="N35" s="159"/>
      <c r="O35" s="159"/>
      <c r="P35" s="159"/>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45">
        <f t="shared" si="21"/>
        <v>0</v>
      </c>
      <c r="AR35" s="1">
        <f t="shared" si="22"/>
        <v>0</v>
      </c>
    </row>
    <row r="36" spans="1:44" ht="15" customHeight="1" x14ac:dyDescent="0.3">
      <c r="A36" s="10">
        <f>'B-Project Budget'!A36</f>
        <v>21</v>
      </c>
      <c r="B36" s="1" t="str">
        <f>'B-Project Budget'!B36</f>
        <v>Environmental Report</v>
      </c>
      <c r="E36" s="45">
        <f>'B-Project Budget'!I36</f>
        <v>0</v>
      </c>
      <c r="F36" s="159"/>
      <c r="G36" s="159"/>
      <c r="H36" s="159"/>
      <c r="I36" s="159"/>
      <c r="J36" s="159"/>
      <c r="K36" s="159"/>
      <c r="L36" s="176"/>
      <c r="M36" s="176"/>
      <c r="N36" s="159"/>
      <c r="O36" s="159"/>
      <c r="P36" s="159"/>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45">
        <f t="shared" si="21"/>
        <v>0</v>
      </c>
      <c r="AR36" s="1">
        <f t="shared" si="22"/>
        <v>0</v>
      </c>
    </row>
    <row r="37" spans="1:44" ht="15" customHeight="1" x14ac:dyDescent="0.3">
      <c r="A37" s="10">
        <f>'B-Project Budget'!A37</f>
        <v>22</v>
      </c>
      <c r="B37" s="1" t="str">
        <f>'B-Project Budget'!B37</f>
        <v>Insurance</v>
      </c>
      <c r="E37" s="45">
        <f>'B-Project Budget'!I37</f>
        <v>0</v>
      </c>
      <c r="F37" s="159"/>
      <c r="G37" s="159"/>
      <c r="H37" s="159"/>
      <c r="I37" s="159"/>
      <c r="J37" s="159"/>
      <c r="K37" s="159"/>
      <c r="L37" s="176"/>
      <c r="M37" s="176"/>
      <c r="N37" s="159"/>
      <c r="O37" s="159"/>
      <c r="P37" s="159"/>
      <c r="Q37" s="176"/>
      <c r="R37" s="176"/>
      <c r="S37" s="176"/>
      <c r="T37" s="176"/>
      <c r="U37" s="176"/>
      <c r="V37" s="176"/>
      <c r="W37" s="176"/>
      <c r="X37" s="176"/>
      <c r="Y37" s="176"/>
      <c r="Z37" s="176"/>
      <c r="AA37" s="176"/>
      <c r="AB37" s="176"/>
      <c r="AC37" s="176"/>
      <c r="AD37" s="176"/>
      <c r="AE37" s="176"/>
      <c r="AF37" s="176"/>
      <c r="AG37" s="176"/>
      <c r="AH37" s="176"/>
      <c r="AI37" s="176"/>
      <c r="AJ37" s="176"/>
      <c r="AK37" s="176"/>
      <c r="AL37" s="176"/>
      <c r="AM37" s="176"/>
      <c r="AN37" s="176"/>
      <c r="AO37" s="176"/>
      <c r="AP37" s="176"/>
      <c r="AQ37" s="45">
        <f t="shared" si="21"/>
        <v>0</v>
      </c>
      <c r="AR37" s="1">
        <f t="shared" si="22"/>
        <v>0</v>
      </c>
    </row>
    <row r="38" spans="1:44" ht="15" customHeight="1" x14ac:dyDescent="0.3">
      <c r="A38" s="10">
        <f>'B-Project Budget'!A38</f>
        <v>23</v>
      </c>
      <c r="B38" s="1" t="str">
        <f>'B-Project Budget'!B38</f>
        <v>Legal Fee</v>
      </c>
      <c r="E38" s="45">
        <f>'B-Project Budget'!I38</f>
        <v>0</v>
      </c>
      <c r="F38" s="159"/>
      <c r="G38" s="159"/>
      <c r="H38" s="159"/>
      <c r="I38" s="159"/>
      <c r="J38" s="159"/>
      <c r="K38" s="159"/>
      <c r="L38" s="176"/>
      <c r="M38" s="176"/>
      <c r="N38" s="159"/>
      <c r="O38" s="159"/>
      <c r="P38" s="159"/>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45">
        <f t="shared" si="21"/>
        <v>0</v>
      </c>
      <c r="AR38" s="1">
        <f t="shared" si="22"/>
        <v>0</v>
      </c>
    </row>
    <row r="39" spans="1:44" ht="15" customHeight="1" x14ac:dyDescent="0.3">
      <c r="A39" s="10">
        <f>'B-Project Budget'!A39</f>
        <v>24</v>
      </c>
      <c r="B39" s="1" t="str">
        <f>'B-Project Budget'!B39</f>
        <v>Market Study</v>
      </c>
      <c r="E39" s="45">
        <f>'B-Project Budget'!I39</f>
        <v>0</v>
      </c>
      <c r="F39" s="159"/>
      <c r="G39" s="159"/>
      <c r="H39" s="159"/>
      <c r="I39" s="159"/>
      <c r="J39" s="159"/>
      <c r="K39" s="159"/>
      <c r="L39" s="176"/>
      <c r="M39" s="176"/>
      <c r="N39" s="159"/>
      <c r="O39" s="159"/>
      <c r="P39" s="159"/>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45">
        <f t="shared" si="21"/>
        <v>0</v>
      </c>
      <c r="AR39" s="1">
        <f t="shared" si="22"/>
        <v>0</v>
      </c>
    </row>
    <row r="40" spans="1:44" ht="15" customHeight="1" x14ac:dyDescent="0.3">
      <c r="A40" s="10">
        <f>'B-Project Budget'!A40</f>
        <v>25</v>
      </c>
      <c r="B40" s="1" t="str">
        <f>'B-Project Budget'!B40</f>
        <v>Organizational Expenses</v>
      </c>
      <c r="E40" s="45">
        <f>'B-Project Budget'!I40</f>
        <v>0</v>
      </c>
      <c r="F40" s="159"/>
      <c r="G40" s="159"/>
      <c r="H40" s="159"/>
      <c r="I40" s="159"/>
      <c r="J40" s="159"/>
      <c r="K40" s="159"/>
      <c r="L40" s="176"/>
      <c r="M40" s="176"/>
      <c r="N40" s="159"/>
      <c r="O40" s="159"/>
      <c r="P40" s="159"/>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45">
        <f t="shared" si="21"/>
        <v>0</v>
      </c>
      <c r="AR40" s="1">
        <f t="shared" si="22"/>
        <v>0</v>
      </c>
    </row>
    <row r="41" spans="1:44" ht="15" customHeight="1" x14ac:dyDescent="0.3">
      <c r="A41" s="10">
        <f>'B-Project Budget'!A41</f>
        <v>26</v>
      </c>
      <c r="B41" s="1" t="str">
        <f>'B-Project Budget'!B41</f>
        <v>Payment &amp; Perform. Bond - Owner Paid</v>
      </c>
      <c r="E41" s="45">
        <f>'B-Project Budget'!I41</f>
        <v>0</v>
      </c>
      <c r="F41" s="159"/>
      <c r="G41" s="159"/>
      <c r="H41" s="159"/>
      <c r="I41" s="159"/>
      <c r="J41" s="159"/>
      <c r="K41" s="159"/>
      <c r="L41" s="176"/>
      <c r="M41" s="176"/>
      <c r="N41" s="159"/>
      <c r="O41" s="159"/>
      <c r="P41" s="159"/>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c r="AP41" s="176"/>
      <c r="AQ41" s="45">
        <f t="shared" si="21"/>
        <v>0</v>
      </c>
      <c r="AR41" s="1">
        <f t="shared" si="22"/>
        <v>0</v>
      </c>
    </row>
    <row r="42" spans="1:44" ht="15" customHeight="1" x14ac:dyDescent="0.3">
      <c r="A42" s="10">
        <f>'B-Project Budget'!A42</f>
        <v>27</v>
      </c>
      <c r="B42" s="1" t="str">
        <f>'B-Project Budget'!B42</f>
        <v>Taxes - Other</v>
      </c>
      <c r="E42" s="45">
        <f>'B-Project Budget'!I42</f>
        <v>0</v>
      </c>
      <c r="F42" s="159"/>
      <c r="G42" s="159"/>
      <c r="H42" s="159"/>
      <c r="I42" s="159"/>
      <c r="J42" s="159"/>
      <c r="K42" s="159"/>
      <c r="L42" s="176"/>
      <c r="M42" s="176"/>
      <c r="N42" s="159"/>
      <c r="O42" s="159"/>
      <c r="P42" s="159"/>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45">
        <f t="shared" si="21"/>
        <v>0</v>
      </c>
      <c r="AR42" s="1">
        <f t="shared" si="22"/>
        <v>0</v>
      </c>
    </row>
    <row r="43" spans="1:44" ht="15" customHeight="1" x14ac:dyDescent="0.3">
      <c r="A43" s="10">
        <f>'B-Project Budget'!A43</f>
        <v>28</v>
      </c>
      <c r="B43" s="1" t="str">
        <f>'B-Project Budget'!B43</f>
        <v>Taxes - Real Property</v>
      </c>
      <c r="E43" s="45">
        <f>'B-Project Budget'!I43</f>
        <v>0</v>
      </c>
      <c r="F43" s="159"/>
      <c r="G43" s="159"/>
      <c r="H43" s="159"/>
      <c r="I43" s="159"/>
      <c r="J43" s="159"/>
      <c r="K43" s="159"/>
      <c r="L43" s="176"/>
      <c r="M43" s="176"/>
      <c r="N43" s="159"/>
      <c r="O43" s="159"/>
      <c r="P43" s="159"/>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45">
        <f t="shared" si="21"/>
        <v>0</v>
      </c>
      <c r="AR43" s="1">
        <f t="shared" si="22"/>
        <v>0</v>
      </c>
    </row>
    <row r="44" spans="1:44" ht="15" customHeight="1" x14ac:dyDescent="0.3">
      <c r="A44" s="10">
        <f>'B-Project Budget'!A44</f>
        <v>29</v>
      </c>
      <c r="B44" s="1" t="str">
        <f>'B-Project Budget'!B44</f>
        <v>Other:</v>
      </c>
      <c r="D44" s="246">
        <f>'B-Project Budget'!D44</f>
        <v>0</v>
      </c>
      <c r="E44" s="45">
        <f>'B-Project Budget'!I44</f>
        <v>0</v>
      </c>
      <c r="F44" s="159"/>
      <c r="G44" s="159"/>
      <c r="H44" s="159"/>
      <c r="I44" s="159"/>
      <c r="J44" s="159"/>
      <c r="K44" s="159"/>
      <c r="L44" s="176"/>
      <c r="M44" s="176"/>
      <c r="N44" s="159"/>
      <c r="O44" s="159"/>
      <c r="P44" s="159"/>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45">
        <f t="shared" si="21"/>
        <v>0</v>
      </c>
      <c r="AR44" s="1">
        <f t="shared" si="22"/>
        <v>0</v>
      </c>
    </row>
    <row r="45" spans="1:44" ht="15" customHeight="1" x14ac:dyDescent="0.3">
      <c r="A45" s="12">
        <f>'B-Project Budget'!A45</f>
        <v>30</v>
      </c>
      <c r="B45" s="768" t="str">
        <f>'B-Project Budget'!B45</f>
        <v>Other:</v>
      </c>
      <c r="C45" s="768"/>
      <c r="D45" s="791">
        <f>'B-Project Budget'!D45</f>
        <v>0</v>
      </c>
      <c r="E45" s="32">
        <f>'B-Project Budget'!I45</f>
        <v>0</v>
      </c>
      <c r="F45" s="160"/>
      <c r="G45" s="160"/>
      <c r="H45" s="160"/>
      <c r="I45" s="160"/>
      <c r="J45" s="160"/>
      <c r="K45" s="160"/>
      <c r="L45" s="162"/>
      <c r="M45" s="162"/>
      <c r="N45" s="160"/>
      <c r="O45" s="160"/>
      <c r="P45" s="160"/>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32">
        <f t="shared" si="21"/>
        <v>0</v>
      </c>
      <c r="AR45" s="768">
        <f t="shared" si="22"/>
        <v>0</v>
      </c>
    </row>
    <row r="46" spans="1:44" ht="15" customHeight="1" x14ac:dyDescent="0.3">
      <c r="A46" s="10"/>
      <c r="C46" s="1" t="s">
        <v>948</v>
      </c>
      <c r="E46" s="45">
        <f>'B-Project Budget'!I46</f>
        <v>0</v>
      </c>
      <c r="F46" s="81">
        <f>SUM(F28:F45)</f>
        <v>0</v>
      </c>
      <c r="G46" s="81">
        <f t="shared" ref="G46:AP46" si="23">SUM(G28:G45)</f>
        <v>0</v>
      </c>
      <c r="H46" s="81">
        <f t="shared" si="23"/>
        <v>0</v>
      </c>
      <c r="I46" s="81">
        <f t="shared" si="23"/>
        <v>0</v>
      </c>
      <c r="J46" s="81">
        <f t="shared" si="23"/>
        <v>0</v>
      </c>
      <c r="K46" s="81">
        <f t="shared" si="23"/>
        <v>0</v>
      </c>
      <c r="L46" s="45">
        <f t="shared" si="23"/>
        <v>0</v>
      </c>
      <c r="M46" s="45">
        <f t="shared" si="23"/>
        <v>0</v>
      </c>
      <c r="N46" s="81">
        <f t="shared" si="23"/>
        <v>0</v>
      </c>
      <c r="O46" s="81">
        <f t="shared" si="23"/>
        <v>0</v>
      </c>
      <c r="P46" s="81">
        <f t="shared" si="23"/>
        <v>0</v>
      </c>
      <c r="Q46" s="45">
        <f t="shared" si="23"/>
        <v>0</v>
      </c>
      <c r="R46" s="45">
        <f t="shared" si="23"/>
        <v>0</v>
      </c>
      <c r="S46" s="45">
        <f t="shared" si="23"/>
        <v>0</v>
      </c>
      <c r="T46" s="45">
        <f t="shared" si="23"/>
        <v>0</v>
      </c>
      <c r="U46" s="45">
        <f t="shared" si="23"/>
        <v>0</v>
      </c>
      <c r="V46" s="45">
        <f t="shared" si="23"/>
        <v>0</v>
      </c>
      <c r="W46" s="45">
        <f t="shared" si="23"/>
        <v>0</v>
      </c>
      <c r="X46" s="45">
        <f t="shared" si="23"/>
        <v>0</v>
      </c>
      <c r="Y46" s="45">
        <f t="shared" si="23"/>
        <v>0</v>
      </c>
      <c r="Z46" s="45">
        <f t="shared" si="23"/>
        <v>0</v>
      </c>
      <c r="AA46" s="45">
        <f t="shared" si="23"/>
        <v>0</v>
      </c>
      <c r="AB46" s="45">
        <f t="shared" si="23"/>
        <v>0</v>
      </c>
      <c r="AC46" s="45">
        <f t="shared" ref="AC46" si="24">SUM(AC28:AC45)</f>
        <v>0</v>
      </c>
      <c r="AD46" s="45">
        <f t="shared" ref="AD46:AO46" si="25">SUM(AD28:AD45)</f>
        <v>0</v>
      </c>
      <c r="AE46" s="45">
        <f t="shared" si="25"/>
        <v>0</v>
      </c>
      <c r="AF46" s="45">
        <f t="shared" si="25"/>
        <v>0</v>
      </c>
      <c r="AG46" s="45">
        <f t="shared" si="25"/>
        <v>0</v>
      </c>
      <c r="AH46" s="45">
        <f t="shared" si="25"/>
        <v>0</v>
      </c>
      <c r="AI46" s="45">
        <f t="shared" si="25"/>
        <v>0</v>
      </c>
      <c r="AJ46" s="45">
        <f t="shared" si="25"/>
        <v>0</v>
      </c>
      <c r="AK46" s="45">
        <f t="shared" si="25"/>
        <v>0</v>
      </c>
      <c r="AL46" s="45">
        <f t="shared" si="25"/>
        <v>0</v>
      </c>
      <c r="AM46" s="45">
        <f t="shared" si="25"/>
        <v>0</v>
      </c>
      <c r="AN46" s="45">
        <f t="shared" si="25"/>
        <v>0</v>
      </c>
      <c r="AO46" s="45">
        <f t="shared" si="25"/>
        <v>0</v>
      </c>
      <c r="AP46" s="45">
        <f t="shared" si="23"/>
        <v>0</v>
      </c>
      <c r="AQ46" s="45">
        <f t="shared" si="21"/>
        <v>0</v>
      </c>
      <c r="AR46" s="1">
        <f t="shared" si="22"/>
        <v>0</v>
      </c>
    </row>
    <row r="47" spans="1:44" ht="4.9000000000000004" customHeight="1" x14ac:dyDescent="0.3">
      <c r="A47" s="10"/>
      <c r="E47" s="45"/>
      <c r="F47" s="81"/>
      <c r="G47" s="81"/>
      <c r="H47" s="81"/>
      <c r="I47" s="81"/>
      <c r="J47" s="81"/>
      <c r="K47" s="81"/>
      <c r="L47" s="45"/>
      <c r="M47" s="45"/>
      <c r="N47" s="81"/>
      <c r="O47" s="81"/>
      <c r="P47" s="81"/>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row>
    <row r="48" spans="1:44" ht="15" customHeight="1" x14ac:dyDescent="0.3">
      <c r="A48" s="10" t="str">
        <f>'B-Project Budget'!A48</f>
        <v>Financing and Syndication Costs:</v>
      </c>
      <c r="E48" s="45"/>
      <c r="F48" s="81"/>
      <c r="G48" s="81"/>
      <c r="H48" s="81"/>
      <c r="I48" s="81"/>
      <c r="J48" s="81"/>
      <c r="K48" s="81"/>
      <c r="L48" s="45"/>
      <c r="M48" s="45"/>
      <c r="N48" s="81"/>
      <c r="O48" s="81"/>
      <c r="P48" s="81"/>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row>
    <row r="49" spans="1:44" ht="15" customHeight="1" x14ac:dyDescent="0.3">
      <c r="A49" s="10">
        <f>'B-Project Budget'!A49</f>
        <v>31</v>
      </c>
      <c r="B49" s="1" t="str">
        <f>'B-Project Budget'!B49</f>
        <v>Bond Financings Costs (Exhibit Bravo-2)</v>
      </c>
      <c r="E49" s="45">
        <f>'B-Project Budget'!I49</f>
        <v>0</v>
      </c>
      <c r="F49" s="159"/>
      <c r="G49" s="159"/>
      <c r="H49" s="159"/>
      <c r="I49" s="159"/>
      <c r="J49" s="159"/>
      <c r="K49" s="159"/>
      <c r="L49" s="176"/>
      <c r="M49" s="176"/>
      <c r="N49" s="159"/>
      <c r="O49" s="159"/>
      <c r="P49" s="159"/>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45">
        <f t="shared" ref="AQ49:AQ62" si="26">IF(AR49=E49,AR49,"Error")</f>
        <v>0</v>
      </c>
      <c r="AR49" s="1">
        <f t="shared" ref="AR49:AR62" si="27">SUM(F49:AP49)</f>
        <v>0</v>
      </c>
    </row>
    <row r="50" spans="1:44" ht="15" customHeight="1" x14ac:dyDescent="0.3">
      <c r="A50" s="10">
        <f>'B-Project Budget'!A50</f>
        <v>32</v>
      </c>
      <c r="B50" s="1" t="str">
        <f>'B-Project Budget'!B50</f>
        <v>Construction Loan - Fees</v>
      </c>
      <c r="E50" s="45">
        <f>'B-Project Budget'!I50</f>
        <v>0</v>
      </c>
      <c r="F50" s="159"/>
      <c r="G50" s="159"/>
      <c r="H50" s="159"/>
      <c r="I50" s="159"/>
      <c r="J50" s="159"/>
      <c r="K50" s="159"/>
      <c r="L50" s="176"/>
      <c r="M50" s="176"/>
      <c r="N50" s="159"/>
      <c r="O50" s="159"/>
      <c r="P50" s="159"/>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45">
        <f t="shared" si="26"/>
        <v>0</v>
      </c>
      <c r="AR50" s="1">
        <f t="shared" si="27"/>
        <v>0</v>
      </c>
    </row>
    <row r="51" spans="1:44" ht="15" customHeight="1" x14ac:dyDescent="0.3">
      <c r="A51" s="10">
        <f>'B-Project Budget'!A51</f>
        <v>33</v>
      </c>
      <c r="B51" s="1" t="str">
        <f>'B-Project Budget'!B51</f>
        <v>Construction Loan - Interest</v>
      </c>
      <c r="E51" s="45">
        <f>'B-Project Budget'!I51</f>
        <v>0</v>
      </c>
      <c r="F51" s="159"/>
      <c r="G51" s="159"/>
      <c r="H51" s="159"/>
      <c r="I51" s="159"/>
      <c r="J51" s="159"/>
      <c r="K51" s="159"/>
      <c r="L51" s="176"/>
      <c r="M51" s="176"/>
      <c r="N51" s="159"/>
      <c r="O51" s="159"/>
      <c r="P51" s="159"/>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45">
        <f t="shared" si="26"/>
        <v>0</v>
      </c>
      <c r="AR51" s="1">
        <f t="shared" si="27"/>
        <v>0</v>
      </c>
    </row>
    <row r="52" spans="1:44" ht="15" customHeight="1" x14ac:dyDescent="0.3">
      <c r="A52" s="10">
        <f>'B-Project Budget'!A52</f>
        <v>34</v>
      </c>
      <c r="B52" s="1" t="str">
        <f>'B-Project Budget'!B52</f>
        <v>Credit Report</v>
      </c>
      <c r="E52" s="45">
        <f>'B-Project Budget'!I52</f>
        <v>0</v>
      </c>
      <c r="F52" s="159"/>
      <c r="G52" s="159"/>
      <c r="H52" s="159"/>
      <c r="I52" s="159"/>
      <c r="J52" s="159"/>
      <c r="K52" s="159"/>
      <c r="L52" s="176"/>
      <c r="M52" s="176"/>
      <c r="N52" s="159"/>
      <c r="O52" s="159"/>
      <c r="P52" s="159"/>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45">
        <f t="shared" si="26"/>
        <v>0</v>
      </c>
      <c r="AR52" s="1">
        <f t="shared" si="27"/>
        <v>0</v>
      </c>
    </row>
    <row r="53" spans="1:44" ht="15" customHeight="1" x14ac:dyDescent="0.3">
      <c r="A53" s="10">
        <f>'B-Project Budget'!A53</f>
        <v>35</v>
      </c>
      <c r="B53" s="1" t="str">
        <f>'B-Project Budget'!B53</f>
        <v>HHFDC LIHTC Fee</v>
      </c>
      <c r="E53" s="45">
        <f>'B-Project Budget'!I53</f>
        <v>0</v>
      </c>
      <c r="F53" s="159"/>
      <c r="G53" s="159"/>
      <c r="H53" s="159"/>
      <c r="I53" s="159"/>
      <c r="J53" s="159"/>
      <c r="K53" s="159"/>
      <c r="L53" s="176"/>
      <c r="M53" s="176"/>
      <c r="N53" s="159"/>
      <c r="O53" s="159"/>
      <c r="P53" s="159"/>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c r="AP53" s="176"/>
      <c r="AQ53" s="45">
        <f t="shared" si="26"/>
        <v>0</v>
      </c>
      <c r="AR53" s="1">
        <f t="shared" si="27"/>
        <v>0</v>
      </c>
    </row>
    <row r="54" spans="1:44" ht="15" customHeight="1" x14ac:dyDescent="0.3">
      <c r="A54" s="10">
        <f>'B-Project Budget'!A54</f>
        <v>36</v>
      </c>
      <c r="B54" s="1" t="str">
        <f>'B-Project Budget'!B54</f>
        <v>Legal Fee - Financing</v>
      </c>
      <c r="E54" s="45">
        <f>'B-Project Budget'!I54</f>
        <v>0</v>
      </c>
      <c r="F54" s="159"/>
      <c r="G54" s="159"/>
      <c r="H54" s="159"/>
      <c r="I54" s="159"/>
      <c r="J54" s="159"/>
      <c r="K54" s="159"/>
      <c r="L54" s="176"/>
      <c r="M54" s="176"/>
      <c r="N54" s="159"/>
      <c r="O54" s="159"/>
      <c r="P54" s="159"/>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45">
        <f t="shared" si="26"/>
        <v>0</v>
      </c>
      <c r="AR54" s="1">
        <f t="shared" si="27"/>
        <v>0</v>
      </c>
    </row>
    <row r="55" spans="1:44" ht="15" customHeight="1" x14ac:dyDescent="0.3">
      <c r="A55" s="10">
        <f>'B-Project Budget'!A55</f>
        <v>37</v>
      </c>
      <c r="B55" s="1" t="str">
        <f>'B-Project Budget'!B55</f>
        <v>Lender/Investor Inspection Fee</v>
      </c>
      <c r="E55" s="45">
        <f>'B-Project Budget'!I55</f>
        <v>0</v>
      </c>
      <c r="F55" s="159"/>
      <c r="G55" s="159"/>
      <c r="H55" s="159"/>
      <c r="I55" s="159"/>
      <c r="J55" s="159"/>
      <c r="K55" s="159"/>
      <c r="L55" s="176"/>
      <c r="M55" s="176"/>
      <c r="N55" s="159"/>
      <c r="O55" s="159"/>
      <c r="P55" s="159"/>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45">
        <f t="shared" si="26"/>
        <v>0</v>
      </c>
      <c r="AR55" s="1">
        <f t="shared" si="27"/>
        <v>0</v>
      </c>
    </row>
    <row r="56" spans="1:44" ht="15" customHeight="1" x14ac:dyDescent="0.3">
      <c r="A56" s="10">
        <f>'B-Project Budget'!A56</f>
        <v>38</v>
      </c>
      <c r="B56" s="1" t="str">
        <f>'B-Project Budget'!B56</f>
        <v>Permanent Loan - Enhancement Fee</v>
      </c>
      <c r="E56" s="45">
        <f>'B-Project Budget'!I56</f>
        <v>0</v>
      </c>
      <c r="F56" s="159"/>
      <c r="G56" s="159"/>
      <c r="H56" s="159"/>
      <c r="I56" s="159"/>
      <c r="J56" s="159"/>
      <c r="K56" s="159"/>
      <c r="L56" s="176"/>
      <c r="M56" s="176"/>
      <c r="N56" s="159"/>
      <c r="O56" s="159"/>
      <c r="P56" s="159"/>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45">
        <f t="shared" si="26"/>
        <v>0</v>
      </c>
      <c r="AR56" s="1">
        <f t="shared" si="27"/>
        <v>0</v>
      </c>
    </row>
    <row r="57" spans="1:44" ht="15" customHeight="1" x14ac:dyDescent="0.3">
      <c r="A57" s="10">
        <f>'B-Project Budget'!A57</f>
        <v>39</v>
      </c>
      <c r="B57" s="1" t="str">
        <f>'B-Project Budget'!B57</f>
        <v>Permanent Loan - Fee</v>
      </c>
      <c r="E57" s="45">
        <f>'B-Project Budget'!I57</f>
        <v>0</v>
      </c>
      <c r="F57" s="159"/>
      <c r="G57" s="159"/>
      <c r="H57" s="159"/>
      <c r="I57" s="159"/>
      <c r="J57" s="159"/>
      <c r="K57" s="159"/>
      <c r="L57" s="176"/>
      <c r="M57" s="176"/>
      <c r="N57" s="159"/>
      <c r="O57" s="159"/>
      <c r="P57" s="159"/>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45">
        <f t="shared" si="26"/>
        <v>0</v>
      </c>
      <c r="AR57" s="1">
        <f t="shared" si="27"/>
        <v>0</v>
      </c>
    </row>
    <row r="58" spans="1:44" ht="15" customHeight="1" x14ac:dyDescent="0.3">
      <c r="A58" s="10">
        <f>'B-Project Budget'!A58</f>
        <v>40</v>
      </c>
      <c r="B58" s="1" t="str">
        <f>'B-Project Budget'!B58</f>
        <v>Tax Opinion</v>
      </c>
      <c r="E58" s="45">
        <f>'B-Project Budget'!I58</f>
        <v>0</v>
      </c>
      <c r="F58" s="159"/>
      <c r="G58" s="159"/>
      <c r="H58" s="159"/>
      <c r="I58" s="159"/>
      <c r="J58" s="159"/>
      <c r="K58" s="159"/>
      <c r="L58" s="176"/>
      <c r="M58" s="176"/>
      <c r="N58" s="159"/>
      <c r="O58" s="159"/>
      <c r="P58" s="159"/>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45">
        <f t="shared" si="26"/>
        <v>0</v>
      </c>
      <c r="AR58" s="1">
        <f t="shared" si="27"/>
        <v>0</v>
      </c>
    </row>
    <row r="59" spans="1:44" ht="15" customHeight="1" x14ac:dyDescent="0.3">
      <c r="A59" s="10">
        <f>'B-Project Budget'!A59</f>
        <v>41</v>
      </c>
      <c r="B59" s="1" t="str">
        <f>'B-Project Budget'!B59</f>
        <v>Title, Escrow &amp; Recording</v>
      </c>
      <c r="E59" s="45">
        <f>'B-Project Budget'!I59</f>
        <v>0</v>
      </c>
      <c r="F59" s="159"/>
      <c r="G59" s="159"/>
      <c r="H59" s="159"/>
      <c r="I59" s="159"/>
      <c r="J59" s="159"/>
      <c r="K59" s="159"/>
      <c r="L59" s="176"/>
      <c r="M59" s="176"/>
      <c r="N59" s="159"/>
      <c r="O59" s="159"/>
      <c r="P59" s="159"/>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45">
        <f t="shared" si="26"/>
        <v>0</v>
      </c>
      <c r="AR59" s="1">
        <f t="shared" si="27"/>
        <v>0</v>
      </c>
    </row>
    <row r="60" spans="1:44" ht="15" customHeight="1" x14ac:dyDescent="0.3">
      <c r="A60" s="10">
        <f>'B-Project Budget'!A60</f>
        <v>42</v>
      </c>
      <c r="B60" s="1" t="str">
        <f>'B-Project Budget'!B60</f>
        <v>Other:</v>
      </c>
      <c r="D60" s="246">
        <f>'B-Project Budget'!D60</f>
        <v>0</v>
      </c>
      <c r="E60" s="45">
        <f>'B-Project Budget'!I60</f>
        <v>0</v>
      </c>
      <c r="F60" s="159"/>
      <c r="G60" s="159"/>
      <c r="H60" s="159"/>
      <c r="I60" s="159"/>
      <c r="J60" s="159"/>
      <c r="K60" s="159"/>
      <c r="L60" s="176"/>
      <c r="M60" s="176"/>
      <c r="N60" s="159"/>
      <c r="O60" s="159"/>
      <c r="P60" s="159"/>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45">
        <f t="shared" si="26"/>
        <v>0</v>
      </c>
      <c r="AR60" s="1">
        <f t="shared" si="27"/>
        <v>0</v>
      </c>
    </row>
    <row r="61" spans="1:44" ht="15" customHeight="1" x14ac:dyDescent="0.3">
      <c r="A61" s="12">
        <f>'B-Project Budget'!A61</f>
        <v>43</v>
      </c>
      <c r="B61" s="768" t="str">
        <f>'B-Project Budget'!B61</f>
        <v>Other:</v>
      </c>
      <c r="C61" s="768"/>
      <c r="D61" s="791">
        <f>'B-Project Budget'!D61</f>
        <v>0</v>
      </c>
      <c r="E61" s="32">
        <f>'B-Project Budget'!I61</f>
        <v>0</v>
      </c>
      <c r="F61" s="160"/>
      <c r="G61" s="160"/>
      <c r="H61" s="160"/>
      <c r="I61" s="160"/>
      <c r="J61" s="160"/>
      <c r="K61" s="160"/>
      <c r="L61" s="162"/>
      <c r="M61" s="162"/>
      <c r="N61" s="160"/>
      <c r="O61" s="160"/>
      <c r="P61" s="160"/>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32">
        <f t="shared" si="26"/>
        <v>0</v>
      </c>
      <c r="AR61" s="768">
        <f t="shared" si="27"/>
        <v>0</v>
      </c>
    </row>
    <row r="62" spans="1:44" ht="15" customHeight="1" x14ac:dyDescent="0.3">
      <c r="A62" s="10"/>
      <c r="C62" s="1" t="s">
        <v>949</v>
      </c>
      <c r="E62" s="45">
        <f>'B-Project Budget'!I62</f>
        <v>0</v>
      </c>
      <c r="F62" s="81">
        <f>SUM(F49:F61)</f>
        <v>0</v>
      </c>
      <c r="G62" s="81">
        <f t="shared" ref="G62:AP62" si="28">SUM(G49:G61)</f>
        <v>0</v>
      </c>
      <c r="H62" s="81">
        <f t="shared" si="28"/>
        <v>0</v>
      </c>
      <c r="I62" s="81">
        <f t="shared" si="28"/>
        <v>0</v>
      </c>
      <c r="J62" s="81">
        <f t="shared" si="28"/>
        <v>0</v>
      </c>
      <c r="K62" s="81">
        <f t="shared" si="28"/>
        <v>0</v>
      </c>
      <c r="L62" s="45">
        <f t="shared" si="28"/>
        <v>0</v>
      </c>
      <c r="M62" s="45">
        <f t="shared" si="28"/>
        <v>0</v>
      </c>
      <c r="N62" s="81">
        <f t="shared" si="28"/>
        <v>0</v>
      </c>
      <c r="O62" s="81">
        <f t="shared" si="28"/>
        <v>0</v>
      </c>
      <c r="P62" s="81">
        <f t="shared" si="28"/>
        <v>0</v>
      </c>
      <c r="Q62" s="45">
        <f t="shared" si="28"/>
        <v>0</v>
      </c>
      <c r="R62" s="45">
        <f t="shared" si="28"/>
        <v>0</v>
      </c>
      <c r="S62" s="45">
        <f t="shared" si="28"/>
        <v>0</v>
      </c>
      <c r="T62" s="45">
        <f t="shared" si="28"/>
        <v>0</v>
      </c>
      <c r="U62" s="45">
        <f t="shared" si="28"/>
        <v>0</v>
      </c>
      <c r="V62" s="45">
        <f t="shared" si="28"/>
        <v>0</v>
      </c>
      <c r="W62" s="45">
        <f t="shared" si="28"/>
        <v>0</v>
      </c>
      <c r="X62" s="45">
        <f t="shared" si="28"/>
        <v>0</v>
      </c>
      <c r="Y62" s="45">
        <f t="shared" si="28"/>
        <v>0</v>
      </c>
      <c r="Z62" s="45">
        <f t="shared" si="28"/>
        <v>0</v>
      </c>
      <c r="AA62" s="45">
        <f t="shared" si="28"/>
        <v>0</v>
      </c>
      <c r="AB62" s="45">
        <f t="shared" si="28"/>
        <v>0</v>
      </c>
      <c r="AC62" s="45">
        <f t="shared" ref="AC62" si="29">SUM(AC49:AC61)</f>
        <v>0</v>
      </c>
      <c r="AD62" s="45">
        <f t="shared" ref="AD62:AO62" si="30">SUM(AD49:AD61)</f>
        <v>0</v>
      </c>
      <c r="AE62" s="45">
        <f t="shared" si="30"/>
        <v>0</v>
      </c>
      <c r="AF62" s="45">
        <f t="shared" si="30"/>
        <v>0</v>
      </c>
      <c r="AG62" s="45">
        <f t="shared" si="30"/>
        <v>0</v>
      </c>
      <c r="AH62" s="45">
        <f t="shared" si="30"/>
        <v>0</v>
      </c>
      <c r="AI62" s="45">
        <f t="shared" si="30"/>
        <v>0</v>
      </c>
      <c r="AJ62" s="45">
        <f t="shared" si="30"/>
        <v>0</v>
      </c>
      <c r="AK62" s="45">
        <f t="shared" si="30"/>
        <v>0</v>
      </c>
      <c r="AL62" s="45">
        <f t="shared" si="30"/>
        <v>0</v>
      </c>
      <c r="AM62" s="45">
        <f t="shared" si="30"/>
        <v>0</v>
      </c>
      <c r="AN62" s="45">
        <f t="shared" si="30"/>
        <v>0</v>
      </c>
      <c r="AO62" s="45">
        <f t="shared" si="30"/>
        <v>0</v>
      </c>
      <c r="AP62" s="45">
        <f t="shared" si="28"/>
        <v>0</v>
      </c>
      <c r="AQ62" s="45">
        <f t="shared" si="26"/>
        <v>0</v>
      </c>
      <c r="AR62" s="1">
        <f t="shared" si="27"/>
        <v>0</v>
      </c>
    </row>
    <row r="63" spans="1:44" ht="4.9000000000000004" customHeight="1" x14ac:dyDescent="0.3">
      <c r="A63" s="10"/>
      <c r="E63" s="45"/>
      <c r="F63" s="81"/>
      <c r="G63" s="81"/>
      <c r="H63" s="81"/>
      <c r="I63" s="81"/>
      <c r="J63" s="81"/>
      <c r="K63" s="81"/>
      <c r="L63" s="45"/>
      <c r="M63" s="45"/>
      <c r="N63" s="81"/>
      <c r="O63" s="81"/>
      <c r="P63" s="81"/>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row>
    <row r="64" spans="1:44" ht="15" customHeight="1" x14ac:dyDescent="0.3">
      <c r="A64" s="10" t="str">
        <f>'B-Project Budget'!A64</f>
        <v>Developer Fee: (Exhibit Bravo-3)</v>
      </c>
      <c r="E64" s="45"/>
      <c r="F64" s="81"/>
      <c r="G64" s="81"/>
      <c r="H64" s="81"/>
      <c r="I64" s="81"/>
      <c r="J64" s="81"/>
      <c r="K64" s="81"/>
      <c r="L64" s="45"/>
      <c r="M64" s="45"/>
      <c r="N64" s="81"/>
      <c r="O64" s="81"/>
      <c r="P64" s="81"/>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row>
    <row r="65" spans="1:44" ht="15" customHeight="1" x14ac:dyDescent="0.3">
      <c r="A65" s="10">
        <f>'B-Project Budget'!A65</f>
        <v>44</v>
      </c>
      <c r="B65" s="1" t="str">
        <f>'B-Project Budget'!B65</f>
        <v>Developer - Fee</v>
      </c>
      <c r="E65" s="45">
        <f>'B-Project Budget'!I65</f>
        <v>0</v>
      </c>
      <c r="F65" s="26">
        <v>0</v>
      </c>
      <c r="G65" s="26">
        <v>0</v>
      </c>
      <c r="H65" s="26">
        <v>0</v>
      </c>
      <c r="I65" s="26">
        <v>0</v>
      </c>
      <c r="J65" s="26">
        <v>0</v>
      </c>
      <c r="K65" s="26">
        <v>0</v>
      </c>
      <c r="L65" s="31">
        <v>0</v>
      </c>
      <c r="M65" s="31">
        <v>0</v>
      </c>
      <c r="N65" s="26">
        <v>0</v>
      </c>
      <c r="O65" s="26">
        <v>0</v>
      </c>
      <c r="P65" s="26">
        <v>0</v>
      </c>
      <c r="Q65" s="31">
        <v>0</v>
      </c>
      <c r="R65" s="31">
        <v>0</v>
      </c>
      <c r="S65" s="31">
        <v>0</v>
      </c>
      <c r="T65" s="31">
        <v>0</v>
      </c>
      <c r="U65" s="31">
        <v>0</v>
      </c>
      <c r="V65" s="31">
        <v>0</v>
      </c>
      <c r="W65" s="31">
        <v>0</v>
      </c>
      <c r="X65" s="31">
        <v>0</v>
      </c>
      <c r="Y65" s="31">
        <v>0</v>
      </c>
      <c r="Z65" s="31">
        <v>0</v>
      </c>
      <c r="AA65" s="31">
        <v>0</v>
      </c>
      <c r="AB65" s="31">
        <v>0</v>
      </c>
      <c r="AC65" s="31">
        <v>0</v>
      </c>
      <c r="AD65" s="31">
        <v>0</v>
      </c>
      <c r="AE65" s="31">
        <v>0</v>
      </c>
      <c r="AF65" s="31">
        <v>0</v>
      </c>
      <c r="AG65" s="31">
        <v>0</v>
      </c>
      <c r="AH65" s="31">
        <v>0</v>
      </c>
      <c r="AI65" s="31">
        <v>0</v>
      </c>
      <c r="AJ65" s="31">
        <v>0</v>
      </c>
      <c r="AK65" s="31">
        <v>0</v>
      </c>
      <c r="AL65" s="31">
        <v>0</v>
      </c>
      <c r="AM65" s="31">
        <v>0</v>
      </c>
      <c r="AN65" s="31">
        <v>0</v>
      </c>
      <c r="AO65" s="31">
        <v>0</v>
      </c>
      <c r="AP65" s="31">
        <f>E65</f>
        <v>0</v>
      </c>
      <c r="AQ65" s="45">
        <f>IF(AR65=E65,AR65,"Error")</f>
        <v>0</v>
      </c>
      <c r="AR65" s="1">
        <f>SUM(F65:AP65)</f>
        <v>0</v>
      </c>
    </row>
    <row r="66" spans="1:44" ht="15" customHeight="1" x14ac:dyDescent="0.3">
      <c r="A66" s="10">
        <f>'B-Project Budget'!A66</f>
        <v>45</v>
      </c>
      <c r="B66" s="335" t="str">
        <f>'B-Project Budget'!B66 &amp;" [2]"</f>
        <v>Developer - Overhead [2]</v>
      </c>
      <c r="E66" s="45">
        <f>'B-Project Budget'!I66</f>
        <v>0</v>
      </c>
      <c r="F66" s="268">
        <f>IF(F7&gt;$E$6,0,IF(F7&lt;$E$6,ROUND($E$66/$E$6,0),($E$66-(E66*($E$6-1)))))</f>
        <v>0</v>
      </c>
      <c r="G66" s="268">
        <f t="shared" ref="G66:AP66" si="31">IF(G7&gt;$E$6,0,IF(G7&lt;$E$6,ROUND($E$66/$E$6,0),($E$66-(F66*($E$6-1)))))</f>
        <v>0</v>
      </c>
      <c r="H66" s="268">
        <f t="shared" si="31"/>
        <v>0</v>
      </c>
      <c r="I66" s="268">
        <f t="shared" si="31"/>
        <v>0</v>
      </c>
      <c r="J66" s="268">
        <f t="shared" si="31"/>
        <v>0</v>
      </c>
      <c r="K66" s="268">
        <f t="shared" si="31"/>
        <v>0</v>
      </c>
      <c r="L66" s="268">
        <f t="shared" si="31"/>
        <v>0</v>
      </c>
      <c r="M66" s="268">
        <f t="shared" si="31"/>
        <v>0</v>
      </c>
      <c r="N66" s="268">
        <f t="shared" si="31"/>
        <v>0</v>
      </c>
      <c r="O66" s="268">
        <f t="shared" si="31"/>
        <v>0</v>
      </c>
      <c r="P66" s="268">
        <f t="shared" si="31"/>
        <v>0</v>
      </c>
      <c r="Q66" s="268">
        <f t="shared" si="31"/>
        <v>0</v>
      </c>
      <c r="R66" s="268">
        <f t="shared" si="31"/>
        <v>0</v>
      </c>
      <c r="S66" s="268">
        <f t="shared" si="31"/>
        <v>0</v>
      </c>
      <c r="T66" s="268">
        <f t="shared" si="31"/>
        <v>0</v>
      </c>
      <c r="U66" s="268">
        <f t="shared" si="31"/>
        <v>0</v>
      </c>
      <c r="V66" s="268">
        <f t="shared" si="31"/>
        <v>0</v>
      </c>
      <c r="W66" s="268">
        <f t="shared" si="31"/>
        <v>0</v>
      </c>
      <c r="X66" s="268">
        <f t="shared" si="31"/>
        <v>0</v>
      </c>
      <c r="Y66" s="268">
        <f t="shared" si="31"/>
        <v>0</v>
      </c>
      <c r="Z66" s="268">
        <f t="shared" si="31"/>
        <v>0</v>
      </c>
      <c r="AA66" s="268">
        <f t="shared" si="31"/>
        <v>0</v>
      </c>
      <c r="AB66" s="268">
        <f t="shared" si="31"/>
        <v>0</v>
      </c>
      <c r="AC66" s="268">
        <f t="shared" si="31"/>
        <v>0</v>
      </c>
      <c r="AD66" s="268">
        <f t="shared" si="31"/>
        <v>0</v>
      </c>
      <c r="AE66" s="268">
        <f t="shared" si="31"/>
        <v>0</v>
      </c>
      <c r="AF66" s="268">
        <f t="shared" si="31"/>
        <v>0</v>
      </c>
      <c r="AG66" s="268">
        <f t="shared" si="31"/>
        <v>0</v>
      </c>
      <c r="AH66" s="268">
        <f t="shared" si="31"/>
        <v>0</v>
      </c>
      <c r="AI66" s="268">
        <f t="shared" si="31"/>
        <v>0</v>
      </c>
      <c r="AJ66" s="268">
        <f t="shared" si="31"/>
        <v>0</v>
      </c>
      <c r="AK66" s="268">
        <f t="shared" si="31"/>
        <v>0</v>
      </c>
      <c r="AL66" s="268">
        <f t="shared" si="31"/>
        <v>0</v>
      </c>
      <c r="AM66" s="268">
        <f t="shared" si="31"/>
        <v>0</v>
      </c>
      <c r="AN66" s="268">
        <f t="shared" si="31"/>
        <v>0</v>
      </c>
      <c r="AO66" s="268">
        <f t="shared" si="31"/>
        <v>0</v>
      </c>
      <c r="AP66" s="268">
        <f t="shared" si="31"/>
        <v>0</v>
      </c>
      <c r="AQ66" s="45">
        <f>IF(AR66=E66,AR66,"Error")</f>
        <v>0</v>
      </c>
      <c r="AR66" s="1">
        <f>SUM(F66:AP66)</f>
        <v>0</v>
      </c>
    </row>
    <row r="67" spans="1:44" ht="15" customHeight="1" x14ac:dyDescent="0.3">
      <c r="A67" s="10">
        <f>'B-Project Budget'!A67</f>
        <v>46</v>
      </c>
      <c r="B67" s="1" t="str">
        <f>'B-Project Budget'!B67</f>
        <v>Developer - Consulting Fee</v>
      </c>
      <c r="E67" s="45">
        <f>'B-Project Budget'!I67</f>
        <v>0</v>
      </c>
      <c r="F67" s="159"/>
      <c r="G67" s="159"/>
      <c r="H67" s="159"/>
      <c r="I67" s="159"/>
      <c r="J67" s="159"/>
      <c r="K67" s="159"/>
      <c r="L67" s="176"/>
      <c r="M67" s="176"/>
      <c r="N67" s="159"/>
      <c r="O67" s="159"/>
      <c r="P67" s="159"/>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45">
        <f>IF(AR67=E67,AR67,"Error")</f>
        <v>0</v>
      </c>
      <c r="AR67" s="1">
        <f>SUM(F67:AP67)</f>
        <v>0</v>
      </c>
    </row>
    <row r="68" spans="1:44" ht="15" customHeight="1" x14ac:dyDescent="0.3">
      <c r="A68" s="12">
        <f>'B-Project Budget'!A68</f>
        <v>47</v>
      </c>
      <c r="B68" s="768" t="str">
        <f>'B-Project Budget'!B68</f>
        <v>Developer - Management Fee</v>
      </c>
      <c r="C68" s="768"/>
      <c r="D68" s="768"/>
      <c r="E68" s="32">
        <f>'B-Project Budget'!I68</f>
        <v>0</v>
      </c>
      <c r="F68" s="160"/>
      <c r="G68" s="160"/>
      <c r="H68" s="160"/>
      <c r="I68" s="160"/>
      <c r="J68" s="160"/>
      <c r="K68" s="160"/>
      <c r="L68" s="162"/>
      <c r="M68" s="162"/>
      <c r="N68" s="160"/>
      <c r="O68" s="160"/>
      <c r="P68" s="160"/>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32">
        <f>IF(AR68=E68,AR68,"Error")</f>
        <v>0</v>
      </c>
      <c r="AR68" s="768">
        <f>SUM(F68:AP68)</f>
        <v>0</v>
      </c>
    </row>
    <row r="69" spans="1:44" ht="15" customHeight="1" x14ac:dyDescent="0.3">
      <c r="A69" s="10"/>
      <c r="C69" s="1" t="s">
        <v>950</v>
      </c>
      <c r="E69" s="45">
        <f>'B-Project Budget'!I69</f>
        <v>0</v>
      </c>
      <c r="F69" s="81">
        <f>SUM(F65:F68)</f>
        <v>0</v>
      </c>
      <c r="G69" s="81">
        <f t="shared" ref="G69:AP69" si="32">SUM(G65:G68)</f>
        <v>0</v>
      </c>
      <c r="H69" s="81">
        <f t="shared" si="32"/>
        <v>0</v>
      </c>
      <c r="I69" s="81">
        <f t="shared" si="32"/>
        <v>0</v>
      </c>
      <c r="J69" s="81">
        <f t="shared" si="32"/>
        <v>0</v>
      </c>
      <c r="K69" s="81">
        <f t="shared" si="32"/>
        <v>0</v>
      </c>
      <c r="L69" s="45">
        <f t="shared" si="32"/>
        <v>0</v>
      </c>
      <c r="M69" s="45">
        <f t="shared" si="32"/>
        <v>0</v>
      </c>
      <c r="N69" s="81">
        <f t="shared" si="32"/>
        <v>0</v>
      </c>
      <c r="O69" s="81">
        <f t="shared" si="32"/>
        <v>0</v>
      </c>
      <c r="P69" s="81">
        <f t="shared" si="32"/>
        <v>0</v>
      </c>
      <c r="Q69" s="45">
        <f t="shared" si="32"/>
        <v>0</v>
      </c>
      <c r="R69" s="45">
        <f t="shared" si="32"/>
        <v>0</v>
      </c>
      <c r="S69" s="45">
        <f t="shared" si="32"/>
        <v>0</v>
      </c>
      <c r="T69" s="45">
        <f t="shared" si="32"/>
        <v>0</v>
      </c>
      <c r="U69" s="45">
        <f t="shared" si="32"/>
        <v>0</v>
      </c>
      <c r="V69" s="45">
        <f t="shared" si="32"/>
        <v>0</v>
      </c>
      <c r="W69" s="45">
        <f t="shared" si="32"/>
        <v>0</v>
      </c>
      <c r="X69" s="45">
        <f t="shared" si="32"/>
        <v>0</v>
      </c>
      <c r="Y69" s="45">
        <f t="shared" si="32"/>
        <v>0</v>
      </c>
      <c r="Z69" s="45">
        <f t="shared" si="32"/>
        <v>0</v>
      </c>
      <c r="AA69" s="45">
        <f t="shared" si="32"/>
        <v>0</v>
      </c>
      <c r="AB69" s="45">
        <f t="shared" si="32"/>
        <v>0</v>
      </c>
      <c r="AC69" s="45">
        <f t="shared" ref="AC69" si="33">SUM(AC65:AC68)</f>
        <v>0</v>
      </c>
      <c r="AD69" s="45">
        <f t="shared" ref="AD69:AO69" si="34">SUM(AD65:AD68)</f>
        <v>0</v>
      </c>
      <c r="AE69" s="45">
        <f t="shared" si="34"/>
        <v>0</v>
      </c>
      <c r="AF69" s="45">
        <f t="shared" si="34"/>
        <v>0</v>
      </c>
      <c r="AG69" s="45">
        <f t="shared" si="34"/>
        <v>0</v>
      </c>
      <c r="AH69" s="45">
        <f t="shared" si="34"/>
        <v>0</v>
      </c>
      <c r="AI69" s="45">
        <f t="shared" si="34"/>
        <v>0</v>
      </c>
      <c r="AJ69" s="45">
        <f t="shared" si="34"/>
        <v>0</v>
      </c>
      <c r="AK69" s="45">
        <f t="shared" si="34"/>
        <v>0</v>
      </c>
      <c r="AL69" s="45">
        <f t="shared" si="34"/>
        <v>0</v>
      </c>
      <c r="AM69" s="45">
        <f t="shared" si="34"/>
        <v>0</v>
      </c>
      <c r="AN69" s="45">
        <f t="shared" si="34"/>
        <v>0</v>
      </c>
      <c r="AO69" s="45">
        <f t="shared" si="34"/>
        <v>0</v>
      </c>
      <c r="AP69" s="45">
        <f t="shared" si="32"/>
        <v>0</v>
      </c>
      <c r="AQ69" s="45">
        <f>IF(AR69=E69,AR69,"Error")</f>
        <v>0</v>
      </c>
      <c r="AR69" s="1">
        <f>SUM(F69:AP69)</f>
        <v>0</v>
      </c>
    </row>
    <row r="70" spans="1:44" ht="4.9000000000000004" customHeight="1" x14ac:dyDescent="0.3">
      <c r="A70" s="10"/>
      <c r="E70" s="45"/>
      <c r="F70" s="81"/>
      <c r="G70" s="81"/>
      <c r="H70" s="81"/>
      <c r="I70" s="81"/>
      <c r="J70" s="81"/>
      <c r="K70" s="81"/>
      <c r="L70" s="45"/>
      <c r="M70" s="45"/>
      <c r="N70" s="81"/>
      <c r="O70" s="81"/>
      <c r="P70" s="81"/>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row>
    <row r="71" spans="1:44" ht="15" customHeight="1" x14ac:dyDescent="0.3">
      <c r="A71" s="10" t="str">
        <f>'B-Project Budget'!A71</f>
        <v>Project Reserves:</v>
      </c>
      <c r="E71" s="45"/>
      <c r="F71" s="81"/>
      <c r="G71" s="81"/>
      <c r="H71" s="81"/>
      <c r="I71" s="81"/>
      <c r="J71" s="81"/>
      <c r="K71" s="81"/>
      <c r="L71" s="45"/>
      <c r="M71" s="45"/>
      <c r="N71" s="81"/>
      <c r="O71" s="81"/>
      <c r="P71" s="81"/>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row>
    <row r="72" spans="1:44" ht="15" customHeight="1" x14ac:dyDescent="0.3">
      <c r="A72" s="10">
        <f>'B-Project Budget'!A72</f>
        <v>48</v>
      </c>
      <c r="B72" s="1" t="str">
        <f>'B-Project Budget'!B72</f>
        <v>Replacement/Capital Reserve</v>
      </c>
      <c r="E72" s="45">
        <f>'B-Project Budget'!I72</f>
        <v>0</v>
      </c>
      <c r="F72" s="159"/>
      <c r="G72" s="159"/>
      <c r="H72" s="159"/>
      <c r="I72" s="159"/>
      <c r="J72" s="159"/>
      <c r="K72" s="159"/>
      <c r="L72" s="176"/>
      <c r="M72" s="176"/>
      <c r="N72" s="159"/>
      <c r="O72" s="159"/>
      <c r="P72" s="159"/>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45">
        <f>IF(AR72=E72,AR72,"Error")</f>
        <v>0</v>
      </c>
      <c r="AR72" s="1">
        <f>SUM(F72:AP72)</f>
        <v>0</v>
      </c>
    </row>
    <row r="73" spans="1:44" ht="15" customHeight="1" x14ac:dyDescent="0.3">
      <c r="A73" s="10">
        <f>'B-Project Budget'!A73</f>
        <v>49</v>
      </c>
      <c r="B73" s="1" t="str">
        <f>'B-Project Budget'!B73</f>
        <v>Operating Reserve</v>
      </c>
      <c r="E73" s="45">
        <f>'B-Project Budget'!I73</f>
        <v>0</v>
      </c>
      <c r="F73" s="159"/>
      <c r="G73" s="159"/>
      <c r="H73" s="159"/>
      <c r="I73" s="159"/>
      <c r="J73" s="159"/>
      <c r="K73" s="159"/>
      <c r="L73" s="176"/>
      <c r="M73" s="176"/>
      <c r="N73" s="159"/>
      <c r="O73" s="159"/>
      <c r="P73" s="159"/>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45">
        <f>IF(AR73=E73,AR73,"Error")</f>
        <v>0</v>
      </c>
      <c r="AR73" s="1">
        <f>SUM(F73:AP73)</f>
        <v>0</v>
      </c>
    </row>
    <row r="74" spans="1:44" ht="15" customHeight="1" x14ac:dyDescent="0.3">
      <c r="A74" s="10">
        <f>'B-Project Budget'!A74</f>
        <v>50</v>
      </c>
      <c r="B74" s="1" t="str">
        <f>'B-Project Budget'!B74</f>
        <v>Rent-Up Reserve</v>
      </c>
      <c r="E74" s="45">
        <f>'B-Project Budget'!I74</f>
        <v>0</v>
      </c>
      <c r="F74" s="159"/>
      <c r="G74" s="159"/>
      <c r="H74" s="159"/>
      <c r="I74" s="159"/>
      <c r="J74" s="159"/>
      <c r="K74" s="159"/>
      <c r="L74" s="176"/>
      <c r="M74" s="176"/>
      <c r="N74" s="159"/>
      <c r="O74" s="159"/>
      <c r="P74" s="159"/>
      <c r="Q74" s="176"/>
      <c r="R74" s="176"/>
      <c r="S74" s="176"/>
      <c r="T74" s="176"/>
      <c r="U74" s="176"/>
      <c r="V74" s="176"/>
      <c r="W74" s="176"/>
      <c r="X74" s="176"/>
      <c r="Y74" s="176"/>
      <c r="Z74" s="176"/>
      <c r="AA74" s="176"/>
      <c r="AB74" s="176"/>
      <c r="AC74" s="176"/>
      <c r="AD74" s="176"/>
      <c r="AE74" s="176"/>
      <c r="AF74" s="176"/>
      <c r="AG74" s="176"/>
      <c r="AH74" s="176"/>
      <c r="AI74" s="176"/>
      <c r="AJ74" s="176"/>
      <c r="AK74" s="176"/>
      <c r="AL74" s="176"/>
      <c r="AM74" s="176"/>
      <c r="AN74" s="176"/>
      <c r="AO74" s="176"/>
      <c r="AP74" s="176"/>
      <c r="AQ74" s="45">
        <f>IF(AR74=E74,AR74,"Error")</f>
        <v>0</v>
      </c>
      <c r="AR74" s="1">
        <f>SUM(F74:AP74)</f>
        <v>0</v>
      </c>
    </row>
    <row r="75" spans="1:44" ht="15" customHeight="1" x14ac:dyDescent="0.3">
      <c r="A75" s="12">
        <f>'B-Project Budget'!A75</f>
        <v>51</v>
      </c>
      <c r="B75" s="768" t="str">
        <f>'B-Project Budget'!B75</f>
        <v>Other:</v>
      </c>
      <c r="C75" s="768"/>
      <c r="D75" s="791">
        <f>'B-Project Budget'!D75</f>
        <v>0</v>
      </c>
      <c r="E75" s="32">
        <f>'B-Project Budget'!I75</f>
        <v>0</v>
      </c>
      <c r="F75" s="160"/>
      <c r="G75" s="160"/>
      <c r="H75" s="160"/>
      <c r="I75" s="160"/>
      <c r="J75" s="160"/>
      <c r="K75" s="160"/>
      <c r="L75" s="162"/>
      <c r="M75" s="162"/>
      <c r="N75" s="160"/>
      <c r="O75" s="160"/>
      <c r="P75" s="160"/>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32">
        <f>IF(AR75=E75,AR75,"Error")</f>
        <v>0</v>
      </c>
      <c r="AR75" s="768">
        <f>SUM(F75:AP75)</f>
        <v>0</v>
      </c>
    </row>
    <row r="76" spans="1:44" ht="15" customHeight="1" x14ac:dyDescent="0.3">
      <c r="A76" s="10"/>
      <c r="C76" s="1" t="s">
        <v>951</v>
      </c>
      <c r="E76" s="45">
        <f>'B-Project Budget'!I76</f>
        <v>0</v>
      </c>
      <c r="F76" s="81">
        <f>SUM(F72:F75)</f>
        <v>0</v>
      </c>
      <c r="G76" s="81">
        <f t="shared" ref="G76:AP76" si="35">SUM(G72:G75)</f>
        <v>0</v>
      </c>
      <c r="H76" s="81">
        <f t="shared" si="35"/>
        <v>0</v>
      </c>
      <c r="I76" s="81">
        <f t="shared" si="35"/>
        <v>0</v>
      </c>
      <c r="J76" s="81">
        <f t="shared" si="35"/>
        <v>0</v>
      </c>
      <c r="K76" s="81">
        <f t="shared" si="35"/>
        <v>0</v>
      </c>
      <c r="L76" s="45">
        <f t="shared" si="35"/>
        <v>0</v>
      </c>
      <c r="M76" s="45">
        <f t="shared" si="35"/>
        <v>0</v>
      </c>
      <c r="N76" s="81">
        <f t="shared" si="35"/>
        <v>0</v>
      </c>
      <c r="O76" s="81">
        <f t="shared" si="35"/>
        <v>0</v>
      </c>
      <c r="P76" s="81">
        <f t="shared" si="35"/>
        <v>0</v>
      </c>
      <c r="Q76" s="45">
        <f t="shared" si="35"/>
        <v>0</v>
      </c>
      <c r="R76" s="45">
        <f t="shared" si="35"/>
        <v>0</v>
      </c>
      <c r="S76" s="45">
        <f t="shared" si="35"/>
        <v>0</v>
      </c>
      <c r="T76" s="45">
        <f t="shared" si="35"/>
        <v>0</v>
      </c>
      <c r="U76" s="45">
        <f t="shared" si="35"/>
        <v>0</v>
      </c>
      <c r="V76" s="45">
        <f t="shared" si="35"/>
        <v>0</v>
      </c>
      <c r="W76" s="45">
        <f t="shared" si="35"/>
        <v>0</v>
      </c>
      <c r="X76" s="45">
        <f t="shared" si="35"/>
        <v>0</v>
      </c>
      <c r="Y76" s="45">
        <f t="shared" si="35"/>
        <v>0</v>
      </c>
      <c r="Z76" s="45">
        <f t="shared" si="35"/>
        <v>0</v>
      </c>
      <c r="AA76" s="45">
        <f t="shared" si="35"/>
        <v>0</v>
      </c>
      <c r="AB76" s="45">
        <f t="shared" si="35"/>
        <v>0</v>
      </c>
      <c r="AC76" s="45">
        <f t="shared" ref="AC76" si="36">SUM(AC72:AC75)</f>
        <v>0</v>
      </c>
      <c r="AD76" s="45">
        <f t="shared" ref="AD76:AO76" si="37">SUM(AD72:AD75)</f>
        <v>0</v>
      </c>
      <c r="AE76" s="45">
        <f t="shared" si="37"/>
        <v>0</v>
      </c>
      <c r="AF76" s="45">
        <f t="shared" si="37"/>
        <v>0</v>
      </c>
      <c r="AG76" s="45">
        <f t="shared" si="37"/>
        <v>0</v>
      </c>
      <c r="AH76" s="45">
        <f t="shared" si="37"/>
        <v>0</v>
      </c>
      <c r="AI76" s="45">
        <f t="shared" si="37"/>
        <v>0</v>
      </c>
      <c r="AJ76" s="45">
        <f t="shared" si="37"/>
        <v>0</v>
      </c>
      <c r="AK76" s="45">
        <f t="shared" si="37"/>
        <v>0</v>
      </c>
      <c r="AL76" s="45">
        <f t="shared" si="37"/>
        <v>0</v>
      </c>
      <c r="AM76" s="45">
        <f t="shared" si="37"/>
        <v>0</v>
      </c>
      <c r="AN76" s="45">
        <f t="shared" si="37"/>
        <v>0</v>
      </c>
      <c r="AO76" s="45">
        <f t="shared" si="37"/>
        <v>0</v>
      </c>
      <c r="AP76" s="45">
        <f t="shared" si="35"/>
        <v>0</v>
      </c>
      <c r="AQ76" s="45">
        <f>IF(AR76=E76,AR76,"Error")</f>
        <v>0</v>
      </c>
      <c r="AR76" s="1">
        <f>SUM(F76:AP76)</f>
        <v>0</v>
      </c>
    </row>
    <row r="77" spans="1:44" ht="4.9000000000000004" customHeight="1" x14ac:dyDescent="0.3">
      <c r="A77" s="10"/>
      <c r="E77" s="45"/>
      <c r="F77" s="81"/>
      <c r="G77" s="81"/>
      <c r="H77" s="81"/>
      <c r="I77" s="81"/>
      <c r="J77" s="81"/>
      <c r="K77" s="81"/>
      <c r="L77" s="45"/>
      <c r="M77" s="45"/>
      <c r="N77" s="81"/>
      <c r="O77" s="81"/>
      <c r="P77" s="81"/>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row>
    <row r="78" spans="1:44" ht="15" customHeight="1" x14ac:dyDescent="0.3">
      <c r="A78" s="10" t="str">
        <f>'B-Project Budget'!A78</f>
        <v>Contingency:</v>
      </c>
      <c r="E78" s="45"/>
      <c r="F78" s="81"/>
      <c r="G78" s="81"/>
      <c r="H78" s="81"/>
      <c r="I78" s="81"/>
      <c r="J78" s="81"/>
      <c r="K78" s="81"/>
      <c r="L78" s="45"/>
      <c r="M78" s="45"/>
      <c r="N78" s="81"/>
      <c r="O78" s="81"/>
      <c r="P78" s="81"/>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row>
    <row r="79" spans="1:44" ht="15" customHeight="1" x14ac:dyDescent="0.3">
      <c r="A79" s="12">
        <f>'B-Project Budget'!A79</f>
        <v>52</v>
      </c>
      <c r="B79" s="768" t="str">
        <f>'B-Project Budget'!B79</f>
        <v>Contingency</v>
      </c>
      <c r="C79" s="768"/>
      <c r="D79" s="768"/>
      <c r="E79" s="32">
        <f>'B-Project Budget'!I79</f>
        <v>0</v>
      </c>
      <c r="F79" s="160"/>
      <c r="G79" s="160"/>
      <c r="H79" s="160"/>
      <c r="I79" s="160"/>
      <c r="J79" s="160"/>
      <c r="K79" s="160"/>
      <c r="L79" s="162"/>
      <c r="M79" s="162"/>
      <c r="N79" s="160"/>
      <c r="O79" s="160"/>
      <c r="P79" s="160"/>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32">
        <f>IF(AR79=E79,AR79,"Error")</f>
        <v>0</v>
      </c>
      <c r="AR79" s="768">
        <f>SUM(F79:AP79)</f>
        <v>0</v>
      </c>
    </row>
    <row r="80" spans="1:44" ht="15" customHeight="1" x14ac:dyDescent="0.3">
      <c r="A80" s="10"/>
      <c r="C80" s="1" t="s">
        <v>952</v>
      </c>
      <c r="E80" s="45">
        <f>'B-Project Budget'!I80</f>
        <v>0</v>
      </c>
      <c r="F80" s="81">
        <f>F79</f>
        <v>0</v>
      </c>
      <c r="G80" s="81">
        <f t="shared" ref="G80:AP80" si="38">G79</f>
        <v>0</v>
      </c>
      <c r="H80" s="81">
        <f t="shared" si="38"/>
        <v>0</v>
      </c>
      <c r="I80" s="81">
        <f t="shared" si="38"/>
        <v>0</v>
      </c>
      <c r="J80" s="81">
        <f t="shared" si="38"/>
        <v>0</v>
      </c>
      <c r="K80" s="81">
        <f t="shared" si="38"/>
        <v>0</v>
      </c>
      <c r="L80" s="45">
        <f t="shared" si="38"/>
        <v>0</v>
      </c>
      <c r="M80" s="45">
        <f t="shared" si="38"/>
        <v>0</v>
      </c>
      <c r="N80" s="81">
        <f t="shared" si="38"/>
        <v>0</v>
      </c>
      <c r="O80" s="81">
        <f t="shared" si="38"/>
        <v>0</v>
      </c>
      <c r="P80" s="81">
        <f t="shared" si="38"/>
        <v>0</v>
      </c>
      <c r="Q80" s="45">
        <f t="shared" si="38"/>
        <v>0</v>
      </c>
      <c r="R80" s="45">
        <f t="shared" si="38"/>
        <v>0</v>
      </c>
      <c r="S80" s="45">
        <f t="shared" si="38"/>
        <v>0</v>
      </c>
      <c r="T80" s="45">
        <f t="shared" si="38"/>
        <v>0</v>
      </c>
      <c r="U80" s="45">
        <f t="shared" si="38"/>
        <v>0</v>
      </c>
      <c r="V80" s="45">
        <f t="shared" si="38"/>
        <v>0</v>
      </c>
      <c r="W80" s="45">
        <f t="shared" si="38"/>
        <v>0</v>
      </c>
      <c r="X80" s="45">
        <f t="shared" si="38"/>
        <v>0</v>
      </c>
      <c r="Y80" s="45">
        <f t="shared" si="38"/>
        <v>0</v>
      </c>
      <c r="Z80" s="45">
        <f t="shared" si="38"/>
        <v>0</v>
      </c>
      <c r="AA80" s="45">
        <f t="shared" si="38"/>
        <v>0</v>
      </c>
      <c r="AB80" s="45">
        <f t="shared" si="38"/>
        <v>0</v>
      </c>
      <c r="AC80" s="45">
        <f t="shared" ref="AC80" si="39">AC79</f>
        <v>0</v>
      </c>
      <c r="AD80" s="45">
        <f t="shared" ref="AD80:AO80" si="40">AD79</f>
        <v>0</v>
      </c>
      <c r="AE80" s="45">
        <f t="shared" si="40"/>
        <v>0</v>
      </c>
      <c r="AF80" s="45">
        <f t="shared" si="40"/>
        <v>0</v>
      </c>
      <c r="AG80" s="45">
        <f t="shared" si="40"/>
        <v>0</v>
      </c>
      <c r="AH80" s="45">
        <f t="shared" si="40"/>
        <v>0</v>
      </c>
      <c r="AI80" s="45">
        <f t="shared" si="40"/>
        <v>0</v>
      </c>
      <c r="AJ80" s="45">
        <f t="shared" si="40"/>
        <v>0</v>
      </c>
      <c r="AK80" s="45">
        <f t="shared" si="40"/>
        <v>0</v>
      </c>
      <c r="AL80" s="45">
        <f t="shared" si="40"/>
        <v>0</v>
      </c>
      <c r="AM80" s="45">
        <f t="shared" si="40"/>
        <v>0</v>
      </c>
      <c r="AN80" s="45">
        <f t="shared" si="40"/>
        <v>0</v>
      </c>
      <c r="AO80" s="45">
        <f t="shared" si="40"/>
        <v>0</v>
      </c>
      <c r="AP80" s="45">
        <f t="shared" si="38"/>
        <v>0</v>
      </c>
      <c r="AQ80" s="45">
        <f>IF(AR80=E80,AR80,"Error")</f>
        <v>0</v>
      </c>
      <c r="AR80" s="1">
        <f>SUM(F80:AP80)</f>
        <v>0</v>
      </c>
    </row>
    <row r="81" spans="1:44" ht="4.9000000000000004" customHeight="1" x14ac:dyDescent="0.3">
      <c r="A81" s="12"/>
      <c r="B81" s="768"/>
      <c r="C81" s="768"/>
      <c r="D81" s="768"/>
      <c r="E81" s="32"/>
      <c r="F81" s="44"/>
      <c r="G81" s="44"/>
      <c r="H81" s="44"/>
      <c r="I81" s="44"/>
      <c r="J81" s="44"/>
      <c r="K81" s="44"/>
      <c r="L81" s="32"/>
      <c r="M81" s="32"/>
      <c r="N81" s="44"/>
      <c r="O81" s="44"/>
      <c r="P81" s="44"/>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768"/>
    </row>
    <row r="82" spans="1:44" ht="15" customHeight="1" thickBot="1" x14ac:dyDescent="0.35">
      <c r="A82" s="121"/>
      <c r="B82" s="90"/>
      <c r="C82" s="90" t="s">
        <v>269</v>
      </c>
      <c r="D82" s="90"/>
      <c r="E82" s="125">
        <f>IF(E102=E103,E102,"Error")</f>
        <v>0</v>
      </c>
      <c r="F82" s="122">
        <f t="shared" ref="F82:AP82" si="41">IF(F102=F103,F102,"Error")</f>
        <v>0</v>
      </c>
      <c r="G82" s="122">
        <f t="shared" si="41"/>
        <v>0</v>
      </c>
      <c r="H82" s="122">
        <f t="shared" si="41"/>
        <v>0</v>
      </c>
      <c r="I82" s="122">
        <f t="shared" si="41"/>
        <v>0</v>
      </c>
      <c r="J82" s="122">
        <f t="shared" si="41"/>
        <v>0</v>
      </c>
      <c r="K82" s="122">
        <f t="shared" si="41"/>
        <v>0</v>
      </c>
      <c r="L82" s="125">
        <f t="shared" si="41"/>
        <v>0</v>
      </c>
      <c r="M82" s="125">
        <f t="shared" si="41"/>
        <v>0</v>
      </c>
      <c r="N82" s="122">
        <f t="shared" si="41"/>
        <v>0</v>
      </c>
      <c r="O82" s="122">
        <f t="shared" si="41"/>
        <v>0</v>
      </c>
      <c r="P82" s="122">
        <f t="shared" si="41"/>
        <v>0</v>
      </c>
      <c r="Q82" s="125">
        <f t="shared" si="41"/>
        <v>0</v>
      </c>
      <c r="R82" s="125">
        <f t="shared" si="41"/>
        <v>0</v>
      </c>
      <c r="S82" s="125">
        <f t="shared" si="41"/>
        <v>0</v>
      </c>
      <c r="T82" s="125">
        <f t="shared" si="41"/>
        <v>0</v>
      </c>
      <c r="U82" s="125">
        <f t="shared" si="41"/>
        <v>0</v>
      </c>
      <c r="V82" s="125">
        <f t="shared" si="41"/>
        <v>0</v>
      </c>
      <c r="W82" s="125">
        <f t="shared" si="41"/>
        <v>0</v>
      </c>
      <c r="X82" s="125">
        <f t="shared" si="41"/>
        <v>0</v>
      </c>
      <c r="Y82" s="125">
        <f t="shared" si="41"/>
        <v>0</v>
      </c>
      <c r="Z82" s="125">
        <f t="shared" si="41"/>
        <v>0</v>
      </c>
      <c r="AA82" s="125">
        <f t="shared" si="41"/>
        <v>0</v>
      </c>
      <c r="AB82" s="125">
        <f t="shared" si="41"/>
        <v>0</v>
      </c>
      <c r="AC82" s="125">
        <f t="shared" ref="AC82" si="42">IF(AC102=AC103,AC102,"Error")</f>
        <v>0</v>
      </c>
      <c r="AD82" s="125">
        <f t="shared" ref="AD82:AO82" si="43">IF(AD102=AD103,AD102,"Error")</f>
        <v>0</v>
      </c>
      <c r="AE82" s="125">
        <f t="shared" si="43"/>
        <v>0</v>
      </c>
      <c r="AF82" s="125">
        <f t="shared" si="43"/>
        <v>0</v>
      </c>
      <c r="AG82" s="125">
        <f t="shared" si="43"/>
        <v>0</v>
      </c>
      <c r="AH82" s="125">
        <f t="shared" si="43"/>
        <v>0</v>
      </c>
      <c r="AI82" s="125">
        <f t="shared" si="43"/>
        <v>0</v>
      </c>
      <c r="AJ82" s="125">
        <f t="shared" si="43"/>
        <v>0</v>
      </c>
      <c r="AK82" s="125">
        <f t="shared" si="43"/>
        <v>0</v>
      </c>
      <c r="AL82" s="125">
        <f t="shared" si="43"/>
        <v>0</v>
      </c>
      <c r="AM82" s="125">
        <f t="shared" si="43"/>
        <v>0</v>
      </c>
      <c r="AN82" s="125">
        <f t="shared" si="43"/>
        <v>0</v>
      </c>
      <c r="AO82" s="125">
        <f t="shared" si="43"/>
        <v>0</v>
      </c>
      <c r="AP82" s="125">
        <f t="shared" si="41"/>
        <v>0</v>
      </c>
      <c r="AQ82" s="125">
        <f>IF(AR82=E82,AR82,"Error")</f>
        <v>0</v>
      </c>
      <c r="AR82" s="90">
        <f>SUM(F82:AP82)</f>
        <v>0</v>
      </c>
    </row>
    <row r="83" spans="1:44" ht="4.9000000000000004" customHeight="1" thickTop="1" x14ac:dyDescent="0.3">
      <c r="A83" s="10"/>
      <c r="E83" s="45"/>
      <c r="F83" s="81"/>
      <c r="G83" s="81"/>
      <c r="H83" s="81"/>
      <c r="I83" s="81"/>
      <c r="J83" s="81"/>
      <c r="K83" s="81"/>
      <c r="L83" s="45"/>
      <c r="M83" s="45"/>
      <c r="N83" s="81"/>
      <c r="O83" s="81"/>
      <c r="P83" s="81"/>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row>
    <row r="84" spans="1:44" ht="15" customHeight="1" x14ac:dyDescent="0.3">
      <c r="A84" s="10" t="s">
        <v>953</v>
      </c>
      <c r="E84" s="45"/>
      <c r="F84" s="81"/>
      <c r="G84" s="81"/>
      <c r="H84" s="81"/>
      <c r="I84" s="81"/>
      <c r="J84" s="81"/>
      <c r="K84" s="81"/>
      <c r="L84" s="45"/>
      <c r="M84" s="45"/>
      <c r="N84" s="81"/>
      <c r="O84" s="81"/>
      <c r="P84" s="81"/>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row>
    <row r="85" spans="1:44" ht="15" customHeight="1" x14ac:dyDescent="0.3">
      <c r="A85" s="10"/>
      <c r="B85" s="1" t="str">
        <f>'A-Financing Sources'!B7</f>
        <v>Sponsor Equity</v>
      </c>
      <c r="E85" s="45">
        <f>'A-Financing Sources'!M7</f>
        <v>0</v>
      </c>
      <c r="F85" s="159"/>
      <c r="G85" s="159"/>
      <c r="H85" s="159"/>
      <c r="I85" s="159"/>
      <c r="J85" s="159"/>
      <c r="K85" s="159"/>
      <c r="L85" s="176"/>
      <c r="M85" s="176"/>
      <c r="N85" s="159"/>
      <c r="O85" s="159"/>
      <c r="P85" s="159"/>
      <c r="Q85" s="176"/>
      <c r="R85" s="176"/>
      <c r="S85" s="176"/>
      <c r="T85" s="176"/>
      <c r="U85" s="176"/>
      <c r="V85" s="176"/>
      <c r="W85" s="176"/>
      <c r="X85" s="176"/>
      <c r="Y85" s="176"/>
      <c r="Z85" s="176"/>
      <c r="AA85" s="176"/>
      <c r="AB85" s="176"/>
      <c r="AC85" s="176"/>
      <c r="AD85" s="176"/>
      <c r="AE85" s="176"/>
      <c r="AF85" s="176"/>
      <c r="AG85" s="176"/>
      <c r="AH85" s="176"/>
      <c r="AI85" s="176"/>
      <c r="AJ85" s="176"/>
      <c r="AK85" s="176"/>
      <c r="AL85" s="176"/>
      <c r="AM85" s="176"/>
      <c r="AN85" s="176"/>
      <c r="AO85" s="176"/>
      <c r="AP85" s="176"/>
      <c r="AQ85" s="45">
        <f t="shared" ref="AQ85:AQ99" si="44">IF(AR85=E85,AR85,"Error")</f>
        <v>0</v>
      </c>
      <c r="AR85" s="1">
        <f t="shared" ref="AR85:AR99" si="45">SUM(F85:AP85)</f>
        <v>0</v>
      </c>
    </row>
    <row r="86" spans="1:44" ht="15" customHeight="1" x14ac:dyDescent="0.3">
      <c r="A86" s="10"/>
      <c r="B86" s="1" t="str">
        <f>'A-Financing Sources'!B8</f>
        <v>LIHTC Equity</v>
      </c>
      <c r="E86" s="45">
        <f>'A-Financing Sources'!M8</f>
        <v>0</v>
      </c>
      <c r="F86" s="159"/>
      <c r="G86" s="159"/>
      <c r="H86" s="159"/>
      <c r="I86" s="159"/>
      <c r="J86" s="159"/>
      <c r="K86" s="159"/>
      <c r="L86" s="176"/>
      <c r="M86" s="176"/>
      <c r="N86" s="159"/>
      <c r="O86" s="159"/>
      <c r="P86" s="159"/>
      <c r="Q86" s="176"/>
      <c r="R86" s="176"/>
      <c r="S86" s="176"/>
      <c r="T86" s="176"/>
      <c r="U86" s="176"/>
      <c r="V86" s="176"/>
      <c r="W86" s="176"/>
      <c r="X86" s="176"/>
      <c r="Y86" s="176"/>
      <c r="Z86" s="176"/>
      <c r="AA86" s="176"/>
      <c r="AB86" s="176"/>
      <c r="AC86" s="176"/>
      <c r="AD86" s="176"/>
      <c r="AE86" s="176"/>
      <c r="AF86" s="176"/>
      <c r="AG86" s="176"/>
      <c r="AH86" s="176"/>
      <c r="AI86" s="176"/>
      <c r="AJ86" s="176"/>
      <c r="AK86" s="176"/>
      <c r="AL86" s="176"/>
      <c r="AM86" s="176"/>
      <c r="AN86" s="176"/>
      <c r="AO86" s="176"/>
      <c r="AP86" s="176"/>
      <c r="AQ86" s="45">
        <f t="shared" si="44"/>
        <v>0</v>
      </c>
      <c r="AR86" s="1">
        <f t="shared" si="45"/>
        <v>0</v>
      </c>
    </row>
    <row r="87" spans="1:44" ht="15" customHeight="1" x14ac:dyDescent="0.3">
      <c r="A87" s="10"/>
      <c r="B87" s="1" t="str">
        <f>'A-Financing Sources'!B9</f>
        <v>Grant - Negative Basis Adjustment</v>
      </c>
      <c r="E87" s="45">
        <f>'A-Financing Sources'!M9</f>
        <v>0</v>
      </c>
      <c r="F87" s="159"/>
      <c r="G87" s="159"/>
      <c r="H87" s="159"/>
      <c r="I87" s="159"/>
      <c r="J87" s="159"/>
      <c r="K87" s="159"/>
      <c r="L87" s="176"/>
      <c r="M87" s="176"/>
      <c r="N87" s="159"/>
      <c r="O87" s="159"/>
      <c r="P87" s="159"/>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45">
        <f t="shared" si="44"/>
        <v>0</v>
      </c>
      <c r="AR87" s="1">
        <f t="shared" si="45"/>
        <v>0</v>
      </c>
    </row>
    <row r="88" spans="1:44" ht="15" customHeight="1" x14ac:dyDescent="0.3">
      <c r="A88" s="10"/>
      <c r="B88" s="1" t="str">
        <f>'A-Financing Sources'!B10</f>
        <v>Historic Equity - Negative Basis Adj.</v>
      </c>
      <c r="E88" s="45">
        <f>'A-Financing Sources'!M10</f>
        <v>0</v>
      </c>
      <c r="F88" s="159"/>
      <c r="G88" s="159"/>
      <c r="H88" s="159"/>
      <c r="I88" s="159"/>
      <c r="J88" s="159"/>
      <c r="K88" s="159"/>
      <c r="L88" s="176"/>
      <c r="M88" s="176"/>
      <c r="N88" s="159"/>
      <c r="O88" s="159"/>
      <c r="P88" s="159"/>
      <c r="Q88" s="176"/>
      <c r="R88" s="176"/>
      <c r="S88" s="176"/>
      <c r="T88" s="176"/>
      <c r="U88" s="176"/>
      <c r="V88" s="176"/>
      <c r="W88" s="176"/>
      <c r="X88" s="176"/>
      <c r="Y88" s="176"/>
      <c r="Z88" s="176"/>
      <c r="AA88" s="176"/>
      <c r="AB88" s="176"/>
      <c r="AC88" s="176"/>
      <c r="AD88" s="176"/>
      <c r="AE88" s="176"/>
      <c r="AF88" s="176"/>
      <c r="AG88" s="176"/>
      <c r="AH88" s="176"/>
      <c r="AI88" s="176"/>
      <c r="AJ88" s="176"/>
      <c r="AK88" s="176"/>
      <c r="AL88" s="176"/>
      <c r="AM88" s="176"/>
      <c r="AN88" s="176"/>
      <c r="AO88" s="176"/>
      <c r="AP88" s="176"/>
      <c r="AQ88" s="45">
        <f t="shared" si="44"/>
        <v>0</v>
      </c>
      <c r="AR88" s="1">
        <f t="shared" si="45"/>
        <v>0</v>
      </c>
    </row>
    <row r="89" spans="1:44" ht="15" customHeight="1" x14ac:dyDescent="0.3">
      <c r="A89" s="10"/>
      <c r="B89" s="1" t="str">
        <f>'A-Financing Sources'!B11</f>
        <v>HMMF Bond</v>
      </c>
      <c r="E89" s="45">
        <f>'A-Financing Sources'!M11</f>
        <v>0</v>
      </c>
      <c r="F89" s="159"/>
      <c r="G89" s="159"/>
      <c r="H89" s="159"/>
      <c r="I89" s="159"/>
      <c r="J89" s="159"/>
      <c r="K89" s="159"/>
      <c r="L89" s="176"/>
      <c r="M89" s="176"/>
      <c r="N89" s="159"/>
      <c r="O89" s="159"/>
      <c r="P89" s="159"/>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45">
        <f t="shared" si="44"/>
        <v>0</v>
      </c>
      <c r="AR89" s="1">
        <f t="shared" si="45"/>
        <v>0</v>
      </c>
    </row>
    <row r="90" spans="1:44" ht="15" customHeight="1" x14ac:dyDescent="0.3">
      <c r="A90" s="10"/>
      <c r="B90" s="1" t="str">
        <f>'A-Financing Sources'!B12</f>
        <v>Senior Debt - Financial Institution</v>
      </c>
      <c r="E90" s="45">
        <f>'A-Financing Sources'!M12</f>
        <v>0</v>
      </c>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76"/>
      <c r="AD90" s="176"/>
      <c r="AE90" s="176"/>
      <c r="AF90" s="176"/>
      <c r="AG90" s="176"/>
      <c r="AH90" s="176"/>
      <c r="AI90" s="176"/>
      <c r="AJ90" s="176"/>
      <c r="AK90" s="176"/>
      <c r="AL90" s="176"/>
      <c r="AM90" s="176"/>
      <c r="AN90" s="176"/>
      <c r="AO90" s="176"/>
      <c r="AP90" s="176"/>
      <c r="AQ90" s="45">
        <f t="shared" si="44"/>
        <v>0</v>
      </c>
      <c r="AR90" s="1">
        <f t="shared" si="45"/>
        <v>0</v>
      </c>
    </row>
    <row r="91" spans="1:44" ht="15" customHeight="1" x14ac:dyDescent="0.3">
      <c r="A91" s="10"/>
      <c r="B91" s="238" t="str">
        <f>'A-Financing Sources'!B13</f>
        <v>RHRF</v>
      </c>
      <c r="E91" s="45">
        <f>'A-Financing Sources'!M13</f>
        <v>0</v>
      </c>
      <c r="F91" s="462"/>
      <c r="G91" s="462"/>
      <c r="H91" s="462"/>
      <c r="I91" s="462"/>
      <c r="J91" s="462"/>
      <c r="K91" s="462"/>
      <c r="L91" s="463"/>
      <c r="M91" s="463"/>
      <c r="N91" s="462"/>
      <c r="O91" s="462"/>
      <c r="P91" s="462"/>
      <c r="Q91" s="463"/>
      <c r="R91" s="463"/>
      <c r="S91" s="463"/>
      <c r="T91" s="463"/>
      <c r="U91" s="463"/>
      <c r="V91" s="463"/>
      <c r="W91" s="463"/>
      <c r="X91" s="463"/>
      <c r="Y91" s="463"/>
      <c r="Z91" s="463"/>
      <c r="AA91" s="463"/>
      <c r="AB91" s="463"/>
      <c r="AC91" s="463"/>
      <c r="AD91" s="463"/>
      <c r="AE91" s="463"/>
      <c r="AF91" s="463"/>
      <c r="AG91" s="463"/>
      <c r="AH91" s="463"/>
      <c r="AI91" s="463"/>
      <c r="AJ91" s="463"/>
      <c r="AK91" s="463"/>
      <c r="AL91" s="463"/>
      <c r="AM91" s="463"/>
      <c r="AN91" s="463"/>
      <c r="AO91" s="463"/>
      <c r="AP91" s="463"/>
      <c r="AQ91" s="45">
        <f t="shared" si="44"/>
        <v>0</v>
      </c>
      <c r="AR91" s="1">
        <f t="shared" si="45"/>
        <v>0</v>
      </c>
    </row>
    <row r="92" spans="1:44" ht="15" customHeight="1" x14ac:dyDescent="0.3">
      <c r="A92" s="10"/>
      <c r="B92" s="1" t="str">
        <f>'A-Financing Sources'!B14</f>
        <v>DURF Loan</v>
      </c>
      <c r="E92" s="45">
        <f>'A-Financing Sources'!M14</f>
        <v>0</v>
      </c>
      <c r="F92" s="159"/>
      <c r="G92" s="159"/>
      <c r="H92" s="159"/>
      <c r="I92" s="159"/>
      <c r="J92" s="159"/>
      <c r="K92" s="159"/>
      <c r="L92" s="176"/>
      <c r="M92" s="176"/>
      <c r="N92" s="159"/>
      <c r="O92" s="159"/>
      <c r="P92" s="159"/>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45">
        <f t="shared" si="44"/>
        <v>0</v>
      </c>
      <c r="AR92" s="1">
        <f t="shared" si="45"/>
        <v>0</v>
      </c>
    </row>
    <row r="93" spans="1:44" ht="15" customHeight="1" x14ac:dyDescent="0.3">
      <c r="A93" s="10"/>
      <c r="B93" s="1" t="str">
        <f>'A-Financing Sources'!B15</f>
        <v>Subordinate Debt</v>
      </c>
      <c r="E93" s="45">
        <f>'A-Financing Sources'!M15</f>
        <v>0</v>
      </c>
      <c r="F93" s="159"/>
      <c r="G93" s="159"/>
      <c r="H93" s="159"/>
      <c r="I93" s="159"/>
      <c r="J93" s="159"/>
      <c r="K93" s="159"/>
      <c r="L93" s="176"/>
      <c r="M93" s="176"/>
      <c r="N93" s="159"/>
      <c r="O93" s="159"/>
      <c r="P93" s="159"/>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c r="AP93" s="176"/>
      <c r="AQ93" s="45">
        <f t="shared" si="44"/>
        <v>0</v>
      </c>
      <c r="AR93" s="1">
        <f t="shared" si="45"/>
        <v>0</v>
      </c>
    </row>
    <row r="94" spans="1:44" ht="15" customHeight="1" x14ac:dyDescent="0.3">
      <c r="A94" s="10"/>
      <c r="B94" s="1" t="str">
        <f>'A-Financing Sources'!B16</f>
        <v>Other Government Financing</v>
      </c>
      <c r="E94" s="45">
        <f>'A-Financing Sources'!M16</f>
        <v>0</v>
      </c>
      <c r="F94" s="159"/>
      <c r="G94" s="159"/>
      <c r="H94" s="159"/>
      <c r="I94" s="159"/>
      <c r="J94" s="159"/>
      <c r="K94" s="159"/>
      <c r="L94" s="176"/>
      <c r="M94" s="176"/>
      <c r="N94" s="159"/>
      <c r="O94" s="159"/>
      <c r="P94" s="159"/>
      <c r="Q94" s="176"/>
      <c r="R94" s="176"/>
      <c r="S94" s="176"/>
      <c r="T94" s="176"/>
      <c r="U94" s="176"/>
      <c r="V94" s="176"/>
      <c r="W94" s="176"/>
      <c r="X94" s="176"/>
      <c r="Y94" s="176"/>
      <c r="Z94" s="176"/>
      <c r="AA94" s="176"/>
      <c r="AB94" s="176"/>
      <c r="AC94" s="176"/>
      <c r="AD94" s="176"/>
      <c r="AE94" s="176"/>
      <c r="AF94" s="176"/>
      <c r="AG94" s="176"/>
      <c r="AH94" s="176"/>
      <c r="AI94" s="176"/>
      <c r="AJ94" s="176"/>
      <c r="AK94" s="176"/>
      <c r="AL94" s="176"/>
      <c r="AM94" s="176"/>
      <c r="AN94" s="176"/>
      <c r="AO94" s="176"/>
      <c r="AP94" s="176"/>
      <c r="AQ94" s="45">
        <f t="shared" si="44"/>
        <v>0</v>
      </c>
      <c r="AR94" s="1">
        <f t="shared" si="45"/>
        <v>0</v>
      </c>
    </row>
    <row r="95" spans="1:44" ht="15" customHeight="1" x14ac:dyDescent="0.3">
      <c r="A95" s="10"/>
      <c r="B95" s="1" t="str">
        <f>'A-Financing Sources'!B17</f>
        <v>Non-qualified Non-recourse Funds</v>
      </c>
      <c r="E95" s="45">
        <f>'A-Financing Sources'!M17</f>
        <v>0</v>
      </c>
      <c r="F95" s="159"/>
      <c r="G95" s="159"/>
      <c r="H95" s="159"/>
      <c r="I95" s="159"/>
      <c r="J95" s="159"/>
      <c r="K95" s="159"/>
      <c r="L95" s="176"/>
      <c r="M95" s="176"/>
      <c r="N95" s="159"/>
      <c r="O95" s="159"/>
      <c r="P95" s="159"/>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45">
        <f t="shared" si="44"/>
        <v>0</v>
      </c>
      <c r="AR95" s="1">
        <f t="shared" si="45"/>
        <v>0</v>
      </c>
    </row>
    <row r="96" spans="1:44" ht="15" customHeight="1" x14ac:dyDescent="0.3">
      <c r="A96" s="10"/>
      <c r="B96" s="1" t="s">
        <v>954</v>
      </c>
      <c r="E96" s="45">
        <f>'A-Financing Sources'!M18</f>
        <v>0</v>
      </c>
      <c r="F96" s="159"/>
      <c r="G96" s="159"/>
      <c r="H96" s="159"/>
      <c r="I96" s="159"/>
      <c r="J96" s="159"/>
      <c r="K96" s="159"/>
      <c r="L96" s="176"/>
      <c r="M96" s="176"/>
      <c r="N96" s="159"/>
      <c r="O96" s="159"/>
      <c r="P96" s="159"/>
      <c r="Q96" s="176"/>
      <c r="R96" s="176"/>
      <c r="S96" s="176"/>
      <c r="T96" s="176"/>
      <c r="U96" s="176"/>
      <c r="V96" s="176"/>
      <c r="W96" s="176"/>
      <c r="X96" s="176"/>
      <c r="Y96" s="176"/>
      <c r="Z96" s="176"/>
      <c r="AA96" s="176"/>
      <c r="AB96" s="176"/>
      <c r="AC96" s="176"/>
      <c r="AD96" s="176"/>
      <c r="AE96" s="176"/>
      <c r="AF96" s="176"/>
      <c r="AG96" s="176"/>
      <c r="AH96" s="176"/>
      <c r="AI96" s="176"/>
      <c r="AJ96" s="176"/>
      <c r="AK96" s="176"/>
      <c r="AL96" s="176"/>
      <c r="AM96" s="176"/>
      <c r="AN96" s="176"/>
      <c r="AO96" s="176"/>
      <c r="AP96" s="176"/>
      <c r="AQ96" s="45">
        <f t="shared" si="44"/>
        <v>0</v>
      </c>
      <c r="AR96" s="1">
        <f t="shared" si="45"/>
        <v>0</v>
      </c>
    </row>
    <row r="97" spans="1:44" ht="15" customHeight="1" x14ac:dyDescent="0.3">
      <c r="A97" s="10"/>
      <c r="B97" s="1" t="s">
        <v>955</v>
      </c>
      <c r="E97" s="45">
        <f>'A-Financing Sources'!M19</f>
        <v>0</v>
      </c>
      <c r="F97" s="159"/>
      <c r="G97" s="159"/>
      <c r="H97" s="159"/>
      <c r="I97" s="159"/>
      <c r="J97" s="159"/>
      <c r="K97" s="159"/>
      <c r="L97" s="176"/>
      <c r="M97" s="176"/>
      <c r="N97" s="159"/>
      <c r="O97" s="159"/>
      <c r="P97" s="159"/>
      <c r="Q97" s="176"/>
      <c r="R97" s="176"/>
      <c r="S97" s="176"/>
      <c r="T97" s="176"/>
      <c r="U97" s="176"/>
      <c r="V97" s="176"/>
      <c r="W97" s="176"/>
      <c r="X97" s="176"/>
      <c r="Y97" s="176"/>
      <c r="Z97" s="176"/>
      <c r="AA97" s="176"/>
      <c r="AB97" s="176"/>
      <c r="AC97" s="176"/>
      <c r="AD97" s="176"/>
      <c r="AE97" s="176"/>
      <c r="AF97" s="176"/>
      <c r="AG97" s="176"/>
      <c r="AH97" s="176"/>
      <c r="AI97" s="176"/>
      <c r="AJ97" s="176"/>
      <c r="AK97" s="176"/>
      <c r="AL97" s="176"/>
      <c r="AM97" s="176"/>
      <c r="AN97" s="176"/>
      <c r="AO97" s="176"/>
      <c r="AP97" s="176"/>
      <c r="AQ97" s="45">
        <f t="shared" si="44"/>
        <v>0</v>
      </c>
      <c r="AR97" s="1">
        <f t="shared" si="45"/>
        <v>0</v>
      </c>
    </row>
    <row r="98" spans="1:44" ht="15" customHeight="1" x14ac:dyDescent="0.3">
      <c r="A98" s="12"/>
      <c r="B98" s="768" t="s">
        <v>956</v>
      </c>
      <c r="C98" s="768"/>
      <c r="D98" s="768"/>
      <c r="E98" s="32">
        <f>'A-Financing Sources'!M20</f>
        <v>0</v>
      </c>
      <c r="F98" s="160"/>
      <c r="G98" s="160"/>
      <c r="H98" s="160"/>
      <c r="I98" s="160"/>
      <c r="J98" s="160"/>
      <c r="K98" s="160"/>
      <c r="L98" s="162"/>
      <c r="M98" s="162"/>
      <c r="N98" s="160"/>
      <c r="O98" s="160"/>
      <c r="P98" s="160"/>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32">
        <f t="shared" si="44"/>
        <v>0</v>
      </c>
      <c r="AR98" s="768">
        <f t="shared" si="45"/>
        <v>0</v>
      </c>
    </row>
    <row r="99" spans="1:44" ht="15" customHeight="1" thickBot="1" x14ac:dyDescent="0.35">
      <c r="A99" s="121"/>
      <c r="B99" s="90"/>
      <c r="C99" s="90" t="s">
        <v>269</v>
      </c>
      <c r="D99" s="90"/>
      <c r="E99" s="125">
        <f>IF(E103=E102,E103,"Error")</f>
        <v>0</v>
      </c>
      <c r="F99" s="122">
        <f t="shared" ref="F99:AP99" si="46">IF(F103=F102,F103,"Error")</f>
        <v>0</v>
      </c>
      <c r="G99" s="122">
        <f t="shared" si="46"/>
        <v>0</v>
      </c>
      <c r="H99" s="122">
        <f t="shared" si="46"/>
        <v>0</v>
      </c>
      <c r="I99" s="122">
        <f t="shared" si="46"/>
        <v>0</v>
      </c>
      <c r="J99" s="122">
        <f t="shared" si="46"/>
        <v>0</v>
      </c>
      <c r="K99" s="122">
        <f t="shared" si="46"/>
        <v>0</v>
      </c>
      <c r="L99" s="125">
        <f t="shared" si="46"/>
        <v>0</v>
      </c>
      <c r="M99" s="125">
        <f t="shared" si="46"/>
        <v>0</v>
      </c>
      <c r="N99" s="122">
        <f t="shared" si="46"/>
        <v>0</v>
      </c>
      <c r="O99" s="122">
        <f t="shared" si="46"/>
        <v>0</v>
      </c>
      <c r="P99" s="122">
        <f t="shared" si="46"/>
        <v>0</v>
      </c>
      <c r="Q99" s="125">
        <f t="shared" si="46"/>
        <v>0</v>
      </c>
      <c r="R99" s="125">
        <f t="shared" si="46"/>
        <v>0</v>
      </c>
      <c r="S99" s="125">
        <f t="shared" si="46"/>
        <v>0</v>
      </c>
      <c r="T99" s="125">
        <f t="shared" si="46"/>
        <v>0</v>
      </c>
      <c r="U99" s="125">
        <f t="shared" si="46"/>
        <v>0</v>
      </c>
      <c r="V99" s="125">
        <f t="shared" si="46"/>
        <v>0</v>
      </c>
      <c r="W99" s="125">
        <f t="shared" si="46"/>
        <v>0</v>
      </c>
      <c r="X99" s="125">
        <f t="shared" si="46"/>
        <v>0</v>
      </c>
      <c r="Y99" s="125">
        <f t="shared" si="46"/>
        <v>0</v>
      </c>
      <c r="Z99" s="125">
        <f t="shared" si="46"/>
        <v>0</v>
      </c>
      <c r="AA99" s="125">
        <f t="shared" si="46"/>
        <v>0</v>
      </c>
      <c r="AB99" s="125">
        <f t="shared" si="46"/>
        <v>0</v>
      </c>
      <c r="AC99" s="125">
        <f t="shared" ref="AC99" si="47">IF(AC103=AC102,AC103,"Error")</f>
        <v>0</v>
      </c>
      <c r="AD99" s="125">
        <f t="shared" ref="AD99:AO99" si="48">IF(AD103=AD102,AD103,"Error")</f>
        <v>0</v>
      </c>
      <c r="AE99" s="125">
        <f t="shared" si="48"/>
        <v>0</v>
      </c>
      <c r="AF99" s="125">
        <f t="shared" si="48"/>
        <v>0</v>
      </c>
      <c r="AG99" s="125">
        <f t="shared" si="48"/>
        <v>0</v>
      </c>
      <c r="AH99" s="125">
        <f t="shared" si="48"/>
        <v>0</v>
      </c>
      <c r="AI99" s="125">
        <f t="shared" si="48"/>
        <v>0</v>
      </c>
      <c r="AJ99" s="125">
        <f t="shared" si="48"/>
        <v>0</v>
      </c>
      <c r="AK99" s="125">
        <f t="shared" si="48"/>
        <v>0</v>
      </c>
      <c r="AL99" s="125">
        <f t="shared" si="48"/>
        <v>0</v>
      </c>
      <c r="AM99" s="125">
        <f t="shared" si="48"/>
        <v>0</v>
      </c>
      <c r="AN99" s="125">
        <f t="shared" si="48"/>
        <v>0</v>
      </c>
      <c r="AO99" s="125">
        <f t="shared" si="48"/>
        <v>0</v>
      </c>
      <c r="AP99" s="125">
        <f t="shared" si="46"/>
        <v>0</v>
      </c>
      <c r="AQ99" s="125">
        <f t="shared" si="44"/>
        <v>0</v>
      </c>
      <c r="AR99" s="90">
        <f t="shared" si="45"/>
        <v>0</v>
      </c>
    </row>
    <row r="100" spans="1:44" s="469" customFormat="1" ht="14.5" thickTop="1" x14ac:dyDescent="0.35">
      <c r="A100" s="522" t="s">
        <v>332</v>
      </c>
      <c r="B100" s="599" t="s">
        <v>1749</v>
      </c>
      <c r="C100" s="599"/>
      <c r="D100" s="599"/>
      <c r="E100" s="521"/>
      <c r="F100" s="521"/>
      <c r="G100" s="521"/>
      <c r="H100" s="521"/>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row>
    <row r="101" spans="1:44" s="469" customFormat="1" ht="14" x14ac:dyDescent="0.35">
      <c r="A101" s="522" t="s">
        <v>764</v>
      </c>
      <c r="B101" s="515" t="s">
        <v>1748</v>
      </c>
      <c r="C101" s="515"/>
      <c r="D101" s="515"/>
    </row>
    <row r="102" spans="1:44" ht="14" hidden="1" x14ac:dyDescent="0.3">
      <c r="A102" s="1" t="s">
        <v>957</v>
      </c>
      <c r="E102" s="1">
        <f>E12+E25+E46+E62+E69+E76+E80</f>
        <v>0</v>
      </c>
      <c r="F102" s="1">
        <f t="shared" ref="F102:AP102" si="49">F12+F25+F46+F62+F69+F76+F80</f>
        <v>0</v>
      </c>
      <c r="G102" s="1">
        <f t="shared" si="49"/>
        <v>0</v>
      </c>
      <c r="H102" s="1">
        <f t="shared" si="49"/>
        <v>0</v>
      </c>
      <c r="I102" s="1">
        <f t="shared" si="49"/>
        <v>0</v>
      </c>
      <c r="J102" s="1">
        <f t="shared" si="49"/>
        <v>0</v>
      </c>
      <c r="K102" s="1">
        <f t="shared" si="49"/>
        <v>0</v>
      </c>
      <c r="L102" s="1">
        <f t="shared" si="49"/>
        <v>0</v>
      </c>
      <c r="M102" s="1">
        <f t="shared" si="49"/>
        <v>0</v>
      </c>
      <c r="N102" s="1">
        <f t="shared" si="49"/>
        <v>0</v>
      </c>
      <c r="O102" s="1">
        <f t="shared" si="49"/>
        <v>0</v>
      </c>
      <c r="P102" s="1">
        <f t="shared" si="49"/>
        <v>0</v>
      </c>
      <c r="Q102" s="1">
        <f t="shared" si="49"/>
        <v>0</v>
      </c>
      <c r="R102" s="1">
        <f t="shared" si="49"/>
        <v>0</v>
      </c>
      <c r="S102" s="1">
        <f t="shared" si="49"/>
        <v>0</v>
      </c>
      <c r="T102" s="1">
        <f t="shared" si="49"/>
        <v>0</v>
      </c>
      <c r="U102" s="1">
        <f t="shared" si="49"/>
        <v>0</v>
      </c>
      <c r="V102" s="1">
        <f t="shared" si="49"/>
        <v>0</v>
      </c>
      <c r="W102" s="1">
        <f t="shared" si="49"/>
        <v>0</v>
      </c>
      <c r="X102" s="1">
        <f t="shared" si="49"/>
        <v>0</v>
      </c>
      <c r="Y102" s="1">
        <f t="shared" si="49"/>
        <v>0</v>
      </c>
      <c r="Z102" s="1">
        <f t="shared" si="49"/>
        <v>0</v>
      </c>
      <c r="AA102" s="1">
        <f t="shared" si="49"/>
        <v>0</v>
      </c>
      <c r="AB102" s="1">
        <f t="shared" si="49"/>
        <v>0</v>
      </c>
      <c r="AC102" s="1">
        <f t="shared" ref="AC102" si="50">AC12+AC25+AC46+AC62+AC69+AC76+AC80</f>
        <v>0</v>
      </c>
      <c r="AD102" s="1">
        <f t="shared" ref="AD102:AO102" si="51">AD12+AD25+AD46+AD62+AD69+AD76+AD80</f>
        <v>0</v>
      </c>
      <c r="AE102" s="1">
        <f t="shared" si="51"/>
        <v>0</v>
      </c>
      <c r="AF102" s="1">
        <f t="shared" si="51"/>
        <v>0</v>
      </c>
      <c r="AG102" s="1">
        <f t="shared" si="51"/>
        <v>0</v>
      </c>
      <c r="AH102" s="1">
        <f t="shared" si="51"/>
        <v>0</v>
      </c>
      <c r="AI102" s="1">
        <f t="shared" si="51"/>
        <v>0</v>
      </c>
      <c r="AJ102" s="1">
        <f t="shared" si="51"/>
        <v>0</v>
      </c>
      <c r="AK102" s="1">
        <f t="shared" si="51"/>
        <v>0</v>
      </c>
      <c r="AL102" s="1">
        <f t="shared" si="51"/>
        <v>0</v>
      </c>
      <c r="AM102" s="1">
        <f t="shared" si="51"/>
        <v>0</v>
      </c>
      <c r="AN102" s="1">
        <f t="shared" si="51"/>
        <v>0</v>
      </c>
      <c r="AO102" s="1">
        <f t="shared" si="51"/>
        <v>0</v>
      </c>
      <c r="AP102" s="1">
        <f t="shared" si="49"/>
        <v>0</v>
      </c>
    </row>
    <row r="103" spans="1:44" ht="14" hidden="1" x14ac:dyDescent="0.3">
      <c r="A103" s="1" t="s">
        <v>958</v>
      </c>
      <c r="E103" s="1">
        <f>SUM(E85:E98)</f>
        <v>0</v>
      </c>
      <c r="F103" s="1">
        <f t="shared" ref="F103:AP103" si="52">SUM(F85:F98)</f>
        <v>0</v>
      </c>
      <c r="G103" s="1">
        <f t="shared" si="52"/>
        <v>0</v>
      </c>
      <c r="H103" s="1">
        <f t="shared" si="52"/>
        <v>0</v>
      </c>
      <c r="I103" s="1">
        <f t="shared" si="52"/>
        <v>0</v>
      </c>
      <c r="J103" s="1">
        <f t="shared" si="52"/>
        <v>0</v>
      </c>
      <c r="K103" s="1">
        <f t="shared" si="52"/>
        <v>0</v>
      </c>
      <c r="L103" s="1">
        <f t="shared" si="52"/>
        <v>0</v>
      </c>
      <c r="M103" s="1">
        <f t="shared" si="52"/>
        <v>0</v>
      </c>
      <c r="N103" s="1">
        <f t="shared" si="52"/>
        <v>0</v>
      </c>
      <c r="O103" s="1">
        <f t="shared" si="52"/>
        <v>0</v>
      </c>
      <c r="P103" s="1">
        <f t="shared" si="52"/>
        <v>0</v>
      </c>
      <c r="Q103" s="1">
        <f t="shared" si="52"/>
        <v>0</v>
      </c>
      <c r="R103" s="1">
        <f t="shared" si="52"/>
        <v>0</v>
      </c>
      <c r="S103" s="1">
        <f t="shared" si="52"/>
        <v>0</v>
      </c>
      <c r="T103" s="1">
        <f t="shared" si="52"/>
        <v>0</v>
      </c>
      <c r="U103" s="1">
        <f t="shared" si="52"/>
        <v>0</v>
      </c>
      <c r="V103" s="1">
        <f t="shared" si="52"/>
        <v>0</v>
      </c>
      <c r="W103" s="1">
        <f t="shared" si="52"/>
        <v>0</v>
      </c>
      <c r="X103" s="1">
        <f t="shared" si="52"/>
        <v>0</v>
      </c>
      <c r="Y103" s="1">
        <f t="shared" si="52"/>
        <v>0</v>
      </c>
      <c r="Z103" s="1">
        <f t="shared" si="52"/>
        <v>0</v>
      </c>
      <c r="AA103" s="1">
        <f t="shared" si="52"/>
        <v>0</v>
      </c>
      <c r="AB103" s="1">
        <f t="shared" si="52"/>
        <v>0</v>
      </c>
      <c r="AC103" s="1">
        <f t="shared" ref="AC103" si="53">SUM(AC85:AC98)</f>
        <v>0</v>
      </c>
      <c r="AD103" s="1">
        <f t="shared" ref="AD103:AO103" si="54">SUM(AD85:AD98)</f>
        <v>0</v>
      </c>
      <c r="AE103" s="1">
        <f t="shared" si="54"/>
        <v>0</v>
      </c>
      <c r="AF103" s="1">
        <f t="shared" si="54"/>
        <v>0</v>
      </c>
      <c r="AG103" s="1">
        <f t="shared" si="54"/>
        <v>0</v>
      </c>
      <c r="AH103" s="1">
        <f t="shared" si="54"/>
        <v>0</v>
      </c>
      <c r="AI103" s="1">
        <f t="shared" si="54"/>
        <v>0</v>
      </c>
      <c r="AJ103" s="1">
        <f t="shared" si="54"/>
        <v>0</v>
      </c>
      <c r="AK103" s="1">
        <f t="shared" si="54"/>
        <v>0</v>
      </c>
      <c r="AL103" s="1">
        <f t="shared" si="54"/>
        <v>0</v>
      </c>
      <c r="AM103" s="1">
        <f t="shared" si="54"/>
        <v>0</v>
      </c>
      <c r="AN103" s="1">
        <f t="shared" si="54"/>
        <v>0</v>
      </c>
      <c r="AO103" s="1">
        <f t="shared" si="54"/>
        <v>0</v>
      </c>
      <c r="AP103" s="1">
        <f t="shared" si="52"/>
        <v>0</v>
      </c>
    </row>
    <row r="104" spans="1:44" ht="14" x14ac:dyDescent="0.3">
      <c r="A104" s="265"/>
    </row>
    <row r="105" spans="1:44" ht="14" x14ac:dyDescent="0.3"/>
  </sheetData>
  <sheetProtection algorithmName="SHA-512" hashValue="k53GEkar4oiGxj1e2Q5fLCUsMuwwxXEmT3BGkvw7uDfj3vwBLbpHgB9tIhsAt9Lxfneem4dPzibee3SldHnnvQ==" saltValue="v/TvZVjYS3GM4OrffQs4XQ==" spinCount="100000" sheet="1" objects="1" scenarios="1"/>
  <dataValidations count="3">
    <dataValidation type="whole" operator="greaterThanOrEqual" allowBlank="1" showInputMessage="1" showErrorMessage="1" sqref="E9:E99 AQ91 F92:AQ99 F10:AQ90" xr:uid="{00000000-0002-0000-0D00-000000000000}">
      <formula1>0</formula1>
    </dataValidation>
    <dataValidation operator="greaterThanOrEqual" allowBlank="1" showInputMessage="1" showErrorMessage="1" sqref="F91:AP91" xr:uid="{5226C981-C5E8-458D-B8D4-8FA7CF60AAAF}"/>
    <dataValidation type="list" allowBlank="1" showInputMessage="1" showErrorMessage="1" sqref="E6" xr:uid="{CDDA5D97-F815-4F2F-8774-C579E99317C2}">
      <formula1>"1,2,3,4,5,6,7,8,9,10,11,12,13,14,15,16,17,18,19,20,21,22,23,24,25,26,27,28,29,30,31,32,33,34,35,36"</formula1>
    </dataValidation>
  </dataValidations>
  <pageMargins left="0.7" right="0.7" top="0.5" bottom="0.5" header="0.3" footer="0.3"/>
  <pageSetup scale="37" fitToWidth="4" orientation="landscape" r:id="rId1"/>
  <headerFooter>
    <oddFooter>&amp;LExhibit &amp;A&amp;CPage &amp;P/&amp;N&amp;R2025 Consolidated Application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58B15-1B79-4769-BDE8-E1B4B4F500EE}">
  <sheetPr codeName="Sheet35">
    <tabColor theme="1"/>
    <pageSetUpPr fitToPage="1"/>
  </sheetPr>
  <dimension ref="A1:S57"/>
  <sheetViews>
    <sheetView workbookViewId="0">
      <selection sqref="A1:S1"/>
    </sheetView>
  </sheetViews>
  <sheetFormatPr defaultColWidth="8.81640625" defaultRowHeight="19.899999999999999" customHeight="1" x14ac:dyDescent="0.3"/>
  <cols>
    <col min="1" max="4" width="3.7265625" style="1" customWidth="1"/>
    <col min="5" max="9" width="5.7265625" style="1" customWidth="1"/>
    <col min="10" max="10" width="15.7265625" style="1" customWidth="1"/>
    <col min="11" max="11" width="10.7265625" style="1" customWidth="1"/>
    <col min="12" max="12" width="15.7265625" style="1" customWidth="1"/>
    <col min="13" max="13" width="10.7265625" style="1" customWidth="1"/>
    <col min="14" max="14" width="15.7265625" style="1" customWidth="1"/>
    <col min="15" max="15" width="10.7265625" style="1" customWidth="1"/>
    <col min="16" max="16" width="15.7265625" style="1" customWidth="1"/>
    <col min="17" max="17" width="10.7265625" style="1" customWidth="1"/>
    <col min="18" max="18" width="15.7265625" style="1" customWidth="1"/>
    <col min="19" max="19" width="10.7265625" style="1" customWidth="1"/>
    <col min="20" max="16384" width="8.81640625" style="1"/>
  </cols>
  <sheetData>
    <row r="1" spans="1:19" ht="19.899999999999999" customHeight="1" x14ac:dyDescent="0.3">
      <c r="A1" s="1069" t="s">
        <v>959</v>
      </c>
      <c r="B1" s="1069"/>
      <c r="C1" s="1069"/>
      <c r="D1" s="1069"/>
      <c r="E1" s="1069"/>
      <c r="F1" s="1069"/>
      <c r="G1" s="1069"/>
      <c r="H1" s="1069"/>
      <c r="I1" s="1069"/>
      <c r="J1" s="1069"/>
      <c r="K1" s="1069"/>
      <c r="L1" s="1069"/>
      <c r="M1" s="1069"/>
      <c r="N1" s="1069"/>
      <c r="O1" s="1069"/>
      <c r="P1" s="1069"/>
      <c r="Q1" s="1069"/>
      <c r="R1" s="1069"/>
      <c r="S1" s="1069"/>
    </row>
    <row r="2" spans="1:19" ht="19.899999999999999" customHeight="1" x14ac:dyDescent="0.3">
      <c r="A2" s="991">
        <f>'Application &amp; Input'!I15</f>
        <v>0</v>
      </c>
      <c r="B2" s="991"/>
      <c r="C2" s="991"/>
      <c r="D2" s="991"/>
      <c r="E2" s="991"/>
      <c r="F2" s="991"/>
      <c r="G2" s="991"/>
      <c r="H2" s="991"/>
      <c r="I2" s="991"/>
      <c r="J2" s="991"/>
      <c r="K2" s="991"/>
      <c r="L2" s="991"/>
      <c r="M2" s="991"/>
      <c r="N2" s="991"/>
      <c r="O2" s="991"/>
      <c r="P2" s="991"/>
      <c r="Q2" s="991"/>
      <c r="R2" s="991"/>
      <c r="S2" s="991"/>
    </row>
    <row r="3" spans="1:19" ht="19.899999999999999" customHeight="1" x14ac:dyDescent="0.3">
      <c r="A3" s="991" t="s">
        <v>960</v>
      </c>
      <c r="B3" s="991"/>
      <c r="C3" s="991"/>
      <c r="D3" s="991"/>
      <c r="E3" s="991"/>
      <c r="F3" s="991"/>
      <c r="G3" s="991"/>
      <c r="H3" s="991"/>
      <c r="I3" s="991"/>
      <c r="J3" s="991"/>
      <c r="K3" s="991"/>
      <c r="L3" s="991"/>
      <c r="M3" s="991"/>
      <c r="N3" s="991"/>
      <c r="O3" s="991"/>
      <c r="P3" s="991"/>
      <c r="Q3" s="991"/>
      <c r="R3" s="991"/>
      <c r="S3" s="991"/>
    </row>
    <row r="4" spans="1:19" ht="19.899999999999999" customHeight="1" x14ac:dyDescent="0.3">
      <c r="A4" s="241"/>
      <c r="B4" s="768"/>
      <c r="C4" s="768"/>
      <c r="D4" s="768"/>
      <c r="E4" s="768"/>
      <c r="F4" s="768"/>
      <c r="G4" s="768"/>
      <c r="H4" s="768"/>
      <c r="I4" s="768"/>
      <c r="J4" s="768"/>
      <c r="K4" s="768"/>
      <c r="L4" s="768"/>
      <c r="M4" s="768"/>
      <c r="N4" s="768"/>
      <c r="O4" s="768"/>
      <c r="P4" s="768"/>
      <c r="Q4" s="768"/>
      <c r="R4" s="768"/>
      <c r="S4" s="768"/>
    </row>
    <row r="5" spans="1:19" ht="19.899999999999999" customHeight="1" x14ac:dyDescent="0.3">
      <c r="A5" s="8"/>
      <c r="B5" s="9"/>
      <c r="C5" s="9"/>
      <c r="D5" s="9"/>
      <c r="E5" s="9"/>
      <c r="F5" s="9"/>
      <c r="G5" s="9"/>
      <c r="H5" s="9"/>
      <c r="I5" s="253"/>
      <c r="J5" s="8"/>
      <c r="K5" s="139"/>
      <c r="L5" s="19"/>
      <c r="M5" s="139"/>
      <c r="N5" s="19"/>
      <c r="O5" s="139"/>
      <c r="P5" s="1070">
        <v>7</v>
      </c>
      <c r="Q5" s="1071"/>
      <c r="R5" s="1072">
        <f>P5</f>
        <v>7</v>
      </c>
      <c r="S5" s="1071"/>
    </row>
    <row r="6" spans="1:19" ht="19.899999999999999" customHeight="1" x14ac:dyDescent="0.3">
      <c r="A6" s="12"/>
      <c r="B6" s="768"/>
      <c r="C6" s="768"/>
      <c r="D6" s="768"/>
      <c r="E6" s="768"/>
      <c r="F6" s="768"/>
      <c r="G6" s="768"/>
      <c r="H6" s="768"/>
      <c r="I6" s="74"/>
      <c r="J6" s="1066">
        <v>2016</v>
      </c>
      <c r="K6" s="1067"/>
      <c r="L6" s="1066">
        <v>2017</v>
      </c>
      <c r="M6" s="1067"/>
      <c r="N6" s="1066">
        <v>2018</v>
      </c>
      <c r="O6" s="1067"/>
      <c r="P6" s="1066" t="s">
        <v>961</v>
      </c>
      <c r="Q6" s="1067"/>
      <c r="R6" s="1068" t="s">
        <v>962</v>
      </c>
      <c r="S6" s="1067"/>
    </row>
    <row r="7" spans="1:19" ht="19.899999999999999" customHeight="1" x14ac:dyDescent="0.3">
      <c r="A7" s="10" t="s">
        <v>963</v>
      </c>
      <c r="I7" s="406"/>
      <c r="J7" s="54"/>
      <c r="K7" s="407"/>
      <c r="L7" s="54"/>
      <c r="M7" s="407"/>
      <c r="N7" s="54"/>
      <c r="O7" s="407"/>
      <c r="P7" s="54"/>
      <c r="Q7" s="407"/>
      <c r="R7" s="201"/>
      <c r="S7" s="407"/>
    </row>
    <row r="8" spans="1:19" ht="19.899999999999999" customHeight="1" x14ac:dyDescent="0.3">
      <c r="A8" s="10"/>
      <c r="B8" s="1" t="s">
        <v>964</v>
      </c>
      <c r="D8" s="408"/>
      <c r="F8" s="409"/>
      <c r="I8" s="406"/>
      <c r="J8" s="391"/>
      <c r="K8" s="407" t="e">
        <f t="shared" ref="K8:K16" si="0">J8/$J$16</f>
        <v>#DIV/0!</v>
      </c>
      <c r="L8" s="391"/>
      <c r="M8" s="407" t="e">
        <f t="shared" ref="M8:M16" si="1">L8/$L$16</f>
        <v>#DIV/0!</v>
      </c>
      <c r="N8" s="410"/>
      <c r="O8" s="407" t="e">
        <f t="shared" ref="O8:O16" si="2">N8/$N$16</f>
        <v>#DIV/0!</v>
      </c>
      <c r="P8" s="411"/>
      <c r="Q8" s="407" t="e">
        <f t="shared" ref="Q8:Q16" si="3">P8/$P$16</f>
        <v>#DIV/0!</v>
      </c>
      <c r="R8" s="412">
        <f t="shared" ref="R8:R11" si="4">(P8/$P$5)*12</f>
        <v>0</v>
      </c>
      <c r="S8" s="407" t="e">
        <f t="shared" ref="S8:S16" si="5">R8/$R$16</f>
        <v>#DIV/0!</v>
      </c>
    </row>
    <row r="9" spans="1:19" ht="19.899999999999999" customHeight="1" x14ac:dyDescent="0.3">
      <c r="A9" s="10"/>
      <c r="B9" s="1" t="s">
        <v>965</v>
      </c>
      <c r="D9" s="408"/>
      <c r="F9" s="409"/>
      <c r="I9" s="406"/>
      <c r="J9" s="391"/>
      <c r="K9" s="407" t="e">
        <f t="shared" si="0"/>
        <v>#DIV/0!</v>
      </c>
      <c r="L9" s="391"/>
      <c r="M9" s="407" t="e">
        <f t="shared" si="1"/>
        <v>#DIV/0!</v>
      </c>
      <c r="N9" s="410"/>
      <c r="O9" s="407" t="e">
        <f t="shared" si="2"/>
        <v>#DIV/0!</v>
      </c>
      <c r="P9" s="411"/>
      <c r="Q9" s="407" t="e">
        <f t="shared" si="3"/>
        <v>#DIV/0!</v>
      </c>
      <c r="R9" s="412">
        <f t="shared" si="4"/>
        <v>0</v>
      </c>
      <c r="S9" s="407" t="e">
        <f t="shared" si="5"/>
        <v>#DIV/0!</v>
      </c>
    </row>
    <row r="10" spans="1:19" ht="19.899999999999999" customHeight="1" x14ac:dyDescent="0.3">
      <c r="A10" s="10"/>
      <c r="B10" s="1" t="s">
        <v>966</v>
      </c>
      <c r="F10" s="408"/>
      <c r="G10" s="408"/>
      <c r="H10" s="408"/>
      <c r="I10" s="406"/>
      <c r="J10" s="410"/>
      <c r="K10" s="407" t="e">
        <f t="shared" si="0"/>
        <v>#DIV/0!</v>
      </c>
      <c r="L10" s="410"/>
      <c r="M10" s="407" t="e">
        <f t="shared" si="1"/>
        <v>#DIV/0!</v>
      </c>
      <c r="N10" s="410"/>
      <c r="O10" s="407" t="e">
        <f t="shared" si="2"/>
        <v>#DIV/0!</v>
      </c>
      <c r="P10" s="411"/>
      <c r="Q10" s="407" t="e">
        <f t="shared" si="3"/>
        <v>#DIV/0!</v>
      </c>
      <c r="R10" s="412">
        <f t="shared" si="4"/>
        <v>0</v>
      </c>
      <c r="S10" s="407" t="e">
        <f t="shared" si="5"/>
        <v>#DIV/0!</v>
      </c>
    </row>
    <row r="11" spans="1:19" ht="19.899999999999999" customHeight="1" x14ac:dyDescent="0.3">
      <c r="A11" s="12"/>
      <c r="B11" s="768" t="s">
        <v>966</v>
      </c>
      <c r="C11" s="768"/>
      <c r="D11" s="768"/>
      <c r="E11" s="768"/>
      <c r="F11" s="413"/>
      <c r="G11" s="413"/>
      <c r="H11" s="413"/>
      <c r="I11" s="74"/>
      <c r="J11" s="414"/>
      <c r="K11" s="415" t="e">
        <f t="shared" si="0"/>
        <v>#DIV/0!</v>
      </c>
      <c r="L11" s="414"/>
      <c r="M11" s="415" t="e">
        <f t="shared" si="1"/>
        <v>#DIV/0!</v>
      </c>
      <c r="N11" s="414"/>
      <c r="O11" s="415" t="e">
        <f t="shared" si="2"/>
        <v>#DIV/0!</v>
      </c>
      <c r="P11" s="416"/>
      <c r="Q11" s="415" t="e">
        <f t="shared" si="3"/>
        <v>#DIV/0!</v>
      </c>
      <c r="R11" s="417">
        <f t="shared" si="4"/>
        <v>0</v>
      </c>
      <c r="S11" s="415" t="e">
        <f t="shared" si="5"/>
        <v>#DIV/0!</v>
      </c>
    </row>
    <row r="12" spans="1:19" ht="19.899999999999999" customHeight="1" x14ac:dyDescent="0.3">
      <c r="A12" s="10" t="s">
        <v>967</v>
      </c>
      <c r="I12" s="406"/>
      <c r="J12" s="410">
        <f>SUM(J7:J11)</f>
        <v>0</v>
      </c>
      <c r="K12" s="407" t="e">
        <f t="shared" si="0"/>
        <v>#DIV/0!</v>
      </c>
      <c r="L12" s="410">
        <f>SUM(L7:L11)</f>
        <v>0</v>
      </c>
      <c r="M12" s="407" t="e">
        <f t="shared" si="1"/>
        <v>#DIV/0!</v>
      </c>
      <c r="N12" s="410">
        <f>SUM(N7:N11)</f>
        <v>0</v>
      </c>
      <c r="O12" s="407" t="e">
        <f t="shared" si="2"/>
        <v>#DIV/0!</v>
      </c>
      <c r="P12" s="410">
        <f>SUM(P7:P11)</f>
        <v>0</v>
      </c>
      <c r="Q12" s="407" t="e">
        <f t="shared" si="3"/>
        <v>#DIV/0!</v>
      </c>
      <c r="R12" s="418">
        <f>SUM(R7:R11)</f>
        <v>0</v>
      </c>
      <c r="S12" s="407" t="e">
        <f t="shared" si="5"/>
        <v>#DIV/0!</v>
      </c>
    </row>
    <row r="13" spans="1:19" ht="19.899999999999999" customHeight="1" x14ac:dyDescent="0.3">
      <c r="A13" s="12"/>
      <c r="B13" s="768" t="s">
        <v>968</v>
      </c>
      <c r="C13" s="768"/>
      <c r="D13" s="768"/>
      <c r="E13" s="768"/>
      <c r="F13" s="419"/>
      <c r="G13" s="768"/>
      <c r="H13" s="768"/>
      <c r="I13" s="74"/>
      <c r="J13" s="414"/>
      <c r="K13" s="415" t="e">
        <f t="shared" si="0"/>
        <v>#DIV/0!</v>
      </c>
      <c r="L13" s="414"/>
      <c r="M13" s="415" t="e">
        <f t="shared" si="1"/>
        <v>#DIV/0!</v>
      </c>
      <c r="N13" s="414"/>
      <c r="O13" s="415" t="e">
        <f t="shared" si="2"/>
        <v>#DIV/0!</v>
      </c>
      <c r="P13" s="414"/>
      <c r="Q13" s="415" t="e">
        <f t="shared" si="3"/>
        <v>#DIV/0!</v>
      </c>
      <c r="R13" s="420"/>
      <c r="S13" s="415" t="e">
        <f t="shared" si="5"/>
        <v>#DIV/0!</v>
      </c>
    </row>
    <row r="14" spans="1:19" ht="19.899999999999999" customHeight="1" x14ac:dyDescent="0.3">
      <c r="A14" s="8" t="s">
        <v>969</v>
      </c>
      <c r="B14" s="9"/>
      <c r="C14" s="9"/>
      <c r="D14" s="9"/>
      <c r="E14" s="9"/>
      <c r="F14" s="9"/>
      <c r="G14" s="9"/>
      <c r="H14" s="9"/>
      <c r="I14" s="253"/>
      <c r="J14" s="421">
        <f>J12-J13</f>
        <v>0</v>
      </c>
      <c r="K14" s="422" t="e">
        <f t="shared" si="0"/>
        <v>#DIV/0!</v>
      </c>
      <c r="L14" s="421">
        <f>L12-L13</f>
        <v>0</v>
      </c>
      <c r="M14" s="422" t="e">
        <f t="shared" si="1"/>
        <v>#DIV/0!</v>
      </c>
      <c r="N14" s="421">
        <f>N12-N13</f>
        <v>0</v>
      </c>
      <c r="O14" s="422" t="e">
        <f t="shared" si="2"/>
        <v>#DIV/0!</v>
      </c>
      <c r="P14" s="421">
        <f>P12-P13</f>
        <v>0</v>
      </c>
      <c r="Q14" s="422" t="e">
        <f t="shared" si="3"/>
        <v>#DIV/0!</v>
      </c>
      <c r="R14" s="423">
        <f>R12-R13</f>
        <v>0</v>
      </c>
      <c r="S14" s="422" t="e">
        <f t="shared" si="5"/>
        <v>#DIV/0!</v>
      </c>
    </row>
    <row r="15" spans="1:19" ht="19.899999999999999" customHeight="1" x14ac:dyDescent="0.3">
      <c r="A15" s="12"/>
      <c r="B15" s="768" t="s">
        <v>970</v>
      </c>
      <c r="C15" s="768"/>
      <c r="D15" s="768"/>
      <c r="E15" s="768"/>
      <c r="F15" s="768"/>
      <c r="G15" s="768"/>
      <c r="H15" s="768"/>
      <c r="I15" s="74"/>
      <c r="J15" s="414"/>
      <c r="K15" s="415" t="e">
        <f t="shared" si="0"/>
        <v>#DIV/0!</v>
      </c>
      <c r="L15" s="414"/>
      <c r="M15" s="415" t="e">
        <f t="shared" si="1"/>
        <v>#DIV/0!</v>
      </c>
      <c r="N15" s="414"/>
      <c r="O15" s="415" t="e">
        <f t="shared" si="2"/>
        <v>#DIV/0!</v>
      </c>
      <c r="P15" s="414"/>
      <c r="Q15" s="415" t="e">
        <f t="shared" si="3"/>
        <v>#DIV/0!</v>
      </c>
      <c r="R15" s="420"/>
      <c r="S15" s="415" t="e">
        <f t="shared" si="5"/>
        <v>#DIV/0!</v>
      </c>
    </row>
    <row r="16" spans="1:19" ht="19.899999999999999" customHeight="1" x14ac:dyDescent="0.3">
      <c r="A16" s="12" t="s">
        <v>971</v>
      </c>
      <c r="B16" s="768"/>
      <c r="C16" s="768"/>
      <c r="D16" s="768"/>
      <c r="E16" s="768"/>
      <c r="F16" s="768"/>
      <c r="G16" s="768"/>
      <c r="H16" s="768"/>
      <c r="I16" s="74"/>
      <c r="J16" s="414">
        <f>J14+J15</f>
        <v>0</v>
      </c>
      <c r="K16" s="415" t="e">
        <f t="shared" si="0"/>
        <v>#DIV/0!</v>
      </c>
      <c r="L16" s="414">
        <f>L14+L15</f>
        <v>0</v>
      </c>
      <c r="M16" s="415" t="e">
        <f t="shared" si="1"/>
        <v>#DIV/0!</v>
      </c>
      <c r="N16" s="414">
        <f>N14+N15</f>
        <v>0</v>
      </c>
      <c r="O16" s="415" t="e">
        <f t="shared" si="2"/>
        <v>#DIV/0!</v>
      </c>
      <c r="P16" s="414">
        <f>P14+P15</f>
        <v>0</v>
      </c>
      <c r="Q16" s="415" t="e">
        <f t="shared" si="3"/>
        <v>#DIV/0!</v>
      </c>
      <c r="R16" s="420">
        <f>R14+R15</f>
        <v>0</v>
      </c>
      <c r="S16" s="415" t="e">
        <f t="shared" si="5"/>
        <v>#DIV/0!</v>
      </c>
    </row>
    <row r="17" spans="1:19" ht="19.899999999999999" customHeight="1" x14ac:dyDescent="0.3">
      <c r="A17" s="10" t="s">
        <v>972</v>
      </c>
      <c r="I17" s="406"/>
      <c r="J17" s="410"/>
      <c r="K17" s="424"/>
      <c r="L17" s="410"/>
      <c r="M17" s="424"/>
      <c r="N17" s="410"/>
      <c r="O17" s="424"/>
      <c r="P17" s="425"/>
      <c r="Q17" s="424"/>
      <c r="R17" s="418"/>
      <c r="S17" s="424"/>
    </row>
    <row r="18" spans="1:19" ht="19.899999999999999" customHeight="1" x14ac:dyDescent="0.3">
      <c r="A18" s="10"/>
      <c r="B18" s="1" t="str">
        <f>'D-Operating Budget'!B40</f>
        <v>Operating Expenses:</v>
      </c>
      <c r="I18" s="406"/>
      <c r="J18" s="410"/>
      <c r="K18" s="424"/>
      <c r="L18" s="410"/>
      <c r="M18" s="424"/>
      <c r="N18" s="410"/>
      <c r="O18" s="426"/>
      <c r="P18" s="427"/>
      <c r="Q18" s="426"/>
      <c r="R18" s="428"/>
      <c r="S18" s="426"/>
    </row>
    <row r="19" spans="1:19" ht="19.899999999999999" customHeight="1" x14ac:dyDescent="0.3">
      <c r="A19" s="10"/>
      <c r="B19" s="1" t="str">
        <f>'D-Operating Budget'!B41</f>
        <v>Advertising &amp; Marketing</v>
      </c>
      <c r="I19" s="406"/>
      <c r="J19" s="410"/>
      <c r="K19" s="407" t="e">
        <f t="shared" ref="K19:K40" si="6">J19/$J$16</f>
        <v>#DIV/0!</v>
      </c>
      <c r="L19" s="410"/>
      <c r="M19" s="407" t="e">
        <f t="shared" ref="M19:M40" si="7">L19/$L$16</f>
        <v>#DIV/0!</v>
      </c>
      <c r="N19" s="429"/>
      <c r="O19" s="407" t="e">
        <f t="shared" ref="O19:O40" si="8">N19/$N$16</f>
        <v>#DIV/0!</v>
      </c>
      <c r="P19" s="411"/>
      <c r="Q19" s="407" t="e">
        <f t="shared" ref="Q19:Q40" si="9">P19/$P$16</f>
        <v>#DIV/0!</v>
      </c>
      <c r="R19" s="412">
        <f t="shared" ref="R19:R39" si="10">(P19/$P$5)*12</f>
        <v>0</v>
      </c>
      <c r="S19" s="407" t="e">
        <f t="shared" ref="S19:S40" si="11">R19/$R$16</f>
        <v>#DIV/0!</v>
      </c>
    </row>
    <row r="20" spans="1:19" ht="19.899999999999999" customHeight="1" x14ac:dyDescent="0.3">
      <c r="A20" s="10"/>
      <c r="B20" s="1" t="str">
        <f>'D-Operating Budget'!B42</f>
        <v>Ground Lease Rent</v>
      </c>
      <c r="I20" s="406"/>
      <c r="J20" s="410"/>
      <c r="K20" s="407" t="e">
        <f t="shared" si="6"/>
        <v>#DIV/0!</v>
      </c>
      <c r="L20" s="410"/>
      <c r="M20" s="407" t="e">
        <f t="shared" si="7"/>
        <v>#DIV/0!</v>
      </c>
      <c r="N20" s="429"/>
      <c r="O20" s="407" t="e">
        <f t="shared" si="8"/>
        <v>#DIV/0!</v>
      </c>
      <c r="P20" s="411"/>
      <c r="Q20" s="407" t="e">
        <f t="shared" si="9"/>
        <v>#DIV/0!</v>
      </c>
      <c r="R20" s="412">
        <f t="shared" si="10"/>
        <v>0</v>
      </c>
      <c r="S20" s="407" t="e">
        <f t="shared" si="11"/>
        <v>#DIV/0!</v>
      </c>
    </row>
    <row r="21" spans="1:19" ht="19.899999999999999" customHeight="1" x14ac:dyDescent="0.3">
      <c r="A21" s="10"/>
      <c r="B21" s="1" t="str">
        <f>'D-Operating Budget'!B43</f>
        <v>Insurance</v>
      </c>
      <c r="I21" s="406"/>
      <c r="J21" s="410"/>
      <c r="K21" s="407" t="e">
        <f t="shared" si="6"/>
        <v>#DIV/0!</v>
      </c>
      <c r="L21" s="410"/>
      <c r="M21" s="407" t="e">
        <f t="shared" si="7"/>
        <v>#DIV/0!</v>
      </c>
      <c r="N21" s="429"/>
      <c r="O21" s="407" t="e">
        <f t="shared" si="8"/>
        <v>#DIV/0!</v>
      </c>
      <c r="P21" s="411"/>
      <c r="Q21" s="407" t="e">
        <f t="shared" si="9"/>
        <v>#DIV/0!</v>
      </c>
      <c r="R21" s="412">
        <f t="shared" si="10"/>
        <v>0</v>
      </c>
      <c r="S21" s="407" t="e">
        <f t="shared" si="11"/>
        <v>#DIV/0!</v>
      </c>
    </row>
    <row r="22" spans="1:19" ht="19.899999999999999" customHeight="1" x14ac:dyDescent="0.3">
      <c r="A22" s="10"/>
      <c r="B22" s="1" t="str">
        <f>'D-Operating Budget'!B44</f>
        <v>Management Fee</v>
      </c>
      <c r="I22" s="406"/>
      <c r="J22" s="410"/>
      <c r="K22" s="407" t="e">
        <f t="shared" si="6"/>
        <v>#DIV/0!</v>
      </c>
      <c r="L22" s="410"/>
      <c r="M22" s="407" t="e">
        <f t="shared" si="7"/>
        <v>#DIV/0!</v>
      </c>
      <c r="N22" s="429"/>
      <c r="O22" s="407" t="e">
        <f t="shared" si="8"/>
        <v>#DIV/0!</v>
      </c>
      <c r="P22" s="411"/>
      <c r="Q22" s="407" t="e">
        <f t="shared" si="9"/>
        <v>#DIV/0!</v>
      </c>
      <c r="R22" s="412">
        <f t="shared" si="10"/>
        <v>0</v>
      </c>
      <c r="S22" s="407" t="e">
        <f t="shared" si="11"/>
        <v>#DIV/0!</v>
      </c>
    </row>
    <row r="23" spans="1:19" ht="19.899999999999999" customHeight="1" x14ac:dyDescent="0.3">
      <c r="A23" s="10"/>
      <c r="B23" s="1" t="str">
        <f>'D-Operating Budget'!B45</f>
        <v>Payroll</v>
      </c>
      <c r="I23" s="406"/>
      <c r="J23" s="410"/>
      <c r="K23" s="407" t="e">
        <f t="shared" si="6"/>
        <v>#DIV/0!</v>
      </c>
      <c r="L23" s="410"/>
      <c r="M23" s="407" t="e">
        <f t="shared" si="7"/>
        <v>#DIV/0!</v>
      </c>
      <c r="N23" s="429"/>
      <c r="O23" s="407" t="e">
        <f t="shared" si="8"/>
        <v>#DIV/0!</v>
      </c>
      <c r="P23" s="411"/>
      <c r="Q23" s="407" t="e">
        <f t="shared" si="9"/>
        <v>#DIV/0!</v>
      </c>
      <c r="R23" s="412">
        <f t="shared" si="10"/>
        <v>0</v>
      </c>
      <c r="S23" s="407" t="e">
        <f t="shared" si="11"/>
        <v>#DIV/0!</v>
      </c>
    </row>
    <row r="24" spans="1:19" ht="19.899999999999999" customHeight="1" x14ac:dyDescent="0.3">
      <c r="A24" s="10"/>
      <c r="B24" s="1" t="str">
        <f>'D-Operating Budget'!B46</f>
        <v>Payroll - Taxes</v>
      </c>
      <c r="I24" s="406"/>
      <c r="J24" s="410"/>
      <c r="K24" s="407" t="e">
        <f t="shared" si="6"/>
        <v>#DIV/0!</v>
      </c>
      <c r="L24" s="410"/>
      <c r="M24" s="407" t="e">
        <f t="shared" si="7"/>
        <v>#DIV/0!</v>
      </c>
      <c r="N24" s="429"/>
      <c r="O24" s="407" t="e">
        <f t="shared" si="8"/>
        <v>#DIV/0!</v>
      </c>
      <c r="P24" s="411"/>
      <c r="Q24" s="407" t="e">
        <f t="shared" si="9"/>
        <v>#DIV/0!</v>
      </c>
      <c r="R24" s="412">
        <f t="shared" si="10"/>
        <v>0</v>
      </c>
      <c r="S24" s="407" t="e">
        <f t="shared" si="11"/>
        <v>#DIV/0!</v>
      </c>
    </row>
    <row r="25" spans="1:19" ht="19.899999999999999" customHeight="1" x14ac:dyDescent="0.3">
      <c r="A25" s="10"/>
      <c r="B25" s="1" t="str">
        <f>'D-Operating Budget'!B47</f>
        <v>Professional Fees - Accounting</v>
      </c>
      <c r="I25" s="406"/>
      <c r="J25" s="410"/>
      <c r="K25" s="407" t="e">
        <f t="shared" si="6"/>
        <v>#DIV/0!</v>
      </c>
      <c r="L25" s="410"/>
      <c r="M25" s="407" t="e">
        <f t="shared" si="7"/>
        <v>#DIV/0!</v>
      </c>
      <c r="N25" s="429"/>
      <c r="O25" s="407" t="e">
        <f t="shared" si="8"/>
        <v>#DIV/0!</v>
      </c>
      <c r="P25" s="411"/>
      <c r="Q25" s="407" t="e">
        <f t="shared" si="9"/>
        <v>#DIV/0!</v>
      </c>
      <c r="R25" s="412">
        <f t="shared" si="10"/>
        <v>0</v>
      </c>
      <c r="S25" s="407" t="e">
        <f t="shared" si="11"/>
        <v>#DIV/0!</v>
      </c>
    </row>
    <row r="26" spans="1:19" ht="19.899999999999999" customHeight="1" x14ac:dyDescent="0.3">
      <c r="A26" s="10"/>
      <c r="B26" s="1" t="str">
        <f>'D-Operating Budget'!B48</f>
        <v>Professional Fees - Legal</v>
      </c>
      <c r="I26" s="406"/>
      <c r="J26" s="410"/>
      <c r="K26" s="407" t="e">
        <f t="shared" si="6"/>
        <v>#DIV/0!</v>
      </c>
      <c r="L26" s="410"/>
      <c r="M26" s="407" t="e">
        <f t="shared" si="7"/>
        <v>#DIV/0!</v>
      </c>
      <c r="N26" s="429"/>
      <c r="O26" s="407" t="e">
        <f t="shared" si="8"/>
        <v>#DIV/0!</v>
      </c>
      <c r="P26" s="411"/>
      <c r="Q26" s="407" t="e">
        <f t="shared" si="9"/>
        <v>#DIV/0!</v>
      </c>
      <c r="R26" s="412">
        <f t="shared" si="10"/>
        <v>0</v>
      </c>
      <c r="S26" s="407" t="e">
        <f t="shared" si="11"/>
        <v>#DIV/0!</v>
      </c>
    </row>
    <row r="27" spans="1:19" ht="19.899999999999999" customHeight="1" x14ac:dyDescent="0.3">
      <c r="A27" s="10"/>
      <c r="B27" s="1" t="str">
        <f>'D-Operating Budget'!B49</f>
        <v>Repairs &amp; Maintenance</v>
      </c>
      <c r="I27" s="406"/>
      <c r="J27" s="410"/>
      <c r="K27" s="407" t="e">
        <f t="shared" si="6"/>
        <v>#DIV/0!</v>
      </c>
      <c r="L27" s="410"/>
      <c r="M27" s="407" t="e">
        <f t="shared" si="7"/>
        <v>#DIV/0!</v>
      </c>
      <c r="N27" s="429"/>
      <c r="O27" s="407" t="e">
        <f t="shared" si="8"/>
        <v>#DIV/0!</v>
      </c>
      <c r="P27" s="411"/>
      <c r="Q27" s="407" t="e">
        <f t="shared" si="9"/>
        <v>#DIV/0!</v>
      </c>
      <c r="R27" s="412">
        <f t="shared" si="10"/>
        <v>0</v>
      </c>
      <c r="S27" s="407" t="e">
        <f t="shared" si="11"/>
        <v>#DIV/0!</v>
      </c>
    </row>
    <row r="28" spans="1:19" ht="19.899999999999999" customHeight="1" x14ac:dyDescent="0.3">
      <c r="A28" s="10"/>
      <c r="B28" s="1" t="str">
        <f>'D-Operating Budget'!B50</f>
        <v>Repairs &amp; Maintenance - Staff</v>
      </c>
      <c r="I28" s="406"/>
      <c r="J28" s="410"/>
      <c r="K28" s="407" t="e">
        <f t="shared" si="6"/>
        <v>#DIV/0!</v>
      </c>
      <c r="L28" s="410"/>
      <c r="M28" s="407" t="e">
        <f t="shared" si="7"/>
        <v>#DIV/0!</v>
      </c>
      <c r="N28" s="429"/>
      <c r="O28" s="407" t="e">
        <f t="shared" si="8"/>
        <v>#DIV/0!</v>
      </c>
      <c r="P28" s="411"/>
      <c r="Q28" s="407" t="e">
        <f t="shared" si="9"/>
        <v>#DIV/0!</v>
      </c>
      <c r="R28" s="412">
        <f t="shared" si="10"/>
        <v>0</v>
      </c>
      <c r="S28" s="407" t="e">
        <f t="shared" si="11"/>
        <v>#DIV/0!</v>
      </c>
    </row>
    <row r="29" spans="1:19" ht="19.899999999999999" customHeight="1" x14ac:dyDescent="0.3">
      <c r="A29" s="10"/>
      <c r="B29" s="1" t="str">
        <f>'D-Operating Budget'!B51</f>
        <v>Repairs &amp; Maintenance - Supplies</v>
      </c>
      <c r="I29" s="406"/>
      <c r="J29" s="410"/>
      <c r="K29" s="407" t="e">
        <f t="shared" si="6"/>
        <v>#DIV/0!</v>
      </c>
      <c r="L29" s="410"/>
      <c r="M29" s="407" t="e">
        <f t="shared" si="7"/>
        <v>#DIV/0!</v>
      </c>
      <c r="N29" s="429"/>
      <c r="O29" s="407" t="e">
        <f t="shared" si="8"/>
        <v>#DIV/0!</v>
      </c>
      <c r="P29" s="411"/>
      <c r="Q29" s="407" t="e">
        <f t="shared" si="9"/>
        <v>#DIV/0!</v>
      </c>
      <c r="R29" s="412">
        <f t="shared" si="10"/>
        <v>0</v>
      </c>
      <c r="S29" s="407" t="e">
        <f t="shared" si="11"/>
        <v>#DIV/0!</v>
      </c>
    </row>
    <row r="30" spans="1:19" ht="19.899999999999999" customHeight="1" x14ac:dyDescent="0.3">
      <c r="A30" s="10"/>
      <c r="B30" s="1" t="str">
        <f>'D-Operating Budget'!B52</f>
        <v>Security</v>
      </c>
      <c r="I30" s="406"/>
      <c r="J30" s="410"/>
      <c r="K30" s="407" t="e">
        <f t="shared" si="6"/>
        <v>#DIV/0!</v>
      </c>
      <c r="L30" s="410"/>
      <c r="M30" s="407" t="e">
        <f t="shared" si="7"/>
        <v>#DIV/0!</v>
      </c>
      <c r="N30" s="429"/>
      <c r="O30" s="407" t="e">
        <f t="shared" si="8"/>
        <v>#DIV/0!</v>
      </c>
      <c r="P30" s="411"/>
      <c r="Q30" s="407" t="e">
        <f t="shared" si="9"/>
        <v>#DIV/0!</v>
      </c>
      <c r="R30" s="412">
        <f t="shared" si="10"/>
        <v>0</v>
      </c>
      <c r="S30" s="407" t="e">
        <f t="shared" si="11"/>
        <v>#DIV/0!</v>
      </c>
    </row>
    <row r="31" spans="1:19" ht="19.899999999999999" customHeight="1" x14ac:dyDescent="0.3">
      <c r="A31" s="10"/>
      <c r="B31" s="1" t="str">
        <f>'D-Operating Budget'!B53</f>
        <v>Supplies: Office</v>
      </c>
      <c r="I31" s="406"/>
      <c r="J31" s="410"/>
      <c r="K31" s="407" t="e">
        <f t="shared" si="6"/>
        <v>#DIV/0!</v>
      </c>
      <c r="L31" s="410"/>
      <c r="M31" s="407" t="e">
        <f t="shared" si="7"/>
        <v>#DIV/0!</v>
      </c>
      <c r="N31" s="429"/>
      <c r="O31" s="407" t="e">
        <f t="shared" si="8"/>
        <v>#DIV/0!</v>
      </c>
      <c r="P31" s="411"/>
      <c r="Q31" s="407" t="e">
        <f t="shared" si="9"/>
        <v>#DIV/0!</v>
      </c>
      <c r="R31" s="412">
        <f t="shared" si="10"/>
        <v>0</v>
      </c>
      <c r="S31" s="407" t="e">
        <f t="shared" si="11"/>
        <v>#DIV/0!</v>
      </c>
    </row>
    <row r="32" spans="1:19" ht="19.899999999999999" customHeight="1" x14ac:dyDescent="0.3">
      <c r="A32" s="10"/>
      <c r="B32" s="1" t="str">
        <f>'D-Operating Budget'!B54</f>
        <v>Taxes - Income</v>
      </c>
      <c r="I32" s="406"/>
      <c r="J32" s="410"/>
      <c r="K32" s="407" t="e">
        <f t="shared" si="6"/>
        <v>#DIV/0!</v>
      </c>
      <c r="L32" s="410"/>
      <c r="M32" s="407" t="e">
        <f t="shared" si="7"/>
        <v>#DIV/0!</v>
      </c>
      <c r="N32" s="429"/>
      <c r="O32" s="407" t="e">
        <f t="shared" si="8"/>
        <v>#DIV/0!</v>
      </c>
      <c r="P32" s="411"/>
      <c r="Q32" s="407" t="e">
        <f t="shared" si="9"/>
        <v>#DIV/0!</v>
      </c>
      <c r="R32" s="412">
        <f t="shared" si="10"/>
        <v>0</v>
      </c>
      <c r="S32" s="407" t="e">
        <f t="shared" si="11"/>
        <v>#DIV/0!</v>
      </c>
    </row>
    <row r="33" spans="1:19" ht="19.899999999999999" customHeight="1" x14ac:dyDescent="0.3">
      <c r="A33" s="10"/>
      <c r="B33" s="1" t="str">
        <f>'D-Operating Budget'!B55</f>
        <v>Taxes - Real Property</v>
      </c>
      <c r="I33" s="406"/>
      <c r="J33" s="410"/>
      <c r="K33" s="407" t="e">
        <f t="shared" si="6"/>
        <v>#DIV/0!</v>
      </c>
      <c r="L33" s="410"/>
      <c r="M33" s="407" t="e">
        <f t="shared" si="7"/>
        <v>#DIV/0!</v>
      </c>
      <c r="N33" s="429"/>
      <c r="O33" s="407" t="e">
        <f t="shared" si="8"/>
        <v>#DIV/0!</v>
      </c>
      <c r="P33" s="411"/>
      <c r="Q33" s="407" t="e">
        <f t="shared" si="9"/>
        <v>#DIV/0!</v>
      </c>
      <c r="R33" s="412">
        <f t="shared" si="10"/>
        <v>0</v>
      </c>
      <c r="S33" s="407" t="e">
        <f t="shared" si="11"/>
        <v>#DIV/0!</v>
      </c>
    </row>
    <row r="34" spans="1:19" ht="19.899999999999999" customHeight="1" x14ac:dyDescent="0.3">
      <c r="A34" s="10"/>
      <c r="B34" s="1" t="str">
        <f>'D-Operating Budget'!B56</f>
        <v>Taxes - Other</v>
      </c>
      <c r="I34" s="406"/>
      <c r="J34" s="410"/>
      <c r="K34" s="407" t="e">
        <f t="shared" si="6"/>
        <v>#DIV/0!</v>
      </c>
      <c r="L34" s="410"/>
      <c r="M34" s="407" t="e">
        <f t="shared" si="7"/>
        <v>#DIV/0!</v>
      </c>
      <c r="N34" s="429"/>
      <c r="O34" s="407" t="e">
        <f t="shared" si="8"/>
        <v>#DIV/0!</v>
      </c>
      <c r="P34" s="411"/>
      <c r="Q34" s="407" t="e">
        <f t="shared" si="9"/>
        <v>#DIV/0!</v>
      </c>
      <c r="R34" s="412">
        <f t="shared" si="10"/>
        <v>0</v>
      </c>
      <c r="S34" s="407" t="e">
        <f t="shared" si="11"/>
        <v>#DIV/0!</v>
      </c>
    </row>
    <row r="35" spans="1:19" ht="19.899999999999999" customHeight="1" x14ac:dyDescent="0.3">
      <c r="A35" s="10"/>
      <c r="B35" s="1" t="str">
        <f>'D-Operating Budget'!B57</f>
        <v>Utilities - Electric</v>
      </c>
      <c r="I35" s="406"/>
      <c r="J35" s="410"/>
      <c r="K35" s="407" t="e">
        <f t="shared" si="6"/>
        <v>#DIV/0!</v>
      </c>
      <c r="L35" s="410"/>
      <c r="M35" s="407" t="e">
        <f t="shared" si="7"/>
        <v>#DIV/0!</v>
      </c>
      <c r="N35" s="429"/>
      <c r="O35" s="407" t="e">
        <f t="shared" si="8"/>
        <v>#DIV/0!</v>
      </c>
      <c r="P35" s="411"/>
      <c r="Q35" s="407" t="e">
        <f t="shared" si="9"/>
        <v>#DIV/0!</v>
      </c>
      <c r="R35" s="412">
        <f t="shared" si="10"/>
        <v>0</v>
      </c>
      <c r="S35" s="407" t="e">
        <f t="shared" si="11"/>
        <v>#DIV/0!</v>
      </c>
    </row>
    <row r="36" spans="1:19" ht="19.899999999999999" customHeight="1" x14ac:dyDescent="0.3">
      <c r="A36" s="10"/>
      <c r="B36" s="1" t="str">
        <f>'D-Operating Budget'!B58</f>
        <v>Utilities - Water &amp; Sewer</v>
      </c>
      <c r="I36" s="406"/>
      <c r="J36" s="410"/>
      <c r="K36" s="407" t="e">
        <f t="shared" si="6"/>
        <v>#DIV/0!</v>
      </c>
      <c r="L36" s="410"/>
      <c r="M36" s="407" t="e">
        <f t="shared" si="7"/>
        <v>#DIV/0!</v>
      </c>
      <c r="N36" s="429"/>
      <c r="O36" s="407" t="e">
        <f t="shared" si="8"/>
        <v>#DIV/0!</v>
      </c>
      <c r="P36" s="411"/>
      <c r="Q36" s="407" t="e">
        <f t="shared" si="9"/>
        <v>#DIV/0!</v>
      </c>
      <c r="R36" s="412">
        <f t="shared" si="10"/>
        <v>0</v>
      </c>
      <c r="S36" s="407" t="e">
        <f t="shared" si="11"/>
        <v>#DIV/0!</v>
      </c>
    </row>
    <row r="37" spans="1:19" ht="19.899999999999999" customHeight="1" x14ac:dyDescent="0.3">
      <c r="A37" s="10"/>
      <c r="B37" s="1" t="str">
        <f>'D-Operating Budget'!B59</f>
        <v>Utilities - Other</v>
      </c>
      <c r="I37" s="406"/>
      <c r="J37" s="410"/>
      <c r="K37" s="407" t="e">
        <f t="shared" si="6"/>
        <v>#DIV/0!</v>
      </c>
      <c r="L37" s="410"/>
      <c r="M37" s="407" t="e">
        <f t="shared" si="7"/>
        <v>#DIV/0!</v>
      </c>
      <c r="N37" s="429"/>
      <c r="O37" s="407" t="e">
        <f t="shared" si="8"/>
        <v>#DIV/0!</v>
      </c>
      <c r="P37" s="411"/>
      <c r="Q37" s="407" t="e">
        <f t="shared" si="9"/>
        <v>#DIV/0!</v>
      </c>
      <c r="R37" s="412">
        <f t="shared" si="10"/>
        <v>0</v>
      </c>
      <c r="S37" s="407" t="e">
        <f t="shared" si="11"/>
        <v>#DIV/0!</v>
      </c>
    </row>
    <row r="38" spans="1:19" ht="19.899999999999999" customHeight="1" x14ac:dyDescent="0.3">
      <c r="A38" s="10"/>
      <c r="B38" s="1" t="str">
        <f>'D-Operating Budget'!B60</f>
        <v>Other:</v>
      </c>
      <c r="D38" s="1">
        <f>'D-Operating Budget'!D60</f>
        <v>0</v>
      </c>
      <c r="E38" s="408"/>
      <c r="F38" s="408"/>
      <c r="G38" s="408"/>
      <c r="I38" s="406"/>
      <c r="J38" s="410"/>
      <c r="K38" s="407" t="e">
        <f t="shared" si="6"/>
        <v>#DIV/0!</v>
      </c>
      <c r="L38" s="410"/>
      <c r="M38" s="407" t="e">
        <f t="shared" si="7"/>
        <v>#DIV/0!</v>
      </c>
      <c r="N38" s="429"/>
      <c r="O38" s="407" t="e">
        <f t="shared" si="8"/>
        <v>#DIV/0!</v>
      </c>
      <c r="P38" s="411"/>
      <c r="Q38" s="407" t="e">
        <f t="shared" si="9"/>
        <v>#DIV/0!</v>
      </c>
      <c r="R38" s="412">
        <f t="shared" si="10"/>
        <v>0</v>
      </c>
      <c r="S38" s="407" t="e">
        <f t="shared" si="11"/>
        <v>#DIV/0!</v>
      </c>
    </row>
    <row r="39" spans="1:19" ht="19.899999999999999" customHeight="1" x14ac:dyDescent="0.3">
      <c r="A39" s="12"/>
      <c r="B39" s="768" t="str">
        <f>'D-Operating Budget'!B61</f>
        <v>Other:</v>
      </c>
      <c r="C39" s="768"/>
      <c r="D39" s="768">
        <f>'D-Operating Budget'!D61</f>
        <v>0</v>
      </c>
      <c r="E39" s="413"/>
      <c r="F39" s="413"/>
      <c r="G39" s="413"/>
      <c r="H39" s="768"/>
      <c r="I39" s="74"/>
      <c r="J39" s="414"/>
      <c r="K39" s="415" t="e">
        <f t="shared" si="6"/>
        <v>#DIV/0!</v>
      </c>
      <c r="L39" s="414"/>
      <c r="M39" s="415" t="e">
        <f t="shared" si="7"/>
        <v>#DIV/0!</v>
      </c>
      <c r="N39" s="416"/>
      <c r="O39" s="415" t="e">
        <f t="shared" si="8"/>
        <v>#DIV/0!</v>
      </c>
      <c r="P39" s="430"/>
      <c r="Q39" s="415" t="e">
        <f t="shared" si="9"/>
        <v>#DIV/0!</v>
      </c>
      <c r="R39" s="417">
        <f t="shared" si="10"/>
        <v>0</v>
      </c>
      <c r="S39" s="415" t="e">
        <f t="shared" si="11"/>
        <v>#DIV/0!</v>
      </c>
    </row>
    <row r="40" spans="1:19" ht="19.899999999999999" customHeight="1" x14ac:dyDescent="0.3">
      <c r="A40" s="756"/>
      <c r="B40" s="757"/>
      <c r="C40" s="757" t="str">
        <f>'D-Operating Budget'!C62</f>
        <v>Subtotal Operating Expenses</v>
      </c>
      <c r="D40" s="757"/>
      <c r="E40" s="757"/>
      <c r="F40" s="757"/>
      <c r="G40" s="757"/>
      <c r="H40" s="757"/>
      <c r="I40" s="758"/>
      <c r="J40" s="431">
        <f>SUM(J19:J39)</f>
        <v>0</v>
      </c>
      <c r="K40" s="432" t="e">
        <f t="shared" si="6"/>
        <v>#DIV/0!</v>
      </c>
      <c r="L40" s="431">
        <f>SUM(L19:L39)</f>
        <v>0</v>
      </c>
      <c r="M40" s="432" t="e">
        <f t="shared" si="7"/>
        <v>#DIV/0!</v>
      </c>
      <c r="N40" s="431">
        <f>SUM(N19:N39)</f>
        <v>0</v>
      </c>
      <c r="O40" s="432" t="e">
        <f t="shared" si="8"/>
        <v>#DIV/0!</v>
      </c>
      <c r="P40" s="431">
        <f>SUM(P19:P39)</f>
        <v>0</v>
      </c>
      <c r="Q40" s="432" t="e">
        <f t="shared" si="9"/>
        <v>#DIV/0!</v>
      </c>
      <c r="R40" s="433">
        <f>SUM(R19:R39)</f>
        <v>0</v>
      </c>
      <c r="S40" s="432" t="e">
        <f t="shared" si="11"/>
        <v>#DIV/0!</v>
      </c>
    </row>
    <row r="41" spans="1:19" ht="19.899999999999999" customHeight="1" x14ac:dyDescent="0.3">
      <c r="A41" s="10"/>
      <c r="B41" s="1" t="str">
        <f>'D-Operating Budget'!B63</f>
        <v>Other Expenses:</v>
      </c>
      <c r="I41" s="406"/>
      <c r="J41" s="410"/>
      <c r="K41" s="424"/>
      <c r="L41" s="410"/>
      <c r="M41" s="424"/>
      <c r="N41" s="429"/>
      <c r="O41" s="426"/>
      <c r="P41" s="427"/>
      <c r="Q41" s="426"/>
      <c r="R41" s="428"/>
      <c r="S41" s="426"/>
    </row>
    <row r="42" spans="1:19" ht="19.899999999999999" customHeight="1" x14ac:dyDescent="0.3">
      <c r="A42" s="10"/>
      <c r="B42" s="1" t="str">
        <f>'D-Operating Budget'!B64</f>
        <v>Asset Management Fee</v>
      </c>
      <c r="I42" s="406"/>
      <c r="J42" s="410"/>
      <c r="K42" s="407" t="e">
        <f t="shared" ref="K42:K51" si="12">J42/$J$16</f>
        <v>#DIV/0!</v>
      </c>
      <c r="L42" s="410"/>
      <c r="M42" s="407" t="e">
        <f t="shared" ref="M42:M51" si="13">L42/$L$16</f>
        <v>#DIV/0!</v>
      </c>
      <c r="N42" s="429"/>
      <c r="O42" s="407" t="e">
        <f t="shared" ref="O42:O51" si="14">N42/$N$16</f>
        <v>#DIV/0!</v>
      </c>
      <c r="P42" s="411"/>
      <c r="Q42" s="407" t="e">
        <f t="shared" ref="Q42:Q51" si="15">P42/$P$16</f>
        <v>#DIV/0!</v>
      </c>
      <c r="R42" s="412">
        <f t="shared" ref="R42:R48" si="16">(P42/$P$5)*12</f>
        <v>0</v>
      </c>
      <c r="S42" s="407" t="e">
        <f t="shared" ref="S42:S51" si="17">R42/$R$16</f>
        <v>#DIV/0!</v>
      </c>
    </row>
    <row r="43" spans="1:19" ht="19.899999999999999" customHeight="1" x14ac:dyDescent="0.3">
      <c r="A43" s="10"/>
      <c r="B43" s="1" t="str">
        <f>'D-Operating Budget'!B65</f>
        <v>Compliance Fee - HHFDC</v>
      </c>
      <c r="I43" s="406"/>
      <c r="J43" s="410"/>
      <c r="K43" s="407" t="e">
        <f t="shared" si="12"/>
        <v>#DIV/0!</v>
      </c>
      <c r="L43" s="410"/>
      <c r="M43" s="407" t="e">
        <f t="shared" si="13"/>
        <v>#DIV/0!</v>
      </c>
      <c r="N43" s="429"/>
      <c r="O43" s="407" t="e">
        <f t="shared" si="14"/>
        <v>#DIV/0!</v>
      </c>
      <c r="P43" s="411"/>
      <c r="Q43" s="407" t="e">
        <f t="shared" si="15"/>
        <v>#DIV/0!</v>
      </c>
      <c r="R43" s="412">
        <f t="shared" si="16"/>
        <v>0</v>
      </c>
      <c r="S43" s="407" t="e">
        <f t="shared" si="17"/>
        <v>#DIV/0!</v>
      </c>
    </row>
    <row r="44" spans="1:19" ht="19.899999999999999" customHeight="1" x14ac:dyDescent="0.3">
      <c r="A44" s="10"/>
      <c r="B44" s="1" t="str">
        <f>'D-Operating Budget'!B66</f>
        <v>HMMF Admin. Fee - HHFDC</v>
      </c>
      <c r="I44" s="406"/>
      <c r="J44" s="410"/>
      <c r="K44" s="407" t="e">
        <f t="shared" si="12"/>
        <v>#DIV/0!</v>
      </c>
      <c r="L44" s="410"/>
      <c r="M44" s="407" t="e">
        <f t="shared" si="13"/>
        <v>#DIV/0!</v>
      </c>
      <c r="N44" s="429"/>
      <c r="O44" s="407" t="e">
        <f t="shared" si="14"/>
        <v>#DIV/0!</v>
      </c>
      <c r="P44" s="411"/>
      <c r="Q44" s="407" t="e">
        <f t="shared" si="15"/>
        <v>#DIV/0!</v>
      </c>
      <c r="R44" s="412">
        <f t="shared" si="16"/>
        <v>0</v>
      </c>
      <c r="S44" s="407" t="e">
        <f t="shared" si="17"/>
        <v>#DIV/0!</v>
      </c>
    </row>
    <row r="45" spans="1:19" ht="19.899999999999999" customHeight="1" x14ac:dyDescent="0.3">
      <c r="A45" s="10"/>
      <c r="B45" s="1" t="str">
        <f>'D-Operating Budget'!B67</f>
        <v>Reserves - Cap Ex/Replacement</v>
      </c>
      <c r="I45" s="406"/>
      <c r="J45" s="410"/>
      <c r="K45" s="407" t="e">
        <f t="shared" si="12"/>
        <v>#DIV/0!</v>
      </c>
      <c r="L45" s="410"/>
      <c r="M45" s="407" t="e">
        <f t="shared" si="13"/>
        <v>#DIV/0!</v>
      </c>
      <c r="N45" s="429"/>
      <c r="O45" s="407" t="e">
        <f t="shared" si="14"/>
        <v>#DIV/0!</v>
      </c>
      <c r="P45" s="411"/>
      <c r="Q45" s="407" t="e">
        <f t="shared" si="15"/>
        <v>#DIV/0!</v>
      </c>
      <c r="R45" s="412">
        <f t="shared" si="16"/>
        <v>0</v>
      </c>
      <c r="S45" s="407" t="e">
        <f t="shared" si="17"/>
        <v>#DIV/0!</v>
      </c>
    </row>
    <row r="46" spans="1:19" ht="19.899999999999999" customHeight="1" x14ac:dyDescent="0.3">
      <c r="A46" s="10"/>
      <c r="B46" s="1" t="str">
        <f>'D-Operating Budget'!B68</f>
        <v>Reserves - Other</v>
      </c>
      <c r="I46" s="406"/>
      <c r="J46" s="410"/>
      <c r="K46" s="407" t="e">
        <f t="shared" si="12"/>
        <v>#DIV/0!</v>
      </c>
      <c r="L46" s="410"/>
      <c r="M46" s="407" t="e">
        <f t="shared" si="13"/>
        <v>#DIV/0!</v>
      </c>
      <c r="N46" s="429"/>
      <c r="O46" s="407" t="e">
        <f t="shared" si="14"/>
        <v>#DIV/0!</v>
      </c>
      <c r="P46" s="411"/>
      <c r="Q46" s="407" t="e">
        <f t="shared" si="15"/>
        <v>#DIV/0!</v>
      </c>
      <c r="R46" s="412">
        <f t="shared" si="16"/>
        <v>0</v>
      </c>
      <c r="S46" s="407" t="e">
        <f t="shared" si="17"/>
        <v>#DIV/0!</v>
      </c>
    </row>
    <row r="47" spans="1:19" ht="19.899999999999999" customHeight="1" x14ac:dyDescent="0.3">
      <c r="A47" s="10"/>
      <c r="B47" s="1" t="str">
        <f>'D-Operating Budget'!B69</f>
        <v>Other:</v>
      </c>
      <c r="D47" s="1">
        <f>'D-Operating Budget'!D69</f>
        <v>0</v>
      </c>
      <c r="E47" s="408"/>
      <c r="F47" s="408"/>
      <c r="G47" s="408"/>
      <c r="I47" s="406"/>
      <c r="J47" s="410"/>
      <c r="K47" s="407" t="e">
        <f t="shared" si="12"/>
        <v>#DIV/0!</v>
      </c>
      <c r="L47" s="410"/>
      <c r="M47" s="407" t="e">
        <f t="shared" si="13"/>
        <v>#DIV/0!</v>
      </c>
      <c r="N47" s="429"/>
      <c r="O47" s="407" t="e">
        <f t="shared" si="14"/>
        <v>#DIV/0!</v>
      </c>
      <c r="P47" s="411"/>
      <c r="Q47" s="407" t="e">
        <f t="shared" si="15"/>
        <v>#DIV/0!</v>
      </c>
      <c r="R47" s="412">
        <f t="shared" si="16"/>
        <v>0</v>
      </c>
      <c r="S47" s="407" t="e">
        <f t="shared" si="17"/>
        <v>#DIV/0!</v>
      </c>
    </row>
    <row r="48" spans="1:19" ht="19.899999999999999" customHeight="1" x14ac:dyDescent="0.3">
      <c r="A48" s="12"/>
      <c r="B48" s="768" t="str">
        <f>'D-Operating Budget'!B70</f>
        <v>Other:</v>
      </c>
      <c r="C48" s="768"/>
      <c r="D48" s="768">
        <f>'D-Operating Budget'!D70</f>
        <v>0</v>
      </c>
      <c r="E48" s="413"/>
      <c r="F48" s="413"/>
      <c r="G48" s="413"/>
      <c r="H48" s="768"/>
      <c r="I48" s="74"/>
      <c r="J48" s="414"/>
      <c r="K48" s="415" t="e">
        <f t="shared" si="12"/>
        <v>#DIV/0!</v>
      </c>
      <c r="L48" s="414"/>
      <c r="M48" s="415" t="e">
        <f t="shared" si="13"/>
        <v>#DIV/0!</v>
      </c>
      <c r="N48" s="416"/>
      <c r="O48" s="415" t="e">
        <f t="shared" si="14"/>
        <v>#DIV/0!</v>
      </c>
      <c r="P48" s="430"/>
      <c r="Q48" s="415" t="e">
        <f t="shared" si="15"/>
        <v>#DIV/0!</v>
      </c>
      <c r="R48" s="417">
        <f t="shared" si="16"/>
        <v>0</v>
      </c>
      <c r="S48" s="415" t="e">
        <f t="shared" si="17"/>
        <v>#DIV/0!</v>
      </c>
    </row>
    <row r="49" spans="1:19" ht="19.899999999999999" customHeight="1" x14ac:dyDescent="0.3">
      <c r="A49" s="756"/>
      <c r="B49" s="757"/>
      <c r="C49" s="757" t="str">
        <f>'D-Operating Budget'!C71</f>
        <v>Subtotal Other Expenses [2]</v>
      </c>
      <c r="D49" s="757"/>
      <c r="E49" s="757"/>
      <c r="F49" s="757"/>
      <c r="G49" s="757"/>
      <c r="H49" s="757"/>
      <c r="I49" s="758"/>
      <c r="J49" s="431">
        <f>SUM(J42:J48)</f>
        <v>0</v>
      </c>
      <c r="K49" s="432" t="e">
        <f t="shared" si="12"/>
        <v>#DIV/0!</v>
      </c>
      <c r="L49" s="431">
        <f>SUM(L42:L48)</f>
        <v>0</v>
      </c>
      <c r="M49" s="432" t="e">
        <f t="shared" si="13"/>
        <v>#DIV/0!</v>
      </c>
      <c r="N49" s="431">
        <f>SUM(N42:N48)</f>
        <v>0</v>
      </c>
      <c r="O49" s="432" t="e">
        <f t="shared" si="14"/>
        <v>#DIV/0!</v>
      </c>
      <c r="P49" s="431">
        <f>SUM(P42:P48)</f>
        <v>0</v>
      </c>
      <c r="Q49" s="432" t="e">
        <f t="shared" si="15"/>
        <v>#DIV/0!</v>
      </c>
      <c r="R49" s="433">
        <f>SUM(R42:R48)</f>
        <v>0</v>
      </c>
      <c r="S49" s="432" t="e">
        <f t="shared" si="17"/>
        <v>#DIV/0!</v>
      </c>
    </row>
    <row r="50" spans="1:19" ht="19.899999999999999" customHeight="1" x14ac:dyDescent="0.3">
      <c r="A50" s="756" t="s">
        <v>973</v>
      </c>
      <c r="B50" s="757"/>
      <c r="C50" s="757"/>
      <c r="D50" s="757"/>
      <c r="E50" s="757"/>
      <c r="F50" s="757"/>
      <c r="G50" s="757"/>
      <c r="H50" s="757"/>
      <c r="I50" s="758"/>
      <c r="J50" s="431">
        <f>J40+J49</f>
        <v>0</v>
      </c>
      <c r="K50" s="432" t="e">
        <f t="shared" si="12"/>
        <v>#DIV/0!</v>
      </c>
      <c r="L50" s="431">
        <f>L40+L49</f>
        <v>0</v>
      </c>
      <c r="M50" s="432" t="e">
        <f t="shared" si="13"/>
        <v>#DIV/0!</v>
      </c>
      <c r="N50" s="431">
        <f>N40+N49</f>
        <v>0</v>
      </c>
      <c r="O50" s="432" t="e">
        <f t="shared" si="14"/>
        <v>#DIV/0!</v>
      </c>
      <c r="P50" s="431">
        <f>P40+P49</f>
        <v>0</v>
      </c>
      <c r="Q50" s="432" t="e">
        <f t="shared" si="15"/>
        <v>#DIV/0!</v>
      </c>
      <c r="R50" s="433">
        <f>R40+R49</f>
        <v>0</v>
      </c>
      <c r="S50" s="432" t="e">
        <f t="shared" si="17"/>
        <v>#DIV/0!</v>
      </c>
    </row>
    <row r="51" spans="1:19" ht="19.899999999999999" customHeight="1" thickBot="1" x14ac:dyDescent="0.35">
      <c r="A51" s="148" t="s">
        <v>974</v>
      </c>
      <c r="B51" s="104"/>
      <c r="C51" s="104"/>
      <c r="D51" s="104"/>
      <c r="E51" s="104"/>
      <c r="F51" s="104"/>
      <c r="G51" s="104"/>
      <c r="H51" s="104"/>
      <c r="I51" s="434"/>
      <c r="J51" s="435">
        <f>J16-J50</f>
        <v>0</v>
      </c>
      <c r="K51" s="436" t="e">
        <f t="shared" si="12"/>
        <v>#DIV/0!</v>
      </c>
      <c r="L51" s="435">
        <f>L16-L50</f>
        <v>0</v>
      </c>
      <c r="M51" s="436" t="e">
        <f t="shared" si="13"/>
        <v>#DIV/0!</v>
      </c>
      <c r="N51" s="435">
        <f>N16-N50</f>
        <v>0</v>
      </c>
      <c r="O51" s="436" t="e">
        <f t="shared" si="14"/>
        <v>#DIV/0!</v>
      </c>
      <c r="P51" s="435">
        <f>P16-P50</f>
        <v>0</v>
      </c>
      <c r="Q51" s="436" t="e">
        <f t="shared" si="15"/>
        <v>#DIV/0!</v>
      </c>
      <c r="R51" s="437">
        <f>R16-R50</f>
        <v>0</v>
      </c>
      <c r="S51" s="436" t="e">
        <f t="shared" si="17"/>
        <v>#DIV/0!</v>
      </c>
    </row>
    <row r="52" spans="1:19" ht="19.899999999999999" customHeight="1" thickTop="1" x14ac:dyDescent="0.3">
      <c r="A52" s="10"/>
      <c r="B52" s="1" t="s">
        <v>975</v>
      </c>
      <c r="I52" s="406"/>
      <c r="J52" s="410">
        <f>SUM('E-Multi-Year Budget'!$G$28:$G$31)</f>
        <v>0</v>
      </c>
      <c r="K52" s="406"/>
      <c r="L52" s="410">
        <f>SUM('E-Multi-Year Budget'!$G$28:$G$31)</f>
        <v>0</v>
      </c>
      <c r="M52" s="406"/>
      <c r="N52" s="410">
        <f>SUM('E-Multi-Year Budget'!$G$28:$G$31)</f>
        <v>0</v>
      </c>
      <c r="O52" s="142"/>
      <c r="P52" s="410">
        <f>SUM('E-Multi-Year Budget'!$G$28:$G$31)</f>
        <v>0</v>
      </c>
      <c r="Q52" s="142"/>
      <c r="R52" s="410">
        <f>SUM('E-Multi-Year Budget'!$G$28:$G$31)</f>
        <v>0</v>
      </c>
      <c r="S52" s="142"/>
    </row>
    <row r="53" spans="1:19" ht="19.899999999999999" customHeight="1" x14ac:dyDescent="0.3">
      <c r="A53" s="10"/>
      <c r="B53" s="265" t="s">
        <v>976</v>
      </c>
      <c r="I53" s="406"/>
      <c r="J53" s="410">
        <f>J51-J52</f>
        <v>0</v>
      </c>
      <c r="K53" s="406"/>
      <c r="L53" s="410">
        <f>L51-L52</f>
        <v>0</v>
      </c>
      <c r="M53" s="406"/>
      <c r="N53" s="410">
        <f>N51-N52</f>
        <v>0</v>
      </c>
      <c r="O53" s="142"/>
      <c r="P53" s="410">
        <f>P51-P52</f>
        <v>0</v>
      </c>
      <c r="Q53" s="142"/>
      <c r="R53" s="418">
        <f>R51-R52</f>
        <v>0</v>
      </c>
      <c r="S53" s="142"/>
    </row>
    <row r="54" spans="1:19" ht="19.899999999999999" customHeight="1" x14ac:dyDescent="0.3">
      <c r="A54" s="149"/>
      <c r="B54" s="50" t="s">
        <v>977</v>
      </c>
      <c r="C54" s="50"/>
      <c r="D54" s="50"/>
      <c r="E54" s="50"/>
      <c r="F54" s="50"/>
      <c r="G54" s="50"/>
      <c r="H54" s="50"/>
      <c r="I54" s="190"/>
      <c r="J54" s="149" t="e">
        <f>J51/J52</f>
        <v>#DIV/0!</v>
      </c>
      <c r="K54" s="190"/>
      <c r="L54" s="149" t="e">
        <f>L51/L52</f>
        <v>#DIV/0!</v>
      </c>
      <c r="M54" s="190"/>
      <c r="N54" s="149" t="e">
        <f>N51/N52</f>
        <v>#DIV/0!</v>
      </c>
      <c r="O54" s="153"/>
      <c r="P54" s="149" t="e">
        <f>P51/P52</f>
        <v>#DIV/0!</v>
      </c>
      <c r="Q54" s="153"/>
      <c r="R54" s="50" t="e">
        <f>R51/R52</f>
        <v>#DIV/0!</v>
      </c>
      <c r="S54" s="153"/>
    </row>
    <row r="56" spans="1:19" ht="19.899999999999999" customHeight="1" x14ac:dyDescent="0.3">
      <c r="A56" s="265"/>
    </row>
    <row r="57" spans="1:19" ht="19.899999999999999" customHeight="1" x14ac:dyDescent="0.3">
      <c r="A57" s="265"/>
    </row>
  </sheetData>
  <sheetProtection algorithmName="SHA-512" hashValue="XMCauzo7Hs9HYbWiSwxWDPfxpKuYqjPv/0S4/LuK5s8SLKmRCn/zq2iFjlSLqwGomakRPC86y2W3VdBGuEyAaQ==" saltValue="Z2QeEmMJ17w0RsaT9ww+IA==" spinCount="100000" sheet="1" objects="1" scenarios="1"/>
  <mergeCells count="10">
    <mergeCell ref="A1:S1"/>
    <mergeCell ref="A2:S2"/>
    <mergeCell ref="A3:S3"/>
    <mergeCell ref="P5:Q5"/>
    <mergeCell ref="R5:S5"/>
    <mergeCell ref="J6:K6"/>
    <mergeCell ref="L6:M6"/>
    <mergeCell ref="N6:O6"/>
    <mergeCell ref="P6:Q6"/>
    <mergeCell ref="R6:S6"/>
  </mergeCells>
  <printOptions horizontalCentered="1"/>
  <pageMargins left="0.7" right="0.7" top="0.75" bottom="0.5" header="0.3" footer="0.3"/>
  <pageSetup scale="4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Q92"/>
  <sheetViews>
    <sheetView showGridLines="0" workbookViewId="0">
      <selection activeCell="AA28" sqref="AA28"/>
    </sheetView>
  </sheetViews>
  <sheetFormatPr defaultColWidth="8.81640625" defaultRowHeight="19.899999999999999" customHeight="1" outlineLevelRow="1" x14ac:dyDescent="0.3"/>
  <cols>
    <col min="1" max="4" width="3.7265625" style="1" customWidth="1"/>
    <col min="5" max="5" width="5.7265625" style="1" customWidth="1"/>
    <col min="6" max="6" width="6.54296875" style="1" customWidth="1"/>
    <col min="7" max="7" width="5.7265625" style="1" customWidth="1"/>
    <col min="8" max="9" width="3.7265625" style="1" customWidth="1"/>
    <col min="10" max="10" width="7.7265625" style="1" customWidth="1"/>
    <col min="11" max="13" width="11.7265625" style="1" customWidth="1"/>
    <col min="14" max="17" width="15.7265625" style="1" customWidth="1"/>
    <col min="18" max="16384" width="8.81640625" style="1"/>
  </cols>
  <sheetData>
    <row r="1" spans="1:17" ht="19.899999999999999" customHeight="1" x14ac:dyDescent="0.3">
      <c r="A1" s="1074" t="s">
        <v>978</v>
      </c>
      <c r="B1" s="1075"/>
      <c r="C1" s="1075"/>
      <c r="D1" s="1075"/>
      <c r="E1" s="1075"/>
      <c r="F1" s="1075"/>
      <c r="G1" s="1075"/>
      <c r="H1" s="1075"/>
      <c r="I1" s="1075"/>
      <c r="J1" s="1075"/>
      <c r="K1" s="1075"/>
      <c r="L1" s="1075"/>
      <c r="M1" s="1075"/>
      <c r="N1" s="1075"/>
      <c r="O1" s="1075"/>
      <c r="P1" s="1075"/>
      <c r="Q1" s="1076"/>
    </row>
    <row r="2" spans="1:17" ht="19.899999999999999" customHeight="1" x14ac:dyDescent="0.3">
      <c r="A2" s="1059">
        <f>'Application &amp; Input'!I15</f>
        <v>0</v>
      </c>
      <c r="B2" s="991"/>
      <c r="C2" s="991"/>
      <c r="D2" s="991"/>
      <c r="E2" s="991"/>
      <c r="F2" s="991"/>
      <c r="G2" s="991"/>
      <c r="H2" s="991"/>
      <c r="I2" s="991"/>
      <c r="J2" s="991"/>
      <c r="K2" s="991"/>
      <c r="L2" s="991"/>
      <c r="M2" s="991"/>
      <c r="N2" s="991"/>
      <c r="O2" s="991"/>
      <c r="P2" s="991"/>
      <c r="Q2" s="1060"/>
    </row>
    <row r="3" spans="1:17" ht="19.899999999999999" customHeight="1" x14ac:dyDescent="0.3">
      <c r="A3" s="1059" t="s">
        <v>979</v>
      </c>
      <c r="B3" s="991"/>
      <c r="C3" s="991"/>
      <c r="D3" s="991"/>
      <c r="E3" s="991"/>
      <c r="F3" s="991"/>
      <c r="G3" s="991"/>
      <c r="H3" s="991"/>
      <c r="I3" s="991"/>
      <c r="J3" s="991"/>
      <c r="K3" s="991"/>
      <c r="L3" s="991"/>
      <c r="M3" s="991"/>
      <c r="N3" s="991"/>
      <c r="O3" s="991"/>
      <c r="P3" s="991"/>
      <c r="Q3" s="1060"/>
    </row>
    <row r="4" spans="1:17" ht="30" customHeight="1" x14ac:dyDescent="0.3">
      <c r="A4" s="1077" t="s">
        <v>980</v>
      </c>
      <c r="B4" s="1078"/>
      <c r="C4" s="1078"/>
      <c r="D4" s="1078"/>
      <c r="E4" s="1078"/>
      <c r="F4" s="1078"/>
      <c r="G4" s="1078"/>
      <c r="H4" s="1078"/>
      <c r="I4" s="1078"/>
      <c r="J4" s="1078"/>
      <c r="K4" s="1078"/>
      <c r="L4" s="1078"/>
      <c r="M4" s="1078"/>
      <c r="N4" s="1078"/>
      <c r="O4" s="1078"/>
      <c r="P4" s="1078"/>
      <c r="Q4" s="1079"/>
    </row>
    <row r="5" spans="1:17" ht="19.899999999999999" customHeight="1" x14ac:dyDescent="0.3">
      <c r="A5" s="8"/>
      <c r="B5" s="9"/>
      <c r="C5" s="9"/>
      <c r="D5" s="9"/>
      <c r="E5" s="9"/>
      <c r="F5" s="9"/>
      <c r="G5" s="9"/>
      <c r="H5" s="9"/>
      <c r="I5" s="9"/>
      <c r="J5" s="773"/>
      <c r="K5" s="773" t="s">
        <v>981</v>
      </c>
      <c r="L5" s="773" t="s">
        <v>982</v>
      </c>
      <c r="M5" s="773" t="s">
        <v>983</v>
      </c>
      <c r="N5" s="773" t="s">
        <v>984</v>
      </c>
      <c r="O5" s="773" t="s">
        <v>981</v>
      </c>
      <c r="P5" s="773" t="s">
        <v>985</v>
      </c>
      <c r="Q5" s="772" t="s">
        <v>986</v>
      </c>
    </row>
    <row r="6" spans="1:17" ht="19.899999999999999" customHeight="1" x14ac:dyDescent="0.3">
      <c r="A6" s="12"/>
      <c r="B6" s="768"/>
      <c r="C6" s="768"/>
      <c r="D6" s="768"/>
      <c r="E6" s="768"/>
      <c r="F6" s="768"/>
      <c r="G6" s="768"/>
      <c r="H6" s="768"/>
      <c r="I6" s="768"/>
      <c r="J6" s="776" t="s">
        <v>987</v>
      </c>
      <c r="K6" s="776" t="s">
        <v>988</v>
      </c>
      <c r="L6" s="776" t="s">
        <v>986</v>
      </c>
      <c r="M6" s="776" t="s">
        <v>989</v>
      </c>
      <c r="N6" s="776" t="s">
        <v>990</v>
      </c>
      <c r="O6" s="776" t="s">
        <v>988</v>
      </c>
      <c r="P6" s="776" t="s">
        <v>990</v>
      </c>
      <c r="Q6" s="775" t="s">
        <v>988</v>
      </c>
    </row>
    <row r="7" spans="1:17" ht="19.899999999999999" customHeight="1" x14ac:dyDescent="0.3">
      <c r="A7" s="10" t="s">
        <v>963</v>
      </c>
      <c r="D7" s="4" t="s">
        <v>991</v>
      </c>
      <c r="J7" s="89"/>
      <c r="K7" s="89"/>
      <c r="L7" s="89"/>
      <c r="M7" s="89"/>
      <c r="N7" s="89"/>
      <c r="O7" s="89"/>
      <c r="P7" s="89"/>
      <c r="Q7" s="141"/>
    </row>
    <row r="8" spans="1:17" ht="19.899999999999999" customHeight="1" x14ac:dyDescent="0.3">
      <c r="A8" s="10"/>
      <c r="B8" s="1" t="s">
        <v>992</v>
      </c>
      <c r="D8" s="759"/>
      <c r="E8" s="1" t="s">
        <v>993</v>
      </c>
      <c r="F8" s="183"/>
      <c r="G8" s="1" t="s">
        <v>994</v>
      </c>
      <c r="J8" s="167"/>
      <c r="K8" s="167"/>
      <c r="L8" s="167"/>
      <c r="M8" s="167"/>
      <c r="N8" s="11">
        <f>K8-M8</f>
        <v>0</v>
      </c>
      <c r="O8" s="201">
        <f t="shared" ref="O8:O32" si="0">IF(L8&lt;K8,"Error",(N8*J8)*12)</f>
        <v>0</v>
      </c>
      <c r="P8" s="11">
        <f>L8-M8</f>
        <v>0</v>
      </c>
      <c r="Q8" s="142">
        <f>(P8*J8)*12</f>
        <v>0</v>
      </c>
    </row>
    <row r="9" spans="1:17" ht="19.899999999999999" customHeight="1" x14ac:dyDescent="0.3">
      <c r="A9" s="10"/>
      <c r="B9" s="1" t="s">
        <v>992</v>
      </c>
      <c r="D9" s="158"/>
      <c r="E9" s="1" t="s">
        <v>993</v>
      </c>
      <c r="F9" s="184"/>
      <c r="G9" s="1" t="s">
        <v>994</v>
      </c>
      <c r="J9" s="166"/>
      <c r="K9" s="166"/>
      <c r="L9" s="166"/>
      <c r="M9" s="166"/>
      <c r="N9" s="11">
        <f t="shared" ref="N9:N32" si="1">K9-M9</f>
        <v>0</v>
      </c>
      <c r="O9" s="201">
        <f t="shared" si="0"/>
        <v>0</v>
      </c>
      <c r="P9" s="11">
        <f t="shared" ref="P9:P27" si="2">L9-M9</f>
        <v>0</v>
      </c>
      <c r="Q9" s="142">
        <f t="shared" ref="Q9:Q27" si="3">(P9*J9)*12</f>
        <v>0</v>
      </c>
    </row>
    <row r="10" spans="1:17" ht="19.899999999999999" customHeight="1" x14ac:dyDescent="0.3">
      <c r="A10" s="10"/>
      <c r="B10" s="1" t="s">
        <v>992</v>
      </c>
      <c r="D10" s="158"/>
      <c r="E10" s="1" t="s">
        <v>993</v>
      </c>
      <c r="F10" s="184"/>
      <c r="G10" s="1" t="s">
        <v>994</v>
      </c>
      <c r="J10" s="166"/>
      <c r="K10" s="166"/>
      <c r="L10" s="166"/>
      <c r="M10" s="166"/>
      <c r="N10" s="11">
        <f t="shared" si="1"/>
        <v>0</v>
      </c>
      <c r="O10" s="201">
        <f t="shared" si="0"/>
        <v>0</v>
      </c>
      <c r="P10" s="11">
        <f t="shared" si="2"/>
        <v>0</v>
      </c>
      <c r="Q10" s="142">
        <f t="shared" si="3"/>
        <v>0</v>
      </c>
    </row>
    <row r="11" spans="1:17" ht="19.899999999999999" customHeight="1" x14ac:dyDescent="0.3">
      <c r="A11" s="10"/>
      <c r="B11" s="1" t="s">
        <v>992</v>
      </c>
      <c r="D11" s="158"/>
      <c r="E11" s="1" t="s">
        <v>993</v>
      </c>
      <c r="F11" s="184"/>
      <c r="G11" s="1" t="s">
        <v>994</v>
      </c>
      <c r="J11" s="166"/>
      <c r="K11" s="166"/>
      <c r="L11" s="166"/>
      <c r="M11" s="166"/>
      <c r="N11" s="11">
        <f t="shared" si="1"/>
        <v>0</v>
      </c>
      <c r="O11" s="201">
        <f t="shared" si="0"/>
        <v>0</v>
      </c>
      <c r="P11" s="11">
        <f t="shared" si="2"/>
        <v>0</v>
      </c>
      <c r="Q11" s="142">
        <f t="shared" si="3"/>
        <v>0</v>
      </c>
    </row>
    <row r="12" spans="1:17" ht="19.899999999999999" customHeight="1" x14ac:dyDescent="0.3">
      <c r="A12" s="10"/>
      <c r="B12" s="1" t="s">
        <v>992</v>
      </c>
      <c r="D12" s="158"/>
      <c r="E12" s="1" t="s">
        <v>993</v>
      </c>
      <c r="F12" s="184"/>
      <c r="G12" s="1" t="s">
        <v>994</v>
      </c>
      <c r="J12" s="166"/>
      <c r="K12" s="166"/>
      <c r="L12" s="166"/>
      <c r="M12" s="166"/>
      <c r="N12" s="11">
        <f t="shared" si="1"/>
        <v>0</v>
      </c>
      <c r="O12" s="201">
        <f t="shared" si="0"/>
        <v>0</v>
      </c>
      <c r="P12" s="11">
        <f t="shared" si="2"/>
        <v>0</v>
      </c>
      <c r="Q12" s="142">
        <f t="shared" si="3"/>
        <v>0</v>
      </c>
    </row>
    <row r="13" spans="1:17" ht="19.899999999999999" customHeight="1" x14ac:dyDescent="0.3">
      <c r="A13" s="10"/>
      <c r="B13" s="1" t="s">
        <v>992</v>
      </c>
      <c r="D13" s="158"/>
      <c r="E13" s="1" t="s">
        <v>993</v>
      </c>
      <c r="F13" s="184"/>
      <c r="G13" s="1" t="s">
        <v>994</v>
      </c>
      <c r="J13" s="166"/>
      <c r="K13" s="166"/>
      <c r="L13" s="166"/>
      <c r="M13" s="166"/>
      <c r="N13" s="11">
        <f t="shared" ref="N13:N22" si="4">K13-M13</f>
        <v>0</v>
      </c>
      <c r="O13" s="201">
        <f t="shared" si="0"/>
        <v>0</v>
      </c>
      <c r="P13" s="11">
        <f t="shared" ref="P13:P22" si="5">L13-M13</f>
        <v>0</v>
      </c>
      <c r="Q13" s="142">
        <f t="shared" ref="Q13:Q22" si="6">(P13*J13)*12</f>
        <v>0</v>
      </c>
    </row>
    <row r="14" spans="1:17" ht="19.899999999999999" customHeight="1" x14ac:dyDescent="0.3">
      <c r="A14" s="10"/>
      <c r="B14" s="1" t="s">
        <v>992</v>
      </c>
      <c r="D14" s="158"/>
      <c r="E14" s="1" t="s">
        <v>993</v>
      </c>
      <c r="F14" s="184"/>
      <c r="G14" s="1" t="s">
        <v>994</v>
      </c>
      <c r="J14" s="166"/>
      <c r="K14" s="166"/>
      <c r="L14" s="166"/>
      <c r="M14" s="166"/>
      <c r="N14" s="11">
        <f t="shared" ref="N14:N18" si="7">K14-M14</f>
        <v>0</v>
      </c>
      <c r="O14" s="201">
        <f t="shared" si="0"/>
        <v>0</v>
      </c>
      <c r="P14" s="11">
        <f t="shared" ref="P14:P18" si="8">L14-M14</f>
        <v>0</v>
      </c>
      <c r="Q14" s="142">
        <f t="shared" ref="Q14:Q18" si="9">(P14*J14)*12</f>
        <v>0</v>
      </c>
    </row>
    <row r="15" spans="1:17" ht="19.899999999999999" customHeight="1" x14ac:dyDescent="0.3">
      <c r="A15" s="10"/>
      <c r="B15" s="1" t="s">
        <v>992</v>
      </c>
      <c r="D15" s="158"/>
      <c r="E15" s="1" t="s">
        <v>993</v>
      </c>
      <c r="F15" s="184"/>
      <c r="G15" s="1" t="s">
        <v>994</v>
      </c>
      <c r="J15" s="166"/>
      <c r="K15" s="166"/>
      <c r="L15" s="166"/>
      <c r="M15" s="166"/>
      <c r="N15" s="11">
        <f t="shared" si="7"/>
        <v>0</v>
      </c>
      <c r="O15" s="201">
        <f t="shared" si="0"/>
        <v>0</v>
      </c>
      <c r="P15" s="11">
        <f t="shared" si="8"/>
        <v>0</v>
      </c>
      <c r="Q15" s="142">
        <f t="shared" si="9"/>
        <v>0</v>
      </c>
    </row>
    <row r="16" spans="1:17" ht="19.899999999999999" customHeight="1" x14ac:dyDescent="0.3">
      <c r="A16" s="10"/>
      <c r="B16" s="1" t="s">
        <v>992</v>
      </c>
      <c r="D16" s="158"/>
      <c r="E16" s="1" t="s">
        <v>993</v>
      </c>
      <c r="F16" s="184"/>
      <c r="G16" s="1" t="s">
        <v>994</v>
      </c>
      <c r="J16" s="166"/>
      <c r="K16" s="166"/>
      <c r="L16" s="166"/>
      <c r="M16" s="166"/>
      <c r="N16" s="11">
        <f t="shared" si="7"/>
        <v>0</v>
      </c>
      <c r="O16" s="201">
        <f t="shared" si="0"/>
        <v>0</v>
      </c>
      <c r="P16" s="11">
        <f t="shared" si="8"/>
        <v>0</v>
      </c>
      <c r="Q16" s="142">
        <f t="shared" si="9"/>
        <v>0</v>
      </c>
    </row>
    <row r="17" spans="1:17" ht="19.899999999999999" customHeight="1" x14ac:dyDescent="0.3">
      <c r="A17" s="10"/>
      <c r="B17" s="1" t="s">
        <v>992</v>
      </c>
      <c r="D17" s="158"/>
      <c r="E17" s="1" t="s">
        <v>993</v>
      </c>
      <c r="F17" s="184"/>
      <c r="G17" s="1" t="s">
        <v>994</v>
      </c>
      <c r="J17" s="166"/>
      <c r="K17" s="166"/>
      <c r="L17" s="166"/>
      <c r="M17" s="166"/>
      <c r="N17" s="11">
        <f t="shared" si="7"/>
        <v>0</v>
      </c>
      <c r="O17" s="201">
        <f t="shared" si="0"/>
        <v>0</v>
      </c>
      <c r="P17" s="11">
        <f t="shared" si="8"/>
        <v>0</v>
      </c>
      <c r="Q17" s="142">
        <f t="shared" si="9"/>
        <v>0</v>
      </c>
    </row>
    <row r="18" spans="1:17" ht="19.899999999999999" customHeight="1" x14ac:dyDescent="0.3">
      <c r="A18" s="10"/>
      <c r="B18" s="1" t="s">
        <v>992</v>
      </c>
      <c r="D18" s="158"/>
      <c r="E18" s="1" t="s">
        <v>993</v>
      </c>
      <c r="F18" s="184"/>
      <c r="G18" s="1" t="s">
        <v>994</v>
      </c>
      <c r="J18" s="166"/>
      <c r="K18" s="166"/>
      <c r="L18" s="166"/>
      <c r="M18" s="166"/>
      <c r="N18" s="11">
        <f t="shared" si="7"/>
        <v>0</v>
      </c>
      <c r="O18" s="201">
        <f t="shared" si="0"/>
        <v>0</v>
      </c>
      <c r="P18" s="11">
        <f t="shared" si="8"/>
        <v>0</v>
      </c>
      <c r="Q18" s="142">
        <f t="shared" si="9"/>
        <v>0</v>
      </c>
    </row>
    <row r="19" spans="1:17" ht="19.899999999999999" customHeight="1" x14ac:dyDescent="0.3">
      <c r="A19" s="10"/>
      <c r="B19" s="1" t="s">
        <v>992</v>
      </c>
      <c r="D19" s="158"/>
      <c r="E19" s="1" t="s">
        <v>993</v>
      </c>
      <c r="F19" s="184"/>
      <c r="G19" s="1" t="s">
        <v>994</v>
      </c>
      <c r="J19" s="166"/>
      <c r="K19" s="166"/>
      <c r="L19" s="166"/>
      <c r="M19" s="166"/>
      <c r="N19" s="11">
        <f t="shared" si="4"/>
        <v>0</v>
      </c>
      <c r="O19" s="201">
        <f t="shared" si="0"/>
        <v>0</v>
      </c>
      <c r="P19" s="11">
        <f t="shared" si="5"/>
        <v>0</v>
      </c>
      <c r="Q19" s="142">
        <f t="shared" si="6"/>
        <v>0</v>
      </c>
    </row>
    <row r="20" spans="1:17" ht="19.899999999999999" customHeight="1" x14ac:dyDescent="0.3">
      <c r="A20" s="10"/>
      <c r="B20" s="1" t="s">
        <v>992</v>
      </c>
      <c r="D20" s="158"/>
      <c r="E20" s="1" t="s">
        <v>993</v>
      </c>
      <c r="F20" s="184"/>
      <c r="G20" s="1" t="s">
        <v>994</v>
      </c>
      <c r="J20" s="166"/>
      <c r="K20" s="166"/>
      <c r="L20" s="166"/>
      <c r="M20" s="166"/>
      <c r="N20" s="11">
        <f t="shared" si="4"/>
        <v>0</v>
      </c>
      <c r="O20" s="201">
        <f t="shared" si="0"/>
        <v>0</v>
      </c>
      <c r="P20" s="11">
        <f t="shared" si="5"/>
        <v>0</v>
      </c>
      <c r="Q20" s="142">
        <f t="shared" si="6"/>
        <v>0</v>
      </c>
    </row>
    <row r="21" spans="1:17" ht="19.899999999999999" customHeight="1" x14ac:dyDescent="0.3">
      <c r="A21" s="10"/>
      <c r="B21" s="1" t="s">
        <v>992</v>
      </c>
      <c r="D21" s="158"/>
      <c r="E21" s="1" t="s">
        <v>993</v>
      </c>
      <c r="F21" s="184"/>
      <c r="G21" s="1" t="s">
        <v>994</v>
      </c>
      <c r="J21" s="166"/>
      <c r="K21" s="166"/>
      <c r="L21" s="166"/>
      <c r="M21" s="166"/>
      <c r="N21" s="11">
        <f t="shared" si="4"/>
        <v>0</v>
      </c>
      <c r="O21" s="201">
        <f t="shared" si="0"/>
        <v>0</v>
      </c>
      <c r="P21" s="11">
        <f t="shared" si="5"/>
        <v>0</v>
      </c>
      <c r="Q21" s="142">
        <f t="shared" si="6"/>
        <v>0</v>
      </c>
    </row>
    <row r="22" spans="1:17" ht="19.899999999999999" customHeight="1" x14ac:dyDescent="0.3">
      <c r="A22" s="10"/>
      <c r="B22" s="1" t="s">
        <v>992</v>
      </c>
      <c r="D22" s="158"/>
      <c r="E22" s="1" t="s">
        <v>993</v>
      </c>
      <c r="F22" s="184"/>
      <c r="G22" s="1" t="s">
        <v>994</v>
      </c>
      <c r="J22" s="166"/>
      <c r="K22" s="166"/>
      <c r="L22" s="166"/>
      <c r="M22" s="166"/>
      <c r="N22" s="11">
        <f t="shared" si="4"/>
        <v>0</v>
      </c>
      <c r="O22" s="201">
        <f t="shared" si="0"/>
        <v>0</v>
      </c>
      <c r="P22" s="11">
        <f t="shared" si="5"/>
        <v>0</v>
      </c>
      <c r="Q22" s="142">
        <f t="shared" si="6"/>
        <v>0</v>
      </c>
    </row>
    <row r="23" spans="1:17" ht="19.899999999999999" customHeight="1" x14ac:dyDescent="0.3">
      <c r="A23" s="10"/>
      <c r="B23" s="1" t="s">
        <v>992</v>
      </c>
      <c r="D23" s="158"/>
      <c r="E23" s="1" t="s">
        <v>993</v>
      </c>
      <c r="F23" s="184"/>
      <c r="G23" s="1" t="s">
        <v>994</v>
      </c>
      <c r="J23" s="166"/>
      <c r="K23" s="166"/>
      <c r="L23" s="166"/>
      <c r="M23" s="166"/>
      <c r="N23" s="11">
        <f t="shared" si="1"/>
        <v>0</v>
      </c>
      <c r="O23" s="201">
        <f t="shared" si="0"/>
        <v>0</v>
      </c>
      <c r="P23" s="11">
        <f t="shared" si="2"/>
        <v>0</v>
      </c>
      <c r="Q23" s="142">
        <f t="shared" si="3"/>
        <v>0</v>
      </c>
    </row>
    <row r="24" spans="1:17" ht="19.899999999999999" customHeight="1" x14ac:dyDescent="0.3">
      <c r="A24" s="10"/>
      <c r="B24" s="1" t="s">
        <v>992</v>
      </c>
      <c r="D24" s="158"/>
      <c r="E24" s="1" t="s">
        <v>993</v>
      </c>
      <c r="F24" s="184"/>
      <c r="G24" s="1" t="s">
        <v>994</v>
      </c>
      <c r="J24" s="166"/>
      <c r="K24" s="166"/>
      <c r="L24" s="166"/>
      <c r="M24" s="166"/>
      <c r="N24" s="11">
        <f t="shared" si="1"/>
        <v>0</v>
      </c>
      <c r="O24" s="201">
        <f t="shared" si="0"/>
        <v>0</v>
      </c>
      <c r="P24" s="11">
        <f t="shared" si="2"/>
        <v>0</v>
      </c>
      <c r="Q24" s="142">
        <f t="shared" si="3"/>
        <v>0</v>
      </c>
    </row>
    <row r="25" spans="1:17" ht="19.899999999999999" customHeight="1" x14ac:dyDescent="0.3">
      <c r="A25" s="10"/>
      <c r="B25" s="1" t="s">
        <v>992</v>
      </c>
      <c r="D25" s="158"/>
      <c r="E25" s="1" t="s">
        <v>993</v>
      </c>
      <c r="F25" s="184"/>
      <c r="G25" s="1" t="s">
        <v>994</v>
      </c>
      <c r="J25" s="166"/>
      <c r="K25" s="166"/>
      <c r="L25" s="166"/>
      <c r="M25" s="166"/>
      <c r="N25" s="11">
        <f t="shared" ref="N25" si="10">K25-M25</f>
        <v>0</v>
      </c>
      <c r="O25" s="201">
        <f t="shared" si="0"/>
        <v>0</v>
      </c>
      <c r="P25" s="11">
        <f t="shared" ref="P25" si="11">L25-M25</f>
        <v>0</v>
      </c>
      <c r="Q25" s="142">
        <f t="shared" ref="Q25" si="12">(P25*J25)*12</f>
        <v>0</v>
      </c>
    </row>
    <row r="26" spans="1:17" ht="19.899999999999999" customHeight="1" x14ac:dyDescent="0.3">
      <c r="A26" s="10"/>
      <c r="B26" s="1" t="s">
        <v>992</v>
      </c>
      <c r="D26" s="158"/>
      <c r="E26" s="1" t="s">
        <v>993</v>
      </c>
      <c r="F26" s="184"/>
      <c r="G26" s="1" t="s">
        <v>994</v>
      </c>
      <c r="J26" s="166"/>
      <c r="K26" s="166"/>
      <c r="L26" s="166"/>
      <c r="M26" s="166"/>
      <c r="N26" s="11">
        <f t="shared" si="1"/>
        <v>0</v>
      </c>
      <c r="O26" s="201">
        <f t="shared" si="0"/>
        <v>0</v>
      </c>
      <c r="P26" s="11">
        <f t="shared" si="2"/>
        <v>0</v>
      </c>
      <c r="Q26" s="142">
        <f t="shared" si="3"/>
        <v>0</v>
      </c>
    </row>
    <row r="27" spans="1:17" ht="19.899999999999999" customHeight="1" x14ac:dyDescent="0.3">
      <c r="A27" s="10"/>
      <c r="B27" s="1" t="s">
        <v>992</v>
      </c>
      <c r="D27" s="158"/>
      <c r="E27" s="1" t="s">
        <v>993</v>
      </c>
      <c r="F27" s="184"/>
      <c r="G27" s="1" t="s">
        <v>994</v>
      </c>
      <c r="J27" s="166"/>
      <c r="K27" s="166"/>
      <c r="L27" s="166"/>
      <c r="M27" s="166"/>
      <c r="N27" s="11">
        <f t="shared" si="1"/>
        <v>0</v>
      </c>
      <c r="O27" s="201">
        <f t="shared" si="0"/>
        <v>0</v>
      </c>
      <c r="P27" s="11">
        <f t="shared" si="2"/>
        <v>0</v>
      </c>
      <c r="Q27" s="142">
        <f t="shared" si="3"/>
        <v>0</v>
      </c>
    </row>
    <row r="28" spans="1:17" ht="19.899999999999999" customHeight="1" x14ac:dyDescent="0.3">
      <c r="A28" s="10"/>
      <c r="B28" s="1" t="s">
        <v>992</v>
      </c>
      <c r="D28" s="158"/>
      <c r="E28" s="1" t="s">
        <v>993</v>
      </c>
      <c r="F28" s="184"/>
      <c r="G28" s="1" t="s">
        <v>994</v>
      </c>
      <c r="J28" s="166"/>
      <c r="K28" s="166"/>
      <c r="L28" s="166"/>
      <c r="M28" s="166"/>
      <c r="N28" s="11">
        <f t="shared" ref="N28:N31" si="13">K28-M28</f>
        <v>0</v>
      </c>
      <c r="O28" s="201">
        <f t="shared" si="0"/>
        <v>0</v>
      </c>
      <c r="P28" s="11">
        <f t="shared" ref="P28:P31" si="14">L28-M28</f>
        <v>0</v>
      </c>
      <c r="Q28" s="142">
        <f t="shared" ref="Q28:Q31" si="15">(P28*J28)*12</f>
        <v>0</v>
      </c>
    </row>
    <row r="29" spans="1:17" ht="19.899999999999999" customHeight="1" x14ac:dyDescent="0.3">
      <c r="A29" s="10"/>
      <c r="B29" s="1" t="s">
        <v>992</v>
      </c>
      <c r="D29" s="158"/>
      <c r="E29" s="1" t="s">
        <v>993</v>
      </c>
      <c r="F29" s="184"/>
      <c r="G29" s="1" t="s">
        <v>994</v>
      </c>
      <c r="J29" s="166"/>
      <c r="K29" s="166"/>
      <c r="L29" s="166"/>
      <c r="M29" s="166"/>
      <c r="N29" s="11">
        <f t="shared" si="13"/>
        <v>0</v>
      </c>
      <c r="O29" s="201">
        <f t="shared" si="0"/>
        <v>0</v>
      </c>
      <c r="P29" s="11">
        <f t="shared" si="14"/>
        <v>0</v>
      </c>
      <c r="Q29" s="142">
        <f t="shared" si="15"/>
        <v>0</v>
      </c>
    </row>
    <row r="30" spans="1:17" ht="19.899999999999999" customHeight="1" x14ac:dyDescent="0.3">
      <c r="A30" s="10"/>
      <c r="B30" s="1" t="s">
        <v>992</v>
      </c>
      <c r="D30" s="158"/>
      <c r="E30" s="1" t="s">
        <v>993</v>
      </c>
      <c r="F30" s="184"/>
      <c r="G30" s="1" t="s">
        <v>994</v>
      </c>
      <c r="J30" s="166"/>
      <c r="K30" s="166"/>
      <c r="L30" s="166"/>
      <c r="M30" s="166"/>
      <c r="N30" s="11">
        <f t="shared" si="13"/>
        <v>0</v>
      </c>
      <c r="O30" s="201">
        <f t="shared" si="0"/>
        <v>0</v>
      </c>
      <c r="P30" s="11">
        <f t="shared" si="14"/>
        <v>0</v>
      </c>
      <c r="Q30" s="142">
        <f t="shared" si="15"/>
        <v>0</v>
      </c>
    </row>
    <row r="31" spans="1:17" ht="19.899999999999999" customHeight="1" x14ac:dyDescent="0.3">
      <c r="A31" s="10"/>
      <c r="B31" s="1" t="s">
        <v>992</v>
      </c>
      <c r="D31" s="158"/>
      <c r="E31" s="1" t="s">
        <v>993</v>
      </c>
      <c r="F31" s="184"/>
      <c r="G31" s="1" t="s">
        <v>994</v>
      </c>
      <c r="J31" s="166"/>
      <c r="K31" s="166"/>
      <c r="L31" s="166"/>
      <c r="M31" s="166"/>
      <c r="N31" s="11">
        <f t="shared" si="13"/>
        <v>0</v>
      </c>
      <c r="O31" s="201">
        <f t="shared" si="0"/>
        <v>0</v>
      </c>
      <c r="P31" s="11">
        <f t="shared" si="14"/>
        <v>0</v>
      </c>
      <c r="Q31" s="142">
        <f t="shared" si="15"/>
        <v>0</v>
      </c>
    </row>
    <row r="32" spans="1:17" ht="19.899999999999999" customHeight="1" x14ac:dyDescent="0.3">
      <c r="A32" s="10"/>
      <c r="B32" s="1" t="s">
        <v>992</v>
      </c>
      <c r="D32" s="158"/>
      <c r="E32" s="1" t="s">
        <v>993</v>
      </c>
      <c r="F32" s="184"/>
      <c r="G32" s="1" t="s">
        <v>994</v>
      </c>
      <c r="J32" s="166"/>
      <c r="K32" s="166"/>
      <c r="L32" s="166"/>
      <c r="M32" s="166"/>
      <c r="N32" s="11">
        <f t="shared" si="1"/>
        <v>0</v>
      </c>
      <c r="O32" s="201">
        <f t="shared" si="0"/>
        <v>0</v>
      </c>
      <c r="P32" s="11">
        <f>L32-M32</f>
        <v>0</v>
      </c>
      <c r="Q32" s="142">
        <f>(P32*J32)*12</f>
        <v>0</v>
      </c>
    </row>
    <row r="33" spans="1:17" ht="19.899999999999999" customHeight="1" x14ac:dyDescent="0.3">
      <c r="A33" s="10"/>
      <c r="B33" s="1" t="s">
        <v>995</v>
      </c>
      <c r="J33" s="11">
        <f>'Application &amp; Input'!M50</f>
        <v>0</v>
      </c>
      <c r="K33" s="11"/>
      <c r="L33" s="11"/>
      <c r="M33" s="11"/>
      <c r="N33" s="11"/>
      <c r="O33" s="11"/>
      <c r="P33" s="11"/>
      <c r="Q33" s="142"/>
    </row>
    <row r="34" spans="1:17" ht="19.899999999999999" customHeight="1" x14ac:dyDescent="0.3">
      <c r="A34" s="10"/>
      <c r="B34" s="1" t="s">
        <v>996</v>
      </c>
      <c r="F34" s="195">
        <f>'D1-Operating Subsidy Calc'!A6</f>
        <v>0</v>
      </c>
      <c r="G34" s="7"/>
      <c r="H34" s="7"/>
      <c r="I34" s="7"/>
      <c r="J34" s="7"/>
      <c r="K34" s="7"/>
      <c r="L34" s="7"/>
      <c r="M34" s="7"/>
      <c r="N34" s="11"/>
      <c r="O34" s="722" t="str">
        <f>IF(AND('Application &amp; Input'!A833="X",'D1-Operating Subsidy Calc'!N34=0),"Error",'D1-Operating Subsidy Calc'!N34)</f>
        <v>N/A</v>
      </c>
      <c r="P34" s="11"/>
      <c r="Q34" s="723" t="str">
        <f>O34</f>
        <v>N/A</v>
      </c>
    </row>
    <row r="35" spans="1:17" ht="19.899999999999999" customHeight="1" x14ac:dyDescent="0.3">
      <c r="A35" s="12"/>
      <c r="B35" s="768" t="s">
        <v>966</v>
      </c>
      <c r="C35" s="768"/>
      <c r="D35" s="768"/>
      <c r="E35" s="768"/>
      <c r="F35" s="1073"/>
      <c r="G35" s="1073"/>
      <c r="H35" s="1073"/>
      <c r="I35" s="768"/>
      <c r="J35" s="14"/>
      <c r="K35" s="14"/>
      <c r="L35" s="14"/>
      <c r="M35" s="14"/>
      <c r="N35" s="14"/>
      <c r="O35" s="167"/>
      <c r="P35" s="14"/>
      <c r="Q35" s="186"/>
    </row>
    <row r="36" spans="1:17" ht="19.899999999999999" customHeight="1" x14ac:dyDescent="0.3">
      <c r="A36" s="10"/>
      <c r="C36" s="1" t="s">
        <v>997</v>
      </c>
      <c r="J36" s="11" t="str">
        <f>IF(SUM(J8:J33)='Application &amp; Input'!M51,SUM(J8:J33),"Error")</f>
        <v>Error</v>
      </c>
      <c r="K36" s="11"/>
      <c r="L36" s="11"/>
      <c r="M36" s="11"/>
      <c r="N36" s="11"/>
      <c r="O36" s="201" t="str">
        <f>IF(OR(O8="Error",O9="Error",O10="Error",O11="Error",O12="Error",O13="Error",O14="Error",O15="Error",O16="Error",O17="Error",O18="Error",O19="Error",O20="Error",O21="Error",O22="Error",O23="Error",O24="Error",O25="Error",O26="Error",O27="Error",O28="Error",O29="Error",O30="Error",O31="Error",O32="Error",O34="Error"),"Error",IF($J$36="Error","Error",SUM(O8:O35)))</f>
        <v>Error</v>
      </c>
      <c r="P36" s="11"/>
      <c r="Q36" s="304" t="str">
        <f>IF($J$36="Error","Error",SUM(Q8:Q35))</f>
        <v>Error</v>
      </c>
    </row>
    <row r="37" spans="1:17" ht="19.899999999999999" customHeight="1" x14ac:dyDescent="0.3">
      <c r="A37" s="12"/>
      <c r="B37" s="768"/>
      <c r="C37" s="768" t="s">
        <v>968</v>
      </c>
      <c r="D37" s="768"/>
      <c r="E37" s="768"/>
      <c r="F37" s="724">
        <v>0.05</v>
      </c>
      <c r="G37" s="768"/>
      <c r="H37" s="768"/>
      <c r="I37" s="768"/>
      <c r="J37" s="14"/>
      <c r="K37" s="14"/>
      <c r="L37" s="14"/>
      <c r="M37" s="14"/>
      <c r="N37" s="14"/>
      <c r="O37" s="101" t="e">
        <f>IF($F$37&lt;0.05,"Error",($F$37*O36))</f>
        <v>#VALUE!</v>
      </c>
      <c r="P37" s="14"/>
      <c r="Q37" s="143" t="e">
        <f>IF($F$37&lt;0.05,"Error",($F$37*Q36))</f>
        <v>#VALUE!</v>
      </c>
    </row>
    <row r="38" spans="1:17" ht="19.899999999999999" customHeight="1" x14ac:dyDescent="0.3">
      <c r="A38" s="756" t="s">
        <v>998</v>
      </c>
      <c r="B38" s="757"/>
      <c r="C38" s="757"/>
      <c r="D38" s="757"/>
      <c r="E38" s="757"/>
      <c r="F38" s="757"/>
      <c r="G38" s="757"/>
      <c r="H38" s="757"/>
      <c r="I38" s="757"/>
      <c r="J38" s="92"/>
      <c r="K38" s="92"/>
      <c r="L38" s="92"/>
      <c r="M38" s="92"/>
      <c r="N38" s="92"/>
      <c r="O38" s="92" t="e">
        <f>O36-O37</f>
        <v>#VALUE!</v>
      </c>
      <c r="P38" s="92"/>
      <c r="Q38" s="144" t="e">
        <f>Q36-Q37</f>
        <v>#VALUE!</v>
      </c>
    </row>
    <row r="39" spans="1:17" ht="19.899999999999999" customHeight="1" x14ac:dyDescent="0.3">
      <c r="A39" s="10" t="s">
        <v>972</v>
      </c>
      <c r="J39" s="11"/>
      <c r="K39" s="11"/>
      <c r="L39" s="11"/>
      <c r="M39" s="11"/>
      <c r="N39" s="11"/>
      <c r="O39" s="11"/>
      <c r="P39" s="11"/>
      <c r="Q39" s="142"/>
    </row>
    <row r="40" spans="1:17" ht="19.899999999999999" customHeight="1" x14ac:dyDescent="0.3">
      <c r="A40" s="10"/>
      <c r="B40" s="1" t="s">
        <v>999</v>
      </c>
      <c r="J40" s="11"/>
      <c r="K40" s="11"/>
      <c r="L40" s="11"/>
      <c r="M40" s="11"/>
      <c r="N40" s="11"/>
      <c r="O40" s="42"/>
      <c r="P40" s="42"/>
      <c r="Q40" s="145"/>
    </row>
    <row r="41" spans="1:17" ht="19.899999999999999" customHeight="1" x14ac:dyDescent="0.3">
      <c r="A41" s="10"/>
      <c r="B41" s="1" t="s">
        <v>1000</v>
      </c>
      <c r="J41" s="11"/>
      <c r="K41" s="11"/>
      <c r="L41" s="11"/>
      <c r="M41" s="11"/>
      <c r="N41" s="146" t="e">
        <f>O41/$O$38</f>
        <v>#VALUE!</v>
      </c>
      <c r="O41" s="185"/>
      <c r="P41" s="146" t="e">
        <f>Q41/$Q$38</f>
        <v>#VALUE!</v>
      </c>
      <c r="Q41" s="145">
        <f>O41</f>
        <v>0</v>
      </c>
    </row>
    <row r="42" spans="1:17" ht="19.899999999999999" customHeight="1" x14ac:dyDescent="0.3">
      <c r="A42" s="10"/>
      <c r="B42" s="1" t="s">
        <v>1001</v>
      </c>
      <c r="J42" s="11"/>
      <c r="K42" s="11"/>
      <c r="L42" s="11"/>
      <c r="M42" s="11"/>
      <c r="N42" s="146" t="e">
        <f t="shared" ref="N42:N62" si="16">O42/$O$38</f>
        <v>#VALUE!</v>
      </c>
      <c r="O42" s="185"/>
      <c r="P42" s="146" t="e">
        <f t="shared" ref="P42:P62" si="17">Q42/$Q$38</f>
        <v>#VALUE!</v>
      </c>
      <c r="Q42" s="145">
        <f t="shared" ref="Q42:Q61" si="18">O42</f>
        <v>0</v>
      </c>
    </row>
    <row r="43" spans="1:17" ht="19.899999999999999" customHeight="1" x14ac:dyDescent="0.3">
      <c r="A43" s="10"/>
      <c r="B43" s="1" t="s">
        <v>801</v>
      </c>
      <c r="J43" s="11"/>
      <c r="K43" s="11"/>
      <c r="L43" s="11"/>
      <c r="M43" s="11"/>
      <c r="N43" s="146" t="e">
        <f t="shared" si="16"/>
        <v>#VALUE!</v>
      </c>
      <c r="O43" s="185"/>
      <c r="P43" s="146" t="e">
        <f t="shared" si="17"/>
        <v>#VALUE!</v>
      </c>
      <c r="Q43" s="145">
        <f t="shared" si="18"/>
        <v>0</v>
      </c>
    </row>
    <row r="44" spans="1:17" ht="19.899999999999999" customHeight="1" x14ac:dyDescent="0.3">
      <c r="A44" s="10"/>
      <c r="B44" s="1" t="s">
        <v>1002</v>
      </c>
      <c r="J44" s="11"/>
      <c r="K44" s="11"/>
      <c r="L44" s="11"/>
      <c r="M44" s="11"/>
      <c r="N44" s="146" t="e">
        <f t="shared" si="16"/>
        <v>#VALUE!</v>
      </c>
      <c r="O44" s="185"/>
      <c r="P44" s="146" t="e">
        <f t="shared" si="17"/>
        <v>#VALUE!</v>
      </c>
      <c r="Q44" s="145">
        <f t="shared" si="18"/>
        <v>0</v>
      </c>
    </row>
    <row r="45" spans="1:17" ht="19.899999999999999" customHeight="1" x14ac:dyDescent="0.3">
      <c r="A45" s="10"/>
      <c r="B45" s="1" t="s">
        <v>1003</v>
      </c>
      <c r="J45" s="11"/>
      <c r="K45" s="11"/>
      <c r="L45" s="11"/>
      <c r="M45" s="11"/>
      <c r="N45" s="146" t="e">
        <f t="shared" si="16"/>
        <v>#VALUE!</v>
      </c>
      <c r="O45" s="185"/>
      <c r="P45" s="146" t="e">
        <f t="shared" si="17"/>
        <v>#VALUE!</v>
      </c>
      <c r="Q45" s="145">
        <f t="shared" si="18"/>
        <v>0</v>
      </c>
    </row>
    <row r="46" spans="1:17" ht="19.899999999999999" customHeight="1" x14ac:dyDescent="0.3">
      <c r="A46" s="10"/>
      <c r="B46" s="1" t="s">
        <v>1004</v>
      </c>
      <c r="J46" s="11"/>
      <c r="K46" s="11"/>
      <c r="L46" s="11"/>
      <c r="M46" s="11"/>
      <c r="N46" s="146" t="e">
        <f t="shared" si="16"/>
        <v>#VALUE!</v>
      </c>
      <c r="O46" s="185"/>
      <c r="P46" s="146" t="e">
        <f t="shared" si="17"/>
        <v>#VALUE!</v>
      </c>
      <c r="Q46" s="145">
        <f t="shared" si="18"/>
        <v>0</v>
      </c>
    </row>
    <row r="47" spans="1:17" ht="19.899999999999999" customHeight="1" x14ac:dyDescent="0.3">
      <c r="A47" s="10"/>
      <c r="B47" s="1" t="s">
        <v>1005</v>
      </c>
      <c r="J47" s="11"/>
      <c r="K47" s="11"/>
      <c r="L47" s="11"/>
      <c r="M47" s="11"/>
      <c r="N47" s="146" t="e">
        <f t="shared" si="16"/>
        <v>#VALUE!</v>
      </c>
      <c r="O47" s="185"/>
      <c r="P47" s="146" t="e">
        <f t="shared" si="17"/>
        <v>#VALUE!</v>
      </c>
      <c r="Q47" s="145">
        <f t="shared" si="18"/>
        <v>0</v>
      </c>
    </row>
    <row r="48" spans="1:17" ht="19.899999999999999" customHeight="1" x14ac:dyDescent="0.3">
      <c r="A48" s="10"/>
      <c r="B48" s="1" t="s">
        <v>1006</v>
      </c>
      <c r="J48" s="11"/>
      <c r="K48" s="11"/>
      <c r="L48" s="11"/>
      <c r="M48" s="11"/>
      <c r="N48" s="146" t="e">
        <f t="shared" si="16"/>
        <v>#VALUE!</v>
      </c>
      <c r="O48" s="185"/>
      <c r="P48" s="146" t="e">
        <f t="shared" si="17"/>
        <v>#VALUE!</v>
      </c>
      <c r="Q48" s="145">
        <f t="shared" si="18"/>
        <v>0</v>
      </c>
    </row>
    <row r="49" spans="1:17" ht="19.899999999999999" customHeight="1" x14ac:dyDescent="0.3">
      <c r="A49" s="10"/>
      <c r="B49" s="1" t="s">
        <v>1007</v>
      </c>
      <c r="J49" s="11"/>
      <c r="K49" s="11"/>
      <c r="L49" s="11"/>
      <c r="M49" s="11"/>
      <c r="N49" s="146" t="e">
        <f t="shared" si="16"/>
        <v>#VALUE!</v>
      </c>
      <c r="O49" s="185"/>
      <c r="P49" s="146" t="e">
        <f t="shared" si="17"/>
        <v>#VALUE!</v>
      </c>
      <c r="Q49" s="145">
        <f t="shared" si="18"/>
        <v>0</v>
      </c>
    </row>
    <row r="50" spans="1:17" ht="19.899999999999999" customHeight="1" x14ac:dyDescent="0.3">
      <c r="A50" s="10"/>
      <c r="B50" s="1" t="s">
        <v>1008</v>
      </c>
      <c r="J50" s="11"/>
      <c r="K50" s="11"/>
      <c r="L50" s="11"/>
      <c r="M50" s="11"/>
      <c r="N50" s="146" t="e">
        <f t="shared" si="16"/>
        <v>#VALUE!</v>
      </c>
      <c r="O50" s="185"/>
      <c r="P50" s="146" t="e">
        <f t="shared" si="17"/>
        <v>#VALUE!</v>
      </c>
      <c r="Q50" s="145">
        <f t="shared" si="18"/>
        <v>0</v>
      </c>
    </row>
    <row r="51" spans="1:17" ht="19.899999999999999" customHeight="1" x14ac:dyDescent="0.3">
      <c r="A51" s="10"/>
      <c r="B51" s="1" t="s">
        <v>1009</v>
      </c>
      <c r="J51" s="11"/>
      <c r="K51" s="11"/>
      <c r="L51" s="11"/>
      <c r="M51" s="11"/>
      <c r="N51" s="146" t="e">
        <f t="shared" si="16"/>
        <v>#VALUE!</v>
      </c>
      <c r="O51" s="185"/>
      <c r="P51" s="146" t="e">
        <f t="shared" si="17"/>
        <v>#VALUE!</v>
      </c>
      <c r="Q51" s="145">
        <f t="shared" si="18"/>
        <v>0</v>
      </c>
    </row>
    <row r="52" spans="1:17" ht="19.899999999999999" customHeight="1" x14ac:dyDescent="0.3">
      <c r="A52" s="10"/>
      <c r="B52" s="1" t="s">
        <v>1010</v>
      </c>
      <c r="J52" s="11"/>
      <c r="K52" s="11"/>
      <c r="L52" s="11"/>
      <c r="M52" s="11"/>
      <c r="N52" s="146" t="e">
        <f t="shared" si="16"/>
        <v>#VALUE!</v>
      </c>
      <c r="O52" s="185"/>
      <c r="P52" s="146" t="e">
        <f t="shared" si="17"/>
        <v>#VALUE!</v>
      </c>
      <c r="Q52" s="145">
        <f t="shared" si="18"/>
        <v>0</v>
      </c>
    </row>
    <row r="53" spans="1:17" ht="19.899999999999999" customHeight="1" x14ac:dyDescent="0.3">
      <c r="A53" s="10"/>
      <c r="B53" s="1" t="s">
        <v>1011</v>
      </c>
      <c r="J53" s="11"/>
      <c r="K53" s="11"/>
      <c r="L53" s="11"/>
      <c r="M53" s="11"/>
      <c r="N53" s="146" t="e">
        <f t="shared" si="16"/>
        <v>#VALUE!</v>
      </c>
      <c r="O53" s="185"/>
      <c r="P53" s="146" t="e">
        <f t="shared" si="17"/>
        <v>#VALUE!</v>
      </c>
      <c r="Q53" s="145">
        <f t="shared" si="18"/>
        <v>0</v>
      </c>
    </row>
    <row r="54" spans="1:17" ht="19.899999999999999" customHeight="1" x14ac:dyDescent="0.3">
      <c r="A54" s="10"/>
      <c r="B54" s="1" t="s">
        <v>1012</v>
      </c>
      <c r="J54" s="11"/>
      <c r="K54" s="11"/>
      <c r="L54" s="11"/>
      <c r="M54" s="11"/>
      <c r="N54" s="146" t="e">
        <f t="shared" si="16"/>
        <v>#VALUE!</v>
      </c>
      <c r="O54" s="185"/>
      <c r="P54" s="146" t="e">
        <f t="shared" si="17"/>
        <v>#VALUE!</v>
      </c>
      <c r="Q54" s="145">
        <f t="shared" si="18"/>
        <v>0</v>
      </c>
    </row>
    <row r="55" spans="1:17" ht="19.899999999999999" customHeight="1" x14ac:dyDescent="0.3">
      <c r="A55" s="10"/>
      <c r="B55" s="1" t="s">
        <v>807</v>
      </c>
      <c r="J55" s="11"/>
      <c r="K55" s="11"/>
      <c r="L55" s="11"/>
      <c r="M55" s="11"/>
      <c r="N55" s="146" t="e">
        <f t="shared" si="16"/>
        <v>#VALUE!</v>
      </c>
      <c r="O55" s="185"/>
      <c r="P55" s="146" t="e">
        <f t="shared" si="17"/>
        <v>#VALUE!</v>
      </c>
      <c r="Q55" s="145">
        <f t="shared" si="18"/>
        <v>0</v>
      </c>
    </row>
    <row r="56" spans="1:17" ht="19.899999999999999" customHeight="1" x14ac:dyDescent="0.3">
      <c r="A56" s="10"/>
      <c r="B56" s="1" t="s">
        <v>806</v>
      </c>
      <c r="J56" s="11"/>
      <c r="K56" s="11"/>
      <c r="L56" s="11"/>
      <c r="M56" s="11"/>
      <c r="N56" s="146" t="e">
        <f t="shared" si="16"/>
        <v>#VALUE!</v>
      </c>
      <c r="O56" s="185"/>
      <c r="P56" s="146" t="e">
        <f t="shared" si="17"/>
        <v>#VALUE!</v>
      </c>
      <c r="Q56" s="145">
        <f t="shared" si="18"/>
        <v>0</v>
      </c>
    </row>
    <row r="57" spans="1:17" ht="19.899999999999999" customHeight="1" x14ac:dyDescent="0.3">
      <c r="A57" s="10"/>
      <c r="B57" s="1" t="s">
        <v>1013</v>
      </c>
      <c r="J57" s="11"/>
      <c r="K57" s="11"/>
      <c r="L57" s="11"/>
      <c r="M57" s="11"/>
      <c r="N57" s="146" t="e">
        <f t="shared" si="16"/>
        <v>#VALUE!</v>
      </c>
      <c r="O57" s="185"/>
      <c r="P57" s="146" t="e">
        <f t="shared" si="17"/>
        <v>#VALUE!</v>
      </c>
      <c r="Q57" s="145">
        <f t="shared" si="18"/>
        <v>0</v>
      </c>
    </row>
    <row r="58" spans="1:17" ht="19.899999999999999" customHeight="1" x14ac:dyDescent="0.3">
      <c r="A58" s="10"/>
      <c r="B58" s="1" t="s">
        <v>1014</v>
      </c>
      <c r="J58" s="11"/>
      <c r="K58" s="11"/>
      <c r="L58" s="11"/>
      <c r="M58" s="11"/>
      <c r="N58" s="146" t="e">
        <f t="shared" si="16"/>
        <v>#VALUE!</v>
      </c>
      <c r="O58" s="185"/>
      <c r="P58" s="146" t="e">
        <f t="shared" si="17"/>
        <v>#VALUE!</v>
      </c>
      <c r="Q58" s="145">
        <f t="shared" si="18"/>
        <v>0</v>
      </c>
    </row>
    <row r="59" spans="1:17" ht="19.899999999999999" customHeight="1" x14ac:dyDescent="0.3">
      <c r="A59" s="10"/>
      <c r="B59" s="1" t="s">
        <v>914</v>
      </c>
      <c r="J59" s="11"/>
      <c r="K59" s="11"/>
      <c r="L59" s="11"/>
      <c r="M59" s="11"/>
      <c r="N59" s="146" t="e">
        <f t="shared" si="16"/>
        <v>#VALUE!</v>
      </c>
      <c r="O59" s="185"/>
      <c r="P59" s="146" t="e">
        <f t="shared" si="17"/>
        <v>#VALUE!</v>
      </c>
      <c r="Q59" s="145">
        <f t="shared" si="18"/>
        <v>0</v>
      </c>
    </row>
    <row r="60" spans="1:17" ht="19.899999999999999" customHeight="1" x14ac:dyDescent="0.3">
      <c r="A60" s="10"/>
      <c r="B60" s="1" t="s">
        <v>493</v>
      </c>
      <c r="D60" s="1028"/>
      <c r="E60" s="1028"/>
      <c r="F60" s="1028"/>
      <c r="G60" s="1028"/>
      <c r="J60" s="11"/>
      <c r="K60" s="11"/>
      <c r="L60" s="11"/>
      <c r="M60" s="11"/>
      <c r="N60" s="146" t="e">
        <f t="shared" si="16"/>
        <v>#VALUE!</v>
      </c>
      <c r="O60" s="185"/>
      <c r="P60" s="146" t="e">
        <f t="shared" si="17"/>
        <v>#VALUE!</v>
      </c>
      <c r="Q60" s="145">
        <f t="shared" si="18"/>
        <v>0</v>
      </c>
    </row>
    <row r="61" spans="1:17" ht="19.899999999999999" customHeight="1" x14ac:dyDescent="0.3">
      <c r="A61" s="12"/>
      <c r="B61" s="768" t="s">
        <v>493</v>
      </c>
      <c r="C61" s="768"/>
      <c r="D61" s="1073"/>
      <c r="E61" s="1073"/>
      <c r="F61" s="1073"/>
      <c r="G61" s="1073"/>
      <c r="H61" s="768"/>
      <c r="I61" s="768"/>
      <c r="J61" s="14"/>
      <c r="K61" s="14"/>
      <c r="L61" s="14"/>
      <c r="M61" s="14"/>
      <c r="N61" s="102" t="e">
        <f t="shared" si="16"/>
        <v>#VALUE!</v>
      </c>
      <c r="O61" s="167"/>
      <c r="P61" s="102" t="e">
        <f t="shared" si="17"/>
        <v>#VALUE!</v>
      </c>
      <c r="Q61" s="147">
        <f t="shared" si="18"/>
        <v>0</v>
      </c>
    </row>
    <row r="62" spans="1:17" ht="19.899999999999999" customHeight="1" x14ac:dyDescent="0.3">
      <c r="A62" s="756"/>
      <c r="B62" s="757"/>
      <c r="C62" s="757" t="s">
        <v>1015</v>
      </c>
      <c r="D62" s="757"/>
      <c r="E62" s="757"/>
      <c r="F62" s="757"/>
      <c r="G62" s="757"/>
      <c r="H62" s="757"/>
      <c r="I62" s="757"/>
      <c r="J62" s="92"/>
      <c r="K62" s="92"/>
      <c r="L62" s="92"/>
      <c r="M62" s="92"/>
      <c r="N62" s="103" t="e">
        <f t="shared" si="16"/>
        <v>#VALUE!</v>
      </c>
      <c r="O62" s="92">
        <f>SUM(O41:O61)</f>
        <v>0</v>
      </c>
      <c r="P62" s="103" t="e">
        <f t="shared" si="17"/>
        <v>#VALUE!</v>
      </c>
      <c r="Q62" s="144">
        <f>SUM(Q41:Q61)</f>
        <v>0</v>
      </c>
    </row>
    <row r="63" spans="1:17" ht="19.899999999999999" customHeight="1" x14ac:dyDescent="0.3">
      <c r="A63" s="10"/>
      <c r="B63" s="1" t="s">
        <v>1016</v>
      </c>
      <c r="J63" s="11"/>
      <c r="K63" s="11"/>
      <c r="L63" s="11"/>
      <c r="M63" s="11"/>
      <c r="N63" s="146"/>
      <c r="O63" s="11"/>
      <c r="P63" s="146"/>
      <c r="Q63" s="142"/>
    </row>
    <row r="64" spans="1:17" ht="19.899999999999999" customHeight="1" x14ac:dyDescent="0.3">
      <c r="A64" s="10"/>
      <c r="B64" s="1" t="s">
        <v>1017</v>
      </c>
      <c r="J64" s="11"/>
      <c r="K64" s="11"/>
      <c r="L64" s="11"/>
      <c r="M64" s="11"/>
      <c r="N64" s="146" t="e">
        <f t="shared" ref="N64:N72" si="19">O64/$O$38</f>
        <v>#VALUE!</v>
      </c>
      <c r="O64" s="261">
        <f>IF(N91=TRUE,'Application &amp; Input'!K146,"Error")</f>
        <v>0</v>
      </c>
      <c r="P64" s="146" t="e">
        <f t="shared" ref="P64:P72" si="20">Q64/$Q$38</f>
        <v>#VALUE!</v>
      </c>
      <c r="Q64" s="145">
        <f>O64</f>
        <v>0</v>
      </c>
    </row>
    <row r="65" spans="1:17" ht="19.899999999999999" customHeight="1" x14ac:dyDescent="0.3">
      <c r="A65" s="10"/>
      <c r="B65" s="1" t="s">
        <v>1018</v>
      </c>
      <c r="J65" s="11"/>
      <c r="K65" s="11"/>
      <c r="L65" s="11"/>
      <c r="M65" s="11"/>
      <c r="N65" s="146" t="e">
        <f t="shared" si="19"/>
        <v>#VALUE!</v>
      </c>
      <c r="O65" s="261" t="e">
        <f>O86</f>
        <v>#VALUE!</v>
      </c>
      <c r="P65" s="146" t="e">
        <f t="shared" si="20"/>
        <v>#VALUE!</v>
      </c>
      <c r="Q65" s="145" t="e">
        <f t="shared" ref="Q65:Q70" si="21">O65</f>
        <v>#VALUE!</v>
      </c>
    </row>
    <row r="66" spans="1:17" ht="19.899999999999999" customHeight="1" x14ac:dyDescent="0.3">
      <c r="A66" s="10"/>
      <c r="B66" s="1" t="s">
        <v>1019</v>
      </c>
      <c r="J66" s="11"/>
      <c r="K66" s="11"/>
      <c r="L66" s="11"/>
      <c r="M66" s="11"/>
      <c r="N66" s="146" t="e">
        <f t="shared" si="19"/>
        <v>#VALUE!</v>
      </c>
      <c r="O66" s="261">
        <f>'E-Multi-Year Budget'!G67*0.00125</f>
        <v>0</v>
      </c>
      <c r="P66" s="146" t="e">
        <f t="shared" si="20"/>
        <v>#VALUE!</v>
      </c>
      <c r="Q66" s="145">
        <f t="shared" si="21"/>
        <v>0</v>
      </c>
    </row>
    <row r="67" spans="1:17" ht="19.899999999999999" customHeight="1" x14ac:dyDescent="0.3">
      <c r="A67" s="10"/>
      <c r="B67" s="1" t="s">
        <v>1020</v>
      </c>
      <c r="J67" s="11"/>
      <c r="K67" s="11"/>
      <c r="L67" s="11"/>
      <c r="M67" s="11"/>
      <c r="N67" s="146" t="e">
        <f t="shared" si="19"/>
        <v>#VALUE!</v>
      </c>
      <c r="O67" s="185"/>
      <c r="P67" s="146" t="e">
        <f t="shared" si="20"/>
        <v>#VALUE!</v>
      </c>
      <c r="Q67" s="145">
        <f t="shared" si="21"/>
        <v>0</v>
      </c>
    </row>
    <row r="68" spans="1:17" ht="19.899999999999999" customHeight="1" x14ac:dyDescent="0.3">
      <c r="A68" s="10"/>
      <c r="B68" s="1" t="s">
        <v>1021</v>
      </c>
      <c r="J68" s="11"/>
      <c r="K68" s="11"/>
      <c r="L68" s="11"/>
      <c r="M68" s="11"/>
      <c r="N68" s="146" t="e">
        <f t="shared" si="19"/>
        <v>#VALUE!</v>
      </c>
      <c r="O68" s="185"/>
      <c r="P68" s="146" t="e">
        <f t="shared" si="20"/>
        <v>#VALUE!</v>
      </c>
      <c r="Q68" s="145">
        <f t="shared" si="21"/>
        <v>0</v>
      </c>
    </row>
    <row r="69" spans="1:17" ht="19.899999999999999" customHeight="1" x14ac:dyDescent="0.3">
      <c r="A69" s="10"/>
      <c r="B69" s="1" t="s">
        <v>493</v>
      </c>
      <c r="D69" s="1028"/>
      <c r="E69" s="1028"/>
      <c r="F69" s="1028"/>
      <c r="G69" s="1028"/>
      <c r="J69" s="11"/>
      <c r="K69" s="11"/>
      <c r="L69" s="11"/>
      <c r="M69" s="11"/>
      <c r="N69" s="146" t="e">
        <f t="shared" si="19"/>
        <v>#VALUE!</v>
      </c>
      <c r="O69" s="185"/>
      <c r="P69" s="146" t="e">
        <f t="shared" si="20"/>
        <v>#VALUE!</v>
      </c>
      <c r="Q69" s="145">
        <f t="shared" si="21"/>
        <v>0</v>
      </c>
    </row>
    <row r="70" spans="1:17" ht="19.899999999999999" customHeight="1" x14ac:dyDescent="0.3">
      <c r="A70" s="12"/>
      <c r="B70" s="768" t="s">
        <v>493</v>
      </c>
      <c r="C70" s="768"/>
      <c r="D70" s="1073"/>
      <c r="E70" s="1073"/>
      <c r="F70" s="1073"/>
      <c r="G70" s="1073"/>
      <c r="H70" s="768"/>
      <c r="I70" s="768"/>
      <c r="J70" s="14"/>
      <c r="K70" s="14"/>
      <c r="L70" s="14"/>
      <c r="M70" s="14"/>
      <c r="N70" s="102" t="e">
        <f t="shared" si="19"/>
        <v>#VALUE!</v>
      </c>
      <c r="O70" s="167"/>
      <c r="P70" s="102" t="e">
        <f t="shared" si="20"/>
        <v>#VALUE!</v>
      </c>
      <c r="Q70" s="147">
        <f t="shared" si="21"/>
        <v>0</v>
      </c>
    </row>
    <row r="71" spans="1:17" ht="19.899999999999999" customHeight="1" x14ac:dyDescent="0.3">
      <c r="A71" s="756"/>
      <c r="B71" s="757"/>
      <c r="C71" s="757" t="s">
        <v>1022</v>
      </c>
      <c r="D71" s="757"/>
      <c r="E71" s="757"/>
      <c r="F71" s="757"/>
      <c r="G71" s="757"/>
      <c r="H71" s="757"/>
      <c r="I71" s="757"/>
      <c r="J71" s="92"/>
      <c r="K71" s="92"/>
      <c r="L71" s="92"/>
      <c r="M71" s="92"/>
      <c r="N71" s="103" t="e">
        <f t="shared" si="19"/>
        <v>#VALUE!</v>
      </c>
      <c r="O71" s="92" t="e">
        <f>IF(O67&lt;($J$36*300),"Error",SUM(O64:O70))</f>
        <v>#VALUE!</v>
      </c>
      <c r="P71" s="103" t="e">
        <f t="shared" si="20"/>
        <v>#VALUE!</v>
      </c>
      <c r="Q71" s="144" t="e">
        <f>IF(Q67&lt;($J$36*300),"Error",SUM(Q64:Q70))</f>
        <v>#VALUE!</v>
      </c>
    </row>
    <row r="72" spans="1:17" ht="19.899999999999999" customHeight="1" x14ac:dyDescent="0.3">
      <c r="A72" s="756" t="s">
        <v>973</v>
      </c>
      <c r="B72" s="757"/>
      <c r="C72" s="757"/>
      <c r="D72" s="757"/>
      <c r="E72" s="757"/>
      <c r="F72" s="757"/>
      <c r="G72" s="757"/>
      <c r="H72" s="757"/>
      <c r="I72" s="757"/>
      <c r="J72" s="92"/>
      <c r="K72" s="92"/>
      <c r="L72" s="92"/>
      <c r="M72" s="92"/>
      <c r="N72" s="103" t="e">
        <f t="shared" si="19"/>
        <v>#VALUE!</v>
      </c>
      <c r="O72" s="92" t="e">
        <f>IF(O64="Error","Error",O62+O71)</f>
        <v>#VALUE!</v>
      </c>
      <c r="P72" s="103" t="e">
        <f t="shared" si="20"/>
        <v>#VALUE!</v>
      </c>
      <c r="Q72" s="144" t="e">
        <f>IF(Q64="Error","Error",Q62+Q71)</f>
        <v>#VALUE!</v>
      </c>
    </row>
    <row r="73" spans="1:17" ht="19.899999999999999" customHeight="1" thickBot="1" x14ac:dyDescent="0.35">
      <c r="A73" s="148" t="s">
        <v>1023</v>
      </c>
      <c r="B73" s="104"/>
      <c r="C73" s="104"/>
      <c r="D73" s="104"/>
      <c r="E73" s="104"/>
      <c r="F73" s="104"/>
      <c r="G73" s="104"/>
      <c r="H73" s="104"/>
      <c r="I73" s="104"/>
      <c r="J73" s="105"/>
      <c r="K73" s="105"/>
      <c r="L73" s="105"/>
      <c r="M73" s="105"/>
      <c r="N73" s="106" t="e">
        <f>O73/$O$38</f>
        <v>#VALUE!</v>
      </c>
      <c r="O73" s="263" t="e">
        <f>IF(O67&gt;=0,O38-O72,"Error")</f>
        <v>#VALUE!</v>
      </c>
      <c r="P73" s="106" t="e">
        <f>Q73/$Q$38</f>
        <v>#VALUE!</v>
      </c>
      <c r="Q73" s="264" t="e">
        <f>Q38-Q72</f>
        <v>#VALUE!</v>
      </c>
    </row>
    <row r="74" spans="1:17" ht="19.899999999999999" customHeight="1" thickTop="1" x14ac:dyDescent="0.3">
      <c r="A74" s="10"/>
      <c r="B74" s="1" t="s">
        <v>1024</v>
      </c>
      <c r="O74" s="11">
        <f>SUM('E-Multi-Year Budget'!G28:G31)</f>
        <v>0</v>
      </c>
      <c r="P74" s="11"/>
      <c r="Q74" s="142">
        <f>SUM('E-Multi-Year Budget'!G28:G31)</f>
        <v>0</v>
      </c>
    </row>
    <row r="75" spans="1:17" ht="19.899999999999999" customHeight="1" x14ac:dyDescent="0.3">
      <c r="A75" s="65"/>
      <c r="B75" s="1" t="s">
        <v>976</v>
      </c>
      <c r="C75" s="41"/>
      <c r="D75" s="41"/>
      <c r="E75" s="41"/>
      <c r="N75" s="351"/>
      <c r="O75" s="11" t="e">
        <f>O73-O74</f>
        <v>#VALUE!</v>
      </c>
      <c r="P75" s="454"/>
      <c r="Q75" s="142" t="e">
        <f>Q73-Q74</f>
        <v>#VALUE!</v>
      </c>
    </row>
    <row r="76" spans="1:17" ht="19.899999999999999" customHeight="1" x14ac:dyDescent="0.3">
      <c r="A76" s="12"/>
      <c r="B76" s="50" t="s">
        <v>1025</v>
      </c>
      <c r="C76" s="768"/>
      <c r="D76" s="768"/>
      <c r="E76" s="768"/>
      <c r="F76" s="768"/>
      <c r="G76" s="768"/>
      <c r="H76" s="768"/>
      <c r="I76" s="768"/>
      <c r="J76" s="768"/>
      <c r="K76" s="768"/>
      <c r="L76" s="768"/>
      <c r="M76" s="768"/>
      <c r="N76" s="150" t="e">
        <f>IF(O76&lt;1.15,"DSR Failure"," ")</f>
        <v>#VALUE!</v>
      </c>
      <c r="O76" s="151" t="e">
        <f>O73/O74</f>
        <v>#VALUE!</v>
      </c>
      <c r="P76" s="152" t="e">
        <f>IF(Q76&lt;1.15,"DSR Failure"," ")</f>
        <v>#VALUE!</v>
      </c>
      <c r="Q76" s="153" t="e">
        <f>Q73/Q74</f>
        <v>#VALUE!</v>
      </c>
    </row>
    <row r="78" spans="1:17" ht="19.899999999999999" customHeight="1" x14ac:dyDescent="0.3">
      <c r="A78" s="265" t="s">
        <v>332</v>
      </c>
      <c r="B78" s="1" t="s">
        <v>1026</v>
      </c>
    </row>
    <row r="79" spans="1:17" ht="19.899999999999999" customHeight="1" x14ac:dyDescent="0.3">
      <c r="A79" s="265" t="s">
        <v>764</v>
      </c>
      <c r="B79" s="1" t="s">
        <v>1027</v>
      </c>
    </row>
    <row r="80" spans="1:17" ht="19.899999999999999" customHeight="1" x14ac:dyDescent="0.3">
      <c r="A80" s="265" t="s">
        <v>838</v>
      </c>
      <c r="B80" s="1" t="s">
        <v>1028</v>
      </c>
    </row>
    <row r="81" spans="1:15" ht="19.899999999999999" customHeight="1" x14ac:dyDescent="0.3">
      <c r="A81" s="265"/>
    </row>
    <row r="82" spans="1:15" ht="19.5" hidden="1" customHeight="1" outlineLevel="1" x14ac:dyDescent="0.3">
      <c r="A82" s="1" t="s">
        <v>1029</v>
      </c>
      <c r="K82" s="91"/>
      <c r="L82" s="91" t="s">
        <v>263</v>
      </c>
      <c r="M82" s="91" t="s">
        <v>362</v>
      </c>
      <c r="N82" s="91" t="s">
        <v>1030</v>
      </c>
      <c r="O82" s="91" t="s">
        <v>269</v>
      </c>
    </row>
    <row r="83" spans="1:15" ht="19.899999999999999" hidden="1" customHeight="1" outlineLevel="1" x14ac:dyDescent="0.3">
      <c r="B83" s="1" t="s">
        <v>1031</v>
      </c>
      <c r="K83" s="7"/>
      <c r="L83" s="7" t="e">
        <f>'Application &amp; Input'!M51-'Application &amp; Input'!M50</f>
        <v>#VALUE!</v>
      </c>
      <c r="M83" s="7">
        <v>25</v>
      </c>
      <c r="N83" s="7">
        <f>IF(ISNUMBER('Application &amp; Input'!K119),IF('Application &amp; Input'!K119&gt;0,1,0),0)</f>
        <v>0</v>
      </c>
      <c r="O83" s="91" t="e">
        <f>(L83*M83)*N83</f>
        <v>#VALUE!</v>
      </c>
    </row>
    <row r="84" spans="1:15" ht="19.899999999999999" hidden="1" customHeight="1" outlineLevel="1" x14ac:dyDescent="0.3">
      <c r="B84" s="1" t="s">
        <v>1032</v>
      </c>
      <c r="K84" s="7"/>
      <c r="L84" s="7" t="e">
        <f>'Application &amp; Input'!M51-'Application &amp; Input'!M50</f>
        <v>#VALUE!</v>
      </c>
      <c r="M84" s="7">
        <v>35</v>
      </c>
      <c r="N84" s="7">
        <f>IF(OR(AND(ISNUMBER('Application &amp; Input'!L124),'Application &amp; Input'!L124&gt;0),AND(ISNUMBER('Application &amp; Input'!M124),'Application &amp; Input'!M124&gt;0)),1,0)</f>
        <v>0</v>
      </c>
      <c r="O84" s="91" t="e">
        <f t="shared" ref="O84:O85" si="22">(L84*M84)*N84</f>
        <v>#VALUE!</v>
      </c>
    </row>
    <row r="85" spans="1:15" ht="19.899999999999999" hidden="1" customHeight="1" outlineLevel="1" x14ac:dyDescent="0.3">
      <c r="B85" s="1" t="s">
        <v>1033</v>
      </c>
      <c r="K85" s="7"/>
      <c r="L85" s="7" t="e">
        <f>'Application &amp; Input'!M51-'Application &amp; Input'!M50</f>
        <v>#VALUE!</v>
      </c>
      <c r="M85" s="7">
        <v>35</v>
      </c>
      <c r="N85" s="7">
        <f>IF(OR(AND(ISNUMBER('Application &amp; Input'!L122),'Application &amp; Input'!L122&gt;0),AND(ISNUMBER('Application &amp; Input'!M122),'Application &amp; Input'!M122&gt;0)),1,0)</f>
        <v>0</v>
      </c>
      <c r="O85" s="91" t="e">
        <f t="shared" si="22"/>
        <v>#VALUE!</v>
      </c>
    </row>
    <row r="86" spans="1:15" ht="19.899999999999999" hidden="1" customHeight="1" outlineLevel="1" x14ac:dyDescent="0.3">
      <c r="A86" s="1" t="s">
        <v>1034</v>
      </c>
      <c r="K86" s="7"/>
      <c r="L86" s="7"/>
      <c r="M86" s="7"/>
      <c r="N86" s="7"/>
      <c r="O86" s="91" t="e">
        <f>SUM(O83:O85)</f>
        <v>#VALUE!</v>
      </c>
    </row>
    <row r="87" spans="1:15" ht="19.899999999999999" hidden="1" customHeight="1" outlineLevel="1" x14ac:dyDescent="0.3"/>
    <row r="88" spans="1:15" ht="19.899999999999999" hidden="1" customHeight="1" outlineLevel="1" x14ac:dyDescent="0.3">
      <c r="A88" s="1" t="s">
        <v>1017</v>
      </c>
    </row>
    <row r="89" spans="1:15" ht="19.899999999999999" hidden="1" customHeight="1" outlineLevel="1" x14ac:dyDescent="0.3">
      <c r="B89" s="1" t="s">
        <v>1035</v>
      </c>
      <c r="N89" s="1" t="b">
        <f>AND('Application &amp; Input'!K119&gt;0,'Application &amp; Input'!K146&gt;0)</f>
        <v>0</v>
      </c>
    </row>
    <row r="90" spans="1:15" ht="19.899999999999999" hidden="1" customHeight="1" outlineLevel="1" x14ac:dyDescent="0.3">
      <c r="B90" s="1" t="s">
        <v>1036</v>
      </c>
      <c r="N90" s="1" t="b">
        <f>AND('Application &amp; Input'!K119&lt;=0,'Application &amp; Input'!K146=0)</f>
        <v>1</v>
      </c>
    </row>
    <row r="91" spans="1:15" ht="19.899999999999999" hidden="1" customHeight="1" outlineLevel="1" x14ac:dyDescent="0.3">
      <c r="B91" s="1" t="s">
        <v>1037</v>
      </c>
      <c r="N91" s="1" t="b">
        <f>OR(N89=TRUE,N90=TRUE)</f>
        <v>1</v>
      </c>
    </row>
    <row r="92" spans="1:15" ht="19.899999999999999" customHeight="1" collapsed="1" x14ac:dyDescent="0.3"/>
  </sheetData>
  <sheetProtection algorithmName="SHA-512" hashValue="3OZIu4jKqyIEE/o9u4DeSrxRdqSwvGt2LF3jxykj1tuVPNTbUaEAvgENeqhDm1d4eb1lWhJUEIq5L9qbTW94dA==" saltValue="RsIc8pqwG68FWj4yG+kkGg==" spinCount="100000" sheet="1" objects="1" scenarios="1"/>
  <sortState xmlns:xlrd2="http://schemas.microsoft.com/office/spreadsheetml/2017/richdata2" ref="B62:B66">
    <sortCondition ref="B62"/>
  </sortState>
  <mergeCells count="9">
    <mergeCell ref="D60:G60"/>
    <mergeCell ref="D61:G61"/>
    <mergeCell ref="D69:G69"/>
    <mergeCell ref="D70:G70"/>
    <mergeCell ref="A1:Q1"/>
    <mergeCell ref="A3:Q3"/>
    <mergeCell ref="A2:Q2"/>
    <mergeCell ref="F35:H35"/>
    <mergeCell ref="A4:Q4"/>
  </mergeCells>
  <printOptions horizontalCentered="1"/>
  <pageMargins left="0.7" right="0.7" top="0.75" bottom="0.5" header="0.3" footer="0.3"/>
  <pageSetup scale="43" orientation="portrait" r:id="rId1"/>
  <headerFooter>
    <oddFooter>&amp;LExhibit &amp;A&amp;CPage &amp;P/&amp;N&amp;R2025 Consolidated Application</oddFooter>
  </headerFooter>
  <extLst>
    <ext xmlns:x14="http://schemas.microsoft.com/office/spreadsheetml/2009/9/main" uri="{CCE6A557-97BC-4b89-ADB6-D9C93CAAB3DF}">
      <x14:dataValidations xmlns:xm="http://schemas.microsoft.com/office/excel/2006/main" disablePrompts="1" count="1">
        <x14:dataValidation type="whole" operator="greaterThanOrEqual" showInputMessage="1" showErrorMessage="1" xr:uid="{00000000-0002-0000-0E00-000000000000}">
          <x14:formula1>
            <xm:f>'Application &amp; Input'!M51*300</xm:f>
          </x14:formula1>
          <xm:sqref>O67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9EEAA-B8CA-4AAE-8064-98E209FB92C5}">
  <sheetPr codeName="Sheet42">
    <pageSetUpPr fitToPage="1"/>
  </sheetPr>
  <dimension ref="A1:O36"/>
  <sheetViews>
    <sheetView showGridLines="0" workbookViewId="0">
      <selection activeCell="K11" sqref="K11"/>
    </sheetView>
  </sheetViews>
  <sheetFormatPr defaultColWidth="8.81640625" defaultRowHeight="19.899999999999999" customHeight="1" x14ac:dyDescent="0.3"/>
  <cols>
    <col min="1" max="4" width="3.7265625" style="1" customWidth="1"/>
    <col min="5" max="5" width="5.7265625" style="1" customWidth="1"/>
    <col min="6" max="6" width="6.54296875" style="1" customWidth="1"/>
    <col min="7" max="7" width="5.7265625" style="1" customWidth="1"/>
    <col min="8" max="9" width="3.7265625" style="1" customWidth="1"/>
    <col min="10" max="10" width="7.7265625" style="1" customWidth="1"/>
    <col min="11" max="11" width="20.6328125" style="1" bestFit="1" customWidth="1"/>
    <col min="12" max="12" width="16.08984375" style="1" bestFit="1" customWidth="1"/>
    <col min="13" max="14" width="15.7265625" style="1" customWidth="1"/>
    <col min="15" max="16384" width="8.81640625" style="1"/>
  </cols>
  <sheetData>
    <row r="1" spans="1:14" ht="19.899999999999999" customHeight="1" x14ac:dyDescent="0.3">
      <c r="A1" s="1074" t="s">
        <v>1038</v>
      </c>
      <c r="B1" s="1075"/>
      <c r="C1" s="1075"/>
      <c r="D1" s="1075"/>
      <c r="E1" s="1075"/>
      <c r="F1" s="1075"/>
      <c r="G1" s="1075"/>
      <c r="H1" s="1075"/>
      <c r="I1" s="1075"/>
      <c r="J1" s="1075"/>
      <c r="K1" s="1075"/>
      <c r="L1" s="1075"/>
      <c r="M1" s="1075"/>
      <c r="N1" s="1076"/>
    </row>
    <row r="2" spans="1:14" ht="19.899999999999999" customHeight="1" x14ac:dyDescent="0.3">
      <c r="A2" s="1059">
        <f>'Application &amp; Input'!I15</f>
        <v>0</v>
      </c>
      <c r="B2" s="991"/>
      <c r="C2" s="991"/>
      <c r="D2" s="991"/>
      <c r="E2" s="991"/>
      <c r="F2" s="991"/>
      <c r="G2" s="991"/>
      <c r="H2" s="991"/>
      <c r="I2" s="991"/>
      <c r="J2" s="991"/>
      <c r="K2" s="991"/>
      <c r="L2" s="991"/>
      <c r="M2" s="991"/>
      <c r="N2" s="1060"/>
    </row>
    <row r="3" spans="1:14" ht="19.899999999999999" customHeight="1" x14ac:dyDescent="0.3">
      <c r="A3" s="1059" t="s">
        <v>1039</v>
      </c>
      <c r="B3" s="991"/>
      <c r="C3" s="991"/>
      <c r="D3" s="991"/>
      <c r="E3" s="991"/>
      <c r="F3" s="991"/>
      <c r="G3" s="991"/>
      <c r="H3" s="991"/>
      <c r="I3" s="991"/>
      <c r="J3" s="991"/>
      <c r="K3" s="991"/>
      <c r="L3" s="991"/>
      <c r="M3" s="991"/>
      <c r="N3" s="1060"/>
    </row>
    <row r="4" spans="1:14" ht="30" customHeight="1" x14ac:dyDescent="0.3">
      <c r="A4" s="1080" t="s">
        <v>1040</v>
      </c>
      <c r="B4" s="1081"/>
      <c r="C4" s="1081"/>
      <c r="D4" s="1081"/>
      <c r="E4" s="1081"/>
      <c r="F4" s="1081"/>
      <c r="G4" s="1081"/>
      <c r="H4" s="1081"/>
      <c r="I4" s="1081"/>
      <c r="J4" s="1081"/>
      <c r="K4" s="1081"/>
      <c r="L4" s="1081"/>
      <c r="M4" s="1081"/>
      <c r="N4" s="1082"/>
    </row>
    <row r="5" spans="1:14" ht="19.899999999999999" customHeight="1" x14ac:dyDescent="0.3">
      <c r="A5" s="704" t="s">
        <v>1041</v>
      </c>
      <c r="B5" s="705"/>
      <c r="C5" s="705"/>
      <c r="D5" s="705"/>
      <c r="E5" s="705"/>
      <c r="F5" s="705"/>
      <c r="G5" s="705"/>
      <c r="H5" s="705"/>
      <c r="I5" s="9"/>
      <c r="J5" s="773" t="s">
        <v>1042</v>
      </c>
      <c r="K5" s="773" t="s">
        <v>1672</v>
      </c>
      <c r="L5" s="773" t="s">
        <v>1669</v>
      </c>
      <c r="M5" s="773" t="s">
        <v>1043</v>
      </c>
      <c r="N5" s="772" t="s">
        <v>1668</v>
      </c>
    </row>
    <row r="6" spans="1:14" ht="19.899999999999999" customHeight="1" x14ac:dyDescent="0.3">
      <c r="A6" s="1083"/>
      <c r="B6" s="1084"/>
      <c r="C6" s="1084"/>
      <c r="D6" s="1084"/>
      <c r="E6" s="1084"/>
      <c r="F6" s="1084"/>
      <c r="G6" s="1084"/>
      <c r="H6" s="1084"/>
      <c r="I6" s="768"/>
      <c r="J6" s="776" t="s">
        <v>987</v>
      </c>
      <c r="K6" s="776" t="s">
        <v>1671</v>
      </c>
      <c r="L6" s="776" t="s">
        <v>1670</v>
      </c>
      <c r="M6" s="776" t="s">
        <v>1667</v>
      </c>
      <c r="N6" s="775" t="s">
        <v>1043</v>
      </c>
    </row>
    <row r="7" spans="1:14" ht="19.899999999999999" customHeight="1" x14ac:dyDescent="0.3">
      <c r="A7" s="10" t="s">
        <v>963</v>
      </c>
      <c r="D7" s="4" t="s">
        <v>991</v>
      </c>
      <c r="J7" s="89"/>
      <c r="K7" s="89"/>
      <c r="L7" s="89"/>
      <c r="M7" s="89"/>
      <c r="N7" s="141"/>
    </row>
    <row r="8" spans="1:14" ht="19.899999999999999" customHeight="1" x14ac:dyDescent="0.3">
      <c r="A8" s="10"/>
      <c r="B8" s="1" t="s">
        <v>992</v>
      </c>
      <c r="D8" s="759"/>
      <c r="E8" s="1" t="s">
        <v>993</v>
      </c>
      <c r="F8" s="183"/>
      <c r="G8" s="1" t="s">
        <v>994</v>
      </c>
      <c r="J8" s="707"/>
      <c r="K8" s="707"/>
      <c r="L8" s="707"/>
      <c r="M8" s="708">
        <f>L8-K8</f>
        <v>0</v>
      </c>
      <c r="N8" s="725">
        <f>(M8*J8)*12</f>
        <v>0</v>
      </c>
    </row>
    <row r="9" spans="1:14" ht="19.899999999999999" customHeight="1" x14ac:dyDescent="0.3">
      <c r="A9" s="10"/>
      <c r="B9" s="1" t="s">
        <v>992</v>
      </c>
      <c r="D9" s="158"/>
      <c r="E9" s="1" t="s">
        <v>993</v>
      </c>
      <c r="F9" s="184"/>
      <c r="G9" s="1" t="s">
        <v>994</v>
      </c>
      <c r="J9" s="709"/>
      <c r="K9" s="709"/>
      <c r="L9" s="709"/>
      <c r="M9" s="708">
        <f t="shared" ref="M9:M32" si="0">L9-K9</f>
        <v>0</v>
      </c>
      <c r="N9" s="725">
        <f t="shared" ref="N9:N32" si="1">(M9*J9)*12</f>
        <v>0</v>
      </c>
    </row>
    <row r="10" spans="1:14" ht="19.899999999999999" customHeight="1" x14ac:dyDescent="0.3">
      <c r="A10" s="10"/>
      <c r="B10" s="1" t="s">
        <v>992</v>
      </c>
      <c r="D10" s="158"/>
      <c r="E10" s="1" t="s">
        <v>993</v>
      </c>
      <c r="F10" s="184"/>
      <c r="G10" s="1" t="s">
        <v>994</v>
      </c>
      <c r="J10" s="709"/>
      <c r="K10" s="709"/>
      <c r="L10" s="709"/>
      <c r="M10" s="708">
        <f t="shared" si="0"/>
        <v>0</v>
      </c>
      <c r="N10" s="725">
        <f t="shared" si="1"/>
        <v>0</v>
      </c>
    </row>
    <row r="11" spans="1:14" ht="19.899999999999999" customHeight="1" x14ac:dyDescent="0.3">
      <c r="A11" s="10"/>
      <c r="B11" s="1" t="s">
        <v>992</v>
      </c>
      <c r="D11" s="158"/>
      <c r="E11" s="1" t="s">
        <v>993</v>
      </c>
      <c r="F11" s="184"/>
      <c r="G11" s="1" t="s">
        <v>994</v>
      </c>
      <c r="J11" s="709"/>
      <c r="K11" s="709"/>
      <c r="L11" s="709"/>
      <c r="M11" s="708">
        <f t="shared" si="0"/>
        <v>0</v>
      </c>
      <c r="N11" s="725">
        <f t="shared" si="1"/>
        <v>0</v>
      </c>
    </row>
    <row r="12" spans="1:14" ht="19.899999999999999" customHeight="1" x14ac:dyDescent="0.3">
      <c r="A12" s="10"/>
      <c r="B12" s="1" t="s">
        <v>992</v>
      </c>
      <c r="D12" s="158"/>
      <c r="E12" s="1" t="s">
        <v>993</v>
      </c>
      <c r="F12" s="184"/>
      <c r="G12" s="1" t="s">
        <v>994</v>
      </c>
      <c r="J12" s="709"/>
      <c r="K12" s="709"/>
      <c r="L12" s="709"/>
      <c r="M12" s="708">
        <f t="shared" si="0"/>
        <v>0</v>
      </c>
      <c r="N12" s="725">
        <f t="shared" si="1"/>
        <v>0</v>
      </c>
    </row>
    <row r="13" spans="1:14" ht="19.899999999999999" customHeight="1" x14ac:dyDescent="0.3">
      <c r="A13" s="10"/>
      <c r="B13" s="1" t="s">
        <v>992</v>
      </c>
      <c r="D13" s="158"/>
      <c r="E13" s="1" t="s">
        <v>993</v>
      </c>
      <c r="F13" s="184"/>
      <c r="G13" s="1" t="s">
        <v>994</v>
      </c>
      <c r="J13" s="709"/>
      <c r="K13" s="709"/>
      <c r="L13" s="709"/>
      <c r="M13" s="708">
        <f t="shared" si="0"/>
        <v>0</v>
      </c>
      <c r="N13" s="725">
        <f t="shared" si="1"/>
        <v>0</v>
      </c>
    </row>
    <row r="14" spans="1:14" ht="19.899999999999999" customHeight="1" x14ac:dyDescent="0.3">
      <c r="A14" s="10"/>
      <c r="B14" s="1" t="s">
        <v>992</v>
      </c>
      <c r="D14" s="158"/>
      <c r="E14" s="1" t="s">
        <v>993</v>
      </c>
      <c r="F14" s="184"/>
      <c r="G14" s="1" t="s">
        <v>994</v>
      </c>
      <c r="J14" s="709"/>
      <c r="K14" s="709"/>
      <c r="L14" s="709"/>
      <c r="M14" s="708">
        <f t="shared" si="0"/>
        <v>0</v>
      </c>
      <c r="N14" s="725">
        <f t="shared" si="1"/>
        <v>0</v>
      </c>
    </row>
    <row r="15" spans="1:14" ht="19.899999999999999" customHeight="1" x14ac:dyDescent="0.3">
      <c r="A15" s="10"/>
      <c r="B15" s="1" t="s">
        <v>992</v>
      </c>
      <c r="D15" s="158"/>
      <c r="E15" s="1" t="s">
        <v>993</v>
      </c>
      <c r="F15" s="184"/>
      <c r="G15" s="1" t="s">
        <v>994</v>
      </c>
      <c r="J15" s="709"/>
      <c r="K15" s="709"/>
      <c r="L15" s="709"/>
      <c r="M15" s="708">
        <f t="shared" si="0"/>
        <v>0</v>
      </c>
      <c r="N15" s="725">
        <f t="shared" si="1"/>
        <v>0</v>
      </c>
    </row>
    <row r="16" spans="1:14" ht="19.899999999999999" customHeight="1" x14ac:dyDescent="0.3">
      <c r="A16" s="10"/>
      <c r="B16" s="1" t="s">
        <v>992</v>
      </c>
      <c r="D16" s="158"/>
      <c r="E16" s="1" t="s">
        <v>993</v>
      </c>
      <c r="F16" s="184"/>
      <c r="G16" s="1" t="s">
        <v>994</v>
      </c>
      <c r="J16" s="709"/>
      <c r="K16" s="709"/>
      <c r="L16" s="709"/>
      <c r="M16" s="708">
        <f t="shared" si="0"/>
        <v>0</v>
      </c>
      <c r="N16" s="725">
        <f t="shared" si="1"/>
        <v>0</v>
      </c>
    </row>
    <row r="17" spans="1:14" ht="19.899999999999999" customHeight="1" x14ac:dyDescent="0.3">
      <c r="A17" s="10"/>
      <c r="B17" s="1" t="s">
        <v>992</v>
      </c>
      <c r="D17" s="158"/>
      <c r="E17" s="1" t="s">
        <v>993</v>
      </c>
      <c r="F17" s="184"/>
      <c r="G17" s="1" t="s">
        <v>994</v>
      </c>
      <c r="J17" s="709"/>
      <c r="K17" s="709"/>
      <c r="L17" s="709"/>
      <c r="M17" s="708">
        <f t="shared" si="0"/>
        <v>0</v>
      </c>
      <c r="N17" s="725">
        <f t="shared" si="1"/>
        <v>0</v>
      </c>
    </row>
    <row r="18" spans="1:14" ht="19.899999999999999" customHeight="1" x14ac:dyDescent="0.3">
      <c r="A18" s="10"/>
      <c r="B18" s="1" t="s">
        <v>992</v>
      </c>
      <c r="D18" s="158"/>
      <c r="E18" s="1" t="s">
        <v>993</v>
      </c>
      <c r="F18" s="184"/>
      <c r="G18" s="1" t="s">
        <v>994</v>
      </c>
      <c r="J18" s="709"/>
      <c r="K18" s="709"/>
      <c r="L18" s="709"/>
      <c r="M18" s="708">
        <f t="shared" si="0"/>
        <v>0</v>
      </c>
      <c r="N18" s="725">
        <f t="shared" si="1"/>
        <v>0</v>
      </c>
    </row>
    <row r="19" spans="1:14" ht="19.899999999999999" customHeight="1" x14ac:dyDescent="0.3">
      <c r="A19" s="10"/>
      <c r="B19" s="1" t="s">
        <v>992</v>
      </c>
      <c r="D19" s="158"/>
      <c r="E19" s="1" t="s">
        <v>993</v>
      </c>
      <c r="F19" s="184"/>
      <c r="G19" s="1" t="s">
        <v>994</v>
      </c>
      <c r="J19" s="709"/>
      <c r="K19" s="709"/>
      <c r="L19" s="709"/>
      <c r="M19" s="708">
        <f t="shared" si="0"/>
        <v>0</v>
      </c>
      <c r="N19" s="725">
        <f t="shared" si="1"/>
        <v>0</v>
      </c>
    </row>
    <row r="20" spans="1:14" ht="19.899999999999999" customHeight="1" x14ac:dyDescent="0.3">
      <c r="A20" s="10"/>
      <c r="B20" s="1" t="s">
        <v>992</v>
      </c>
      <c r="D20" s="158"/>
      <c r="E20" s="1" t="s">
        <v>993</v>
      </c>
      <c r="F20" s="184"/>
      <c r="G20" s="1" t="s">
        <v>994</v>
      </c>
      <c r="J20" s="709"/>
      <c r="K20" s="709"/>
      <c r="L20" s="709"/>
      <c r="M20" s="708">
        <f t="shared" si="0"/>
        <v>0</v>
      </c>
      <c r="N20" s="725">
        <f t="shared" si="1"/>
        <v>0</v>
      </c>
    </row>
    <row r="21" spans="1:14" ht="19.899999999999999" customHeight="1" x14ac:dyDescent="0.3">
      <c r="A21" s="10"/>
      <c r="B21" s="1" t="s">
        <v>992</v>
      </c>
      <c r="D21" s="158"/>
      <c r="E21" s="1" t="s">
        <v>993</v>
      </c>
      <c r="F21" s="184"/>
      <c r="G21" s="1" t="s">
        <v>994</v>
      </c>
      <c r="J21" s="709"/>
      <c r="K21" s="709"/>
      <c r="L21" s="709"/>
      <c r="M21" s="708">
        <f t="shared" si="0"/>
        <v>0</v>
      </c>
      <c r="N21" s="725">
        <f t="shared" si="1"/>
        <v>0</v>
      </c>
    </row>
    <row r="22" spans="1:14" ht="19.899999999999999" customHeight="1" x14ac:dyDescent="0.3">
      <c r="A22" s="10"/>
      <c r="B22" s="1" t="s">
        <v>992</v>
      </c>
      <c r="D22" s="158"/>
      <c r="E22" s="1" t="s">
        <v>993</v>
      </c>
      <c r="F22" s="184"/>
      <c r="G22" s="1" t="s">
        <v>994</v>
      </c>
      <c r="J22" s="709"/>
      <c r="K22" s="709"/>
      <c r="L22" s="709"/>
      <c r="M22" s="708">
        <f t="shared" si="0"/>
        <v>0</v>
      </c>
      <c r="N22" s="725">
        <f t="shared" si="1"/>
        <v>0</v>
      </c>
    </row>
    <row r="23" spans="1:14" ht="19.899999999999999" customHeight="1" x14ac:dyDescent="0.3">
      <c r="A23" s="10"/>
      <c r="B23" s="1" t="s">
        <v>992</v>
      </c>
      <c r="D23" s="158"/>
      <c r="E23" s="1" t="s">
        <v>993</v>
      </c>
      <c r="F23" s="184"/>
      <c r="G23" s="1" t="s">
        <v>994</v>
      </c>
      <c r="J23" s="709"/>
      <c r="K23" s="709"/>
      <c r="L23" s="709"/>
      <c r="M23" s="708">
        <f t="shared" si="0"/>
        <v>0</v>
      </c>
      <c r="N23" s="725">
        <f t="shared" si="1"/>
        <v>0</v>
      </c>
    </row>
    <row r="24" spans="1:14" ht="19.899999999999999" customHeight="1" x14ac:dyDescent="0.3">
      <c r="A24" s="10"/>
      <c r="B24" s="1" t="s">
        <v>992</v>
      </c>
      <c r="D24" s="158"/>
      <c r="E24" s="1" t="s">
        <v>993</v>
      </c>
      <c r="F24" s="184"/>
      <c r="G24" s="1" t="s">
        <v>994</v>
      </c>
      <c r="J24" s="709"/>
      <c r="K24" s="709"/>
      <c r="L24" s="709"/>
      <c r="M24" s="708">
        <f t="shared" si="0"/>
        <v>0</v>
      </c>
      <c r="N24" s="725">
        <f t="shared" si="1"/>
        <v>0</v>
      </c>
    </row>
    <row r="25" spans="1:14" ht="19.899999999999999" customHeight="1" x14ac:dyDescent="0.3">
      <c r="A25" s="10"/>
      <c r="B25" s="1" t="s">
        <v>992</v>
      </c>
      <c r="D25" s="158"/>
      <c r="E25" s="1" t="s">
        <v>993</v>
      </c>
      <c r="F25" s="184"/>
      <c r="G25" s="1" t="s">
        <v>994</v>
      </c>
      <c r="J25" s="709"/>
      <c r="K25" s="709"/>
      <c r="L25" s="709"/>
      <c r="M25" s="708">
        <f t="shared" si="0"/>
        <v>0</v>
      </c>
      <c r="N25" s="725">
        <f t="shared" si="1"/>
        <v>0</v>
      </c>
    </row>
    <row r="26" spans="1:14" ht="19.899999999999999" customHeight="1" x14ac:dyDescent="0.3">
      <c r="A26" s="10"/>
      <c r="B26" s="1" t="s">
        <v>992</v>
      </c>
      <c r="D26" s="158"/>
      <c r="E26" s="1" t="s">
        <v>993</v>
      </c>
      <c r="F26" s="184"/>
      <c r="G26" s="1" t="s">
        <v>994</v>
      </c>
      <c r="J26" s="709"/>
      <c r="K26" s="709"/>
      <c r="L26" s="709"/>
      <c r="M26" s="708">
        <f t="shared" si="0"/>
        <v>0</v>
      </c>
      <c r="N26" s="725">
        <f t="shared" si="1"/>
        <v>0</v>
      </c>
    </row>
    <row r="27" spans="1:14" ht="19.899999999999999" customHeight="1" x14ac:dyDescent="0.3">
      <c r="A27" s="10"/>
      <c r="B27" s="1" t="s">
        <v>992</v>
      </c>
      <c r="D27" s="158"/>
      <c r="E27" s="1" t="s">
        <v>993</v>
      </c>
      <c r="F27" s="184"/>
      <c r="G27" s="1" t="s">
        <v>994</v>
      </c>
      <c r="J27" s="709"/>
      <c r="K27" s="709"/>
      <c r="L27" s="709"/>
      <c r="M27" s="708">
        <f t="shared" si="0"/>
        <v>0</v>
      </c>
      <c r="N27" s="725">
        <f t="shared" si="1"/>
        <v>0</v>
      </c>
    </row>
    <row r="28" spans="1:14" ht="19.899999999999999" customHeight="1" x14ac:dyDescent="0.3">
      <c r="A28" s="10"/>
      <c r="B28" s="1" t="s">
        <v>992</v>
      </c>
      <c r="D28" s="158"/>
      <c r="E28" s="1" t="s">
        <v>993</v>
      </c>
      <c r="F28" s="184"/>
      <c r="G28" s="1" t="s">
        <v>994</v>
      </c>
      <c r="J28" s="709"/>
      <c r="K28" s="709"/>
      <c r="L28" s="709"/>
      <c r="M28" s="708">
        <f t="shared" si="0"/>
        <v>0</v>
      </c>
      <c r="N28" s="725">
        <f t="shared" si="1"/>
        <v>0</v>
      </c>
    </row>
    <row r="29" spans="1:14" ht="19.899999999999999" customHeight="1" x14ac:dyDescent="0.3">
      <c r="A29" s="10"/>
      <c r="B29" s="1" t="s">
        <v>992</v>
      </c>
      <c r="D29" s="158"/>
      <c r="E29" s="1" t="s">
        <v>993</v>
      </c>
      <c r="F29" s="184"/>
      <c r="G29" s="1" t="s">
        <v>994</v>
      </c>
      <c r="J29" s="709"/>
      <c r="K29" s="709"/>
      <c r="L29" s="709"/>
      <c r="M29" s="708">
        <f t="shared" si="0"/>
        <v>0</v>
      </c>
      <c r="N29" s="725">
        <f t="shared" si="1"/>
        <v>0</v>
      </c>
    </row>
    <row r="30" spans="1:14" ht="19.899999999999999" customHeight="1" x14ac:dyDescent="0.3">
      <c r="A30" s="10"/>
      <c r="B30" s="1" t="s">
        <v>992</v>
      </c>
      <c r="D30" s="158"/>
      <c r="E30" s="1" t="s">
        <v>993</v>
      </c>
      <c r="F30" s="184"/>
      <c r="G30" s="1" t="s">
        <v>994</v>
      </c>
      <c r="J30" s="709"/>
      <c r="K30" s="709"/>
      <c r="L30" s="709"/>
      <c r="M30" s="708">
        <f t="shared" si="0"/>
        <v>0</v>
      </c>
      <c r="N30" s="725">
        <f t="shared" si="1"/>
        <v>0</v>
      </c>
    </row>
    <row r="31" spans="1:14" ht="19.899999999999999" customHeight="1" x14ac:dyDescent="0.3">
      <c r="A31" s="10"/>
      <c r="B31" s="1" t="s">
        <v>992</v>
      </c>
      <c r="D31" s="158"/>
      <c r="E31" s="1" t="s">
        <v>993</v>
      </c>
      <c r="F31" s="184"/>
      <c r="G31" s="1" t="s">
        <v>994</v>
      </c>
      <c r="J31" s="709"/>
      <c r="K31" s="709"/>
      <c r="L31" s="709"/>
      <c r="M31" s="708">
        <f t="shared" si="0"/>
        <v>0</v>
      </c>
      <c r="N31" s="725">
        <f t="shared" si="1"/>
        <v>0</v>
      </c>
    </row>
    <row r="32" spans="1:14" ht="19.899999999999999" customHeight="1" x14ac:dyDescent="0.3">
      <c r="A32" s="10"/>
      <c r="B32" s="1" t="s">
        <v>992</v>
      </c>
      <c r="D32" s="158"/>
      <c r="E32" s="1" t="s">
        <v>993</v>
      </c>
      <c r="F32" s="184"/>
      <c r="G32" s="1" t="s">
        <v>994</v>
      </c>
      <c r="J32" s="709"/>
      <c r="K32" s="709"/>
      <c r="L32" s="709"/>
      <c r="M32" s="708">
        <f t="shared" si="0"/>
        <v>0</v>
      </c>
      <c r="N32" s="725">
        <f t="shared" si="1"/>
        <v>0</v>
      </c>
    </row>
    <row r="33" spans="1:15" ht="19.899999999999999" customHeight="1" x14ac:dyDescent="0.3">
      <c r="A33" s="10"/>
      <c r="J33" s="11"/>
      <c r="K33" s="11"/>
      <c r="L33" s="11"/>
      <c r="M33" s="11"/>
      <c r="N33" s="142"/>
    </row>
    <row r="34" spans="1:15" ht="19.899999999999999" customHeight="1" x14ac:dyDescent="0.3">
      <c r="A34" s="12"/>
      <c r="B34" s="50" t="s">
        <v>1044</v>
      </c>
      <c r="C34" s="768"/>
      <c r="D34" s="768"/>
      <c r="E34" s="768"/>
      <c r="F34" s="779"/>
      <c r="G34" s="779"/>
      <c r="H34" s="779"/>
      <c r="I34" s="768"/>
      <c r="J34" s="726">
        <f>SUM(J8:J32)</f>
        <v>0</v>
      </c>
      <c r="K34" s="726"/>
      <c r="L34" s="726"/>
      <c r="M34" s="14"/>
      <c r="N34" s="727" t="str">
        <f>IF('Application &amp; Input'!A833="X",SUM(N8:N32),"N/A")</f>
        <v>N/A</v>
      </c>
    </row>
    <row r="35" spans="1:15" ht="19.899999999999999" hidden="1" customHeight="1" x14ac:dyDescent="0.3">
      <c r="A35" s="12"/>
      <c r="B35" s="768"/>
      <c r="C35" s="768"/>
      <c r="D35" s="768"/>
      <c r="E35" s="768"/>
      <c r="F35" s="1073"/>
      <c r="G35" s="1073"/>
      <c r="H35" s="1073"/>
      <c r="I35" s="768"/>
      <c r="J35" s="14"/>
      <c r="K35" s="14"/>
      <c r="L35" s="14"/>
      <c r="M35" s="14"/>
      <c r="N35" s="167"/>
    </row>
    <row r="36" spans="1:15" ht="19.899999999999999" customHeight="1" x14ac:dyDescent="0.3">
      <c r="O36" s="706"/>
    </row>
  </sheetData>
  <sheetProtection algorithmName="SHA-512" hashValue="A1YBYULL7XA57yVYetLU4pZP0sE/VE5tBckmmx/G3A26AspPDw/eCNwC5A9LsJYEfugFMiyQ9KB8mQCrDaZMcA==" saltValue="Z+Io0vIsf5X9jfHKLvNZiw==" spinCount="100000" sheet="1" objects="1" scenarios="1"/>
  <mergeCells count="6">
    <mergeCell ref="F35:H35"/>
    <mergeCell ref="A4:N4"/>
    <mergeCell ref="A6:H6"/>
    <mergeCell ref="A1:N1"/>
    <mergeCell ref="A2:N2"/>
    <mergeCell ref="A3:N3"/>
  </mergeCells>
  <printOptions horizontalCentered="1"/>
  <pageMargins left="0.7" right="0.7" top="0.75" bottom="0.5" header="0.3" footer="0.3"/>
  <pageSetup scale="77" orientation="portrait" r:id="rId1"/>
  <headerFooter>
    <oddFooter>&amp;LExhibit &amp;A&amp;CPage &amp;P/&amp;N&amp;R2025 Consolidated Application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CC74"/>
  <sheetViews>
    <sheetView showGridLines="0" workbookViewId="0">
      <selection activeCell="F35" sqref="F35"/>
    </sheetView>
  </sheetViews>
  <sheetFormatPr defaultColWidth="8.81640625" defaultRowHeight="19.899999999999999" customHeight="1" outlineLevelRow="1" x14ac:dyDescent="0.3"/>
  <cols>
    <col min="1" max="3" width="3.7265625" style="1" customWidth="1"/>
    <col min="4" max="4" width="15.7265625" style="1" customWidth="1"/>
    <col min="5" max="5" width="17.1796875" style="1" customWidth="1"/>
    <col min="6" max="81" width="15.7265625" style="1" customWidth="1"/>
    <col min="82" max="16384" width="8.81640625" style="1"/>
  </cols>
  <sheetData>
    <row r="1" spans="1:81" ht="19.899999999999999" customHeight="1" x14ac:dyDescent="0.3">
      <c r="A1" s="41" t="s">
        <v>1045</v>
      </c>
    </row>
    <row r="2" spans="1:81" ht="19.899999999999999" customHeight="1" x14ac:dyDescent="0.3">
      <c r="A2" s="41">
        <f>'Application &amp; Input'!I15</f>
        <v>0</v>
      </c>
    </row>
    <row r="3" spans="1:81" ht="19.899999999999999" customHeight="1" x14ac:dyDescent="0.3">
      <c r="A3" s="41" t="s">
        <v>1046</v>
      </c>
    </row>
    <row r="4" spans="1:81" ht="19.899999999999999" customHeight="1" x14ac:dyDescent="0.3">
      <c r="A4" s="241"/>
      <c r="B4" s="768"/>
      <c r="C4" s="768"/>
      <c r="D4" s="768"/>
      <c r="E4" s="768"/>
      <c r="F4" s="768"/>
      <c r="G4" s="768"/>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row>
    <row r="5" spans="1:81" ht="19.899999999999999" customHeight="1" x14ac:dyDescent="0.3">
      <c r="A5" s="10"/>
      <c r="G5" s="126" t="s">
        <v>1047</v>
      </c>
      <c r="H5" s="126" t="s">
        <v>1047</v>
      </c>
      <c r="I5" s="126" t="s">
        <v>1047</v>
      </c>
      <c r="J5" s="126" t="s">
        <v>1047</v>
      </c>
      <c r="K5" s="126" t="s">
        <v>1047</v>
      </c>
      <c r="L5" s="126" t="s">
        <v>1047</v>
      </c>
      <c r="M5" s="126" t="s">
        <v>1047</v>
      </c>
      <c r="N5" s="126" t="s">
        <v>1047</v>
      </c>
      <c r="O5" s="126" t="s">
        <v>1047</v>
      </c>
      <c r="P5" s="126" t="s">
        <v>1047</v>
      </c>
      <c r="Q5" s="126" t="s">
        <v>1047</v>
      </c>
      <c r="R5" s="126" t="s">
        <v>1047</v>
      </c>
      <c r="S5" s="126" t="s">
        <v>1047</v>
      </c>
      <c r="T5" s="126" t="s">
        <v>1047</v>
      </c>
      <c r="U5" s="126" t="s">
        <v>1047</v>
      </c>
      <c r="V5" s="126" t="s">
        <v>1047</v>
      </c>
      <c r="W5" s="126" t="s">
        <v>1047</v>
      </c>
      <c r="X5" s="126" t="s">
        <v>1047</v>
      </c>
      <c r="Y5" s="126" t="s">
        <v>1047</v>
      </c>
      <c r="Z5" s="126" t="s">
        <v>1047</v>
      </c>
      <c r="AA5" s="126" t="s">
        <v>1047</v>
      </c>
      <c r="AB5" s="126" t="s">
        <v>1047</v>
      </c>
      <c r="AC5" s="126" t="s">
        <v>1047</v>
      </c>
      <c r="AD5" s="126" t="s">
        <v>1047</v>
      </c>
      <c r="AE5" s="126" t="s">
        <v>1047</v>
      </c>
      <c r="AF5" s="126" t="s">
        <v>1047</v>
      </c>
      <c r="AG5" s="126" t="s">
        <v>1047</v>
      </c>
      <c r="AH5" s="126" t="s">
        <v>1047</v>
      </c>
      <c r="AI5" s="126" t="s">
        <v>1047</v>
      </c>
      <c r="AJ5" s="126" t="s">
        <v>1047</v>
      </c>
      <c r="AK5" s="126" t="s">
        <v>1047</v>
      </c>
      <c r="AL5" s="126" t="s">
        <v>1047</v>
      </c>
      <c r="AM5" s="126" t="s">
        <v>1047</v>
      </c>
      <c r="AN5" s="126" t="s">
        <v>1047</v>
      </c>
      <c r="AO5" s="126" t="s">
        <v>1047</v>
      </c>
      <c r="AP5" s="126" t="s">
        <v>1047</v>
      </c>
      <c r="AQ5" s="126" t="s">
        <v>1047</v>
      </c>
      <c r="AR5" s="126" t="s">
        <v>1047</v>
      </c>
      <c r="AS5" s="126" t="s">
        <v>1047</v>
      </c>
      <c r="AT5" s="126" t="s">
        <v>1047</v>
      </c>
      <c r="AU5" s="126" t="s">
        <v>1047</v>
      </c>
      <c r="AV5" s="126" t="s">
        <v>1047</v>
      </c>
      <c r="AW5" s="126" t="s">
        <v>1047</v>
      </c>
      <c r="AX5" s="126" t="s">
        <v>1047</v>
      </c>
      <c r="AY5" s="126" t="s">
        <v>1047</v>
      </c>
      <c r="AZ5" s="126" t="s">
        <v>1047</v>
      </c>
      <c r="BA5" s="126" t="s">
        <v>1047</v>
      </c>
      <c r="BB5" s="126" t="s">
        <v>1047</v>
      </c>
      <c r="BC5" s="126" t="s">
        <v>1047</v>
      </c>
      <c r="BD5" s="126" t="s">
        <v>1047</v>
      </c>
      <c r="BE5" s="126" t="s">
        <v>1047</v>
      </c>
      <c r="BF5" s="126" t="s">
        <v>1047</v>
      </c>
      <c r="BG5" s="126" t="s">
        <v>1047</v>
      </c>
      <c r="BH5" s="126" t="s">
        <v>1047</v>
      </c>
      <c r="BI5" s="126" t="s">
        <v>1047</v>
      </c>
      <c r="BJ5" s="126" t="s">
        <v>1047</v>
      </c>
      <c r="BK5" s="126" t="s">
        <v>1047</v>
      </c>
      <c r="BL5" s="126" t="s">
        <v>1047</v>
      </c>
      <c r="BM5" s="126" t="s">
        <v>1047</v>
      </c>
      <c r="BN5" s="126" t="s">
        <v>1047</v>
      </c>
      <c r="BO5" s="126" t="s">
        <v>1047</v>
      </c>
      <c r="BP5" s="126" t="s">
        <v>1047</v>
      </c>
      <c r="BQ5" s="126" t="s">
        <v>1047</v>
      </c>
      <c r="BR5" s="126" t="s">
        <v>1047</v>
      </c>
      <c r="BS5" s="126" t="s">
        <v>1047</v>
      </c>
      <c r="BT5" s="126" t="s">
        <v>1047</v>
      </c>
      <c r="BU5" s="126" t="s">
        <v>1047</v>
      </c>
      <c r="BV5" s="126" t="s">
        <v>1047</v>
      </c>
      <c r="BW5" s="126" t="s">
        <v>1047</v>
      </c>
      <c r="BX5" s="126" t="s">
        <v>1047</v>
      </c>
      <c r="BY5" s="126" t="s">
        <v>1047</v>
      </c>
      <c r="BZ5" s="126" t="s">
        <v>1047</v>
      </c>
      <c r="CA5" s="126" t="s">
        <v>1047</v>
      </c>
      <c r="CB5" s="126" t="s">
        <v>1047</v>
      </c>
      <c r="CC5" s="126" t="s">
        <v>1047</v>
      </c>
    </row>
    <row r="6" spans="1:81" ht="19.899999999999999" customHeight="1" x14ac:dyDescent="0.3">
      <c r="A6" s="12"/>
      <c r="B6" s="768"/>
      <c r="C6" s="768"/>
      <c r="D6" s="768"/>
      <c r="E6" s="768"/>
      <c r="F6" s="16" t="s">
        <v>1048</v>
      </c>
      <c r="G6" s="37">
        <v>1</v>
      </c>
      <c r="H6" s="32">
        <f>G6+1</f>
        <v>2</v>
      </c>
      <c r="I6" s="32">
        <f t="shared" ref="I6:AK6" si="0">H6+1</f>
        <v>3</v>
      </c>
      <c r="J6" s="32">
        <f t="shared" si="0"/>
        <v>4</v>
      </c>
      <c r="K6" s="32">
        <f t="shared" si="0"/>
        <v>5</v>
      </c>
      <c r="L6" s="32">
        <f t="shared" si="0"/>
        <v>6</v>
      </c>
      <c r="M6" s="32">
        <f t="shared" si="0"/>
        <v>7</v>
      </c>
      <c r="N6" s="32">
        <f t="shared" si="0"/>
        <v>8</v>
      </c>
      <c r="O6" s="32">
        <f t="shared" si="0"/>
        <v>9</v>
      </c>
      <c r="P6" s="32">
        <f t="shared" si="0"/>
        <v>10</v>
      </c>
      <c r="Q6" s="32">
        <f t="shared" si="0"/>
        <v>11</v>
      </c>
      <c r="R6" s="32">
        <f t="shared" si="0"/>
        <v>12</v>
      </c>
      <c r="S6" s="32">
        <f t="shared" si="0"/>
        <v>13</v>
      </c>
      <c r="T6" s="32">
        <f t="shared" si="0"/>
        <v>14</v>
      </c>
      <c r="U6" s="32">
        <f t="shared" si="0"/>
        <v>15</v>
      </c>
      <c r="V6" s="32">
        <f t="shared" si="0"/>
        <v>16</v>
      </c>
      <c r="W6" s="32">
        <f t="shared" si="0"/>
        <v>17</v>
      </c>
      <c r="X6" s="32">
        <f t="shared" si="0"/>
        <v>18</v>
      </c>
      <c r="Y6" s="32">
        <f t="shared" si="0"/>
        <v>19</v>
      </c>
      <c r="Z6" s="32">
        <f t="shared" si="0"/>
        <v>20</v>
      </c>
      <c r="AA6" s="32">
        <f t="shared" si="0"/>
        <v>21</v>
      </c>
      <c r="AB6" s="32">
        <f t="shared" si="0"/>
        <v>22</v>
      </c>
      <c r="AC6" s="32">
        <f t="shared" si="0"/>
        <v>23</v>
      </c>
      <c r="AD6" s="32">
        <f t="shared" si="0"/>
        <v>24</v>
      </c>
      <c r="AE6" s="32">
        <f t="shared" si="0"/>
        <v>25</v>
      </c>
      <c r="AF6" s="32">
        <f t="shared" si="0"/>
        <v>26</v>
      </c>
      <c r="AG6" s="32">
        <f t="shared" si="0"/>
        <v>27</v>
      </c>
      <c r="AH6" s="32">
        <f t="shared" si="0"/>
        <v>28</v>
      </c>
      <c r="AI6" s="32">
        <f t="shared" si="0"/>
        <v>29</v>
      </c>
      <c r="AJ6" s="32">
        <f t="shared" si="0"/>
        <v>30</v>
      </c>
      <c r="AK6" s="32">
        <f t="shared" si="0"/>
        <v>31</v>
      </c>
      <c r="AL6" s="32">
        <f t="shared" ref="AL6" si="1">AK6+1</f>
        <v>32</v>
      </c>
      <c r="AM6" s="32">
        <f t="shared" ref="AM6" si="2">AL6+1</f>
        <v>33</v>
      </c>
      <c r="AN6" s="32">
        <f t="shared" ref="AN6" si="3">AM6+1</f>
        <v>34</v>
      </c>
      <c r="AO6" s="32">
        <f t="shared" ref="AO6" si="4">AN6+1</f>
        <v>35</v>
      </c>
      <c r="AP6" s="32">
        <f t="shared" ref="AP6" si="5">AO6+1</f>
        <v>36</v>
      </c>
      <c r="AQ6" s="32">
        <f t="shared" ref="AQ6" si="6">AP6+1</f>
        <v>37</v>
      </c>
      <c r="AR6" s="32">
        <f t="shared" ref="AR6" si="7">AQ6+1</f>
        <v>38</v>
      </c>
      <c r="AS6" s="32">
        <f t="shared" ref="AS6" si="8">AR6+1</f>
        <v>39</v>
      </c>
      <c r="AT6" s="32">
        <f t="shared" ref="AT6" si="9">AS6+1</f>
        <v>40</v>
      </c>
      <c r="AU6" s="32">
        <f t="shared" ref="AU6" si="10">AT6+1</f>
        <v>41</v>
      </c>
      <c r="AV6" s="32">
        <f t="shared" ref="AV6" si="11">AU6+1</f>
        <v>42</v>
      </c>
      <c r="AW6" s="32">
        <f t="shared" ref="AW6" si="12">AV6+1</f>
        <v>43</v>
      </c>
      <c r="AX6" s="32">
        <f t="shared" ref="AX6" si="13">AW6+1</f>
        <v>44</v>
      </c>
      <c r="AY6" s="32">
        <f t="shared" ref="AY6" si="14">AX6+1</f>
        <v>45</v>
      </c>
      <c r="AZ6" s="32">
        <f t="shared" ref="AZ6" si="15">AY6+1</f>
        <v>46</v>
      </c>
      <c r="BA6" s="32">
        <f t="shared" ref="BA6" si="16">AZ6+1</f>
        <v>47</v>
      </c>
      <c r="BB6" s="32">
        <f t="shared" ref="BB6" si="17">BA6+1</f>
        <v>48</v>
      </c>
      <c r="BC6" s="32">
        <f t="shared" ref="BC6:BD6" si="18">BB6+1</f>
        <v>49</v>
      </c>
      <c r="BD6" s="32">
        <f t="shared" si="18"/>
        <v>50</v>
      </c>
      <c r="BE6" s="32">
        <f t="shared" ref="BE6" si="19">BD6+1</f>
        <v>51</v>
      </c>
      <c r="BF6" s="32">
        <f t="shared" ref="BF6" si="20">BE6+1</f>
        <v>52</v>
      </c>
      <c r="BG6" s="32">
        <f t="shared" ref="BG6" si="21">BF6+1</f>
        <v>53</v>
      </c>
      <c r="BH6" s="32">
        <f t="shared" ref="BH6" si="22">BG6+1</f>
        <v>54</v>
      </c>
      <c r="BI6" s="32">
        <f t="shared" ref="BI6" si="23">BH6+1</f>
        <v>55</v>
      </c>
      <c r="BJ6" s="32">
        <f t="shared" ref="BJ6" si="24">BI6+1</f>
        <v>56</v>
      </c>
      <c r="BK6" s="32">
        <f t="shared" ref="BK6" si="25">BJ6+1</f>
        <v>57</v>
      </c>
      <c r="BL6" s="32">
        <f t="shared" ref="BL6" si="26">BK6+1</f>
        <v>58</v>
      </c>
      <c r="BM6" s="32">
        <f t="shared" ref="BM6" si="27">BL6+1</f>
        <v>59</v>
      </c>
      <c r="BN6" s="32">
        <f>BM6+1</f>
        <v>60</v>
      </c>
      <c r="BO6" s="32">
        <f t="shared" ref="BO6:BP6" si="28">BN6+1</f>
        <v>61</v>
      </c>
      <c r="BP6" s="32">
        <f t="shared" si="28"/>
        <v>62</v>
      </c>
      <c r="BQ6" s="32">
        <f t="shared" ref="BQ6:BR6" si="29">BP6+1</f>
        <v>63</v>
      </c>
      <c r="BR6" s="32">
        <f t="shared" si="29"/>
        <v>64</v>
      </c>
      <c r="BS6" s="32">
        <f t="shared" ref="BS6:BT6" si="30">BR6+1</f>
        <v>65</v>
      </c>
      <c r="BT6" s="32">
        <f t="shared" si="30"/>
        <v>66</v>
      </c>
      <c r="BU6" s="32">
        <f t="shared" ref="BU6:BV6" si="31">BT6+1</f>
        <v>67</v>
      </c>
      <c r="BV6" s="32">
        <f t="shared" si="31"/>
        <v>68</v>
      </c>
      <c r="BW6" s="32">
        <f t="shared" ref="BW6:BX6" si="32">BV6+1</f>
        <v>69</v>
      </c>
      <c r="BX6" s="32">
        <f t="shared" si="32"/>
        <v>70</v>
      </c>
      <c r="BY6" s="32">
        <f t="shared" ref="BY6:BZ6" si="33">BX6+1</f>
        <v>71</v>
      </c>
      <c r="BZ6" s="32">
        <f t="shared" si="33"/>
        <v>72</v>
      </c>
      <c r="CA6" s="32">
        <f t="shared" ref="CA6:CB6" si="34">BZ6+1</f>
        <v>73</v>
      </c>
      <c r="CB6" s="32">
        <f t="shared" si="34"/>
        <v>74</v>
      </c>
      <c r="CC6" s="32">
        <f t="shared" ref="CC6" si="35">CB6+1</f>
        <v>75</v>
      </c>
    </row>
    <row r="7" spans="1:81" ht="19.899999999999999" customHeight="1" x14ac:dyDescent="0.3">
      <c r="A7" s="10" t="str">
        <f>'D-Operating Budget'!A7</f>
        <v>Revenues:</v>
      </c>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row>
    <row r="8" spans="1:81" ht="19.899999999999999" customHeight="1" x14ac:dyDescent="0.3">
      <c r="A8" s="10" t="s">
        <v>964</v>
      </c>
      <c r="F8" s="131">
        <v>0.02</v>
      </c>
      <c r="G8" s="45">
        <f>SUM('D-Operating Budget'!O8:O32)</f>
        <v>0</v>
      </c>
      <c r="H8" s="127">
        <f>(1+$F$8)*G8</f>
        <v>0</v>
      </c>
      <c r="I8" s="127">
        <f t="shared" ref="I8:BD8" si="36">(1+$F$8)*H8</f>
        <v>0</v>
      </c>
      <c r="J8" s="127">
        <f t="shared" si="36"/>
        <v>0</v>
      </c>
      <c r="K8" s="127">
        <f t="shared" si="36"/>
        <v>0</v>
      </c>
      <c r="L8" s="127">
        <f t="shared" si="36"/>
        <v>0</v>
      </c>
      <c r="M8" s="127">
        <f t="shared" si="36"/>
        <v>0</v>
      </c>
      <c r="N8" s="127">
        <f t="shared" si="36"/>
        <v>0</v>
      </c>
      <c r="O8" s="127">
        <f t="shared" si="36"/>
        <v>0</v>
      </c>
      <c r="P8" s="127">
        <f t="shared" si="36"/>
        <v>0</v>
      </c>
      <c r="Q8" s="127">
        <f t="shared" si="36"/>
        <v>0</v>
      </c>
      <c r="R8" s="127">
        <f t="shared" si="36"/>
        <v>0</v>
      </c>
      <c r="S8" s="127">
        <f t="shared" si="36"/>
        <v>0</v>
      </c>
      <c r="T8" s="127">
        <f t="shared" si="36"/>
        <v>0</v>
      </c>
      <c r="U8" s="127">
        <f t="shared" si="36"/>
        <v>0</v>
      </c>
      <c r="V8" s="127">
        <f t="shared" si="36"/>
        <v>0</v>
      </c>
      <c r="W8" s="127">
        <f t="shared" si="36"/>
        <v>0</v>
      </c>
      <c r="X8" s="127">
        <f t="shared" si="36"/>
        <v>0</v>
      </c>
      <c r="Y8" s="127">
        <f t="shared" si="36"/>
        <v>0</v>
      </c>
      <c r="Z8" s="127">
        <f t="shared" si="36"/>
        <v>0</v>
      </c>
      <c r="AA8" s="127">
        <f t="shared" si="36"/>
        <v>0</v>
      </c>
      <c r="AB8" s="127">
        <f t="shared" si="36"/>
        <v>0</v>
      </c>
      <c r="AC8" s="127">
        <f t="shared" si="36"/>
        <v>0</v>
      </c>
      <c r="AD8" s="127">
        <f t="shared" si="36"/>
        <v>0</v>
      </c>
      <c r="AE8" s="127">
        <f t="shared" si="36"/>
        <v>0</v>
      </c>
      <c r="AF8" s="127">
        <f t="shared" si="36"/>
        <v>0</v>
      </c>
      <c r="AG8" s="127">
        <f t="shared" si="36"/>
        <v>0</v>
      </c>
      <c r="AH8" s="127">
        <f t="shared" si="36"/>
        <v>0</v>
      </c>
      <c r="AI8" s="127">
        <f t="shared" si="36"/>
        <v>0</v>
      </c>
      <c r="AJ8" s="127">
        <f t="shared" si="36"/>
        <v>0</v>
      </c>
      <c r="AK8" s="127">
        <f t="shared" si="36"/>
        <v>0</v>
      </c>
      <c r="AL8" s="127">
        <f t="shared" si="36"/>
        <v>0</v>
      </c>
      <c r="AM8" s="127">
        <f t="shared" si="36"/>
        <v>0</v>
      </c>
      <c r="AN8" s="127">
        <f t="shared" si="36"/>
        <v>0</v>
      </c>
      <c r="AO8" s="127">
        <f t="shared" si="36"/>
        <v>0</v>
      </c>
      <c r="AP8" s="127">
        <f t="shared" si="36"/>
        <v>0</v>
      </c>
      <c r="AQ8" s="127">
        <f t="shared" si="36"/>
        <v>0</v>
      </c>
      <c r="AR8" s="127">
        <f t="shared" si="36"/>
        <v>0</v>
      </c>
      <c r="AS8" s="127">
        <f t="shared" si="36"/>
        <v>0</v>
      </c>
      <c r="AT8" s="127">
        <f t="shared" si="36"/>
        <v>0</v>
      </c>
      <c r="AU8" s="127">
        <f t="shared" si="36"/>
        <v>0</v>
      </c>
      <c r="AV8" s="127">
        <f t="shared" si="36"/>
        <v>0</v>
      </c>
      <c r="AW8" s="127">
        <f t="shared" si="36"/>
        <v>0</v>
      </c>
      <c r="AX8" s="127">
        <f t="shared" si="36"/>
        <v>0</v>
      </c>
      <c r="AY8" s="127">
        <f t="shared" si="36"/>
        <v>0</v>
      </c>
      <c r="AZ8" s="127">
        <f t="shared" si="36"/>
        <v>0</v>
      </c>
      <c r="BA8" s="127">
        <f t="shared" si="36"/>
        <v>0</v>
      </c>
      <c r="BB8" s="127">
        <f t="shared" si="36"/>
        <v>0</v>
      </c>
      <c r="BC8" s="127">
        <f t="shared" si="36"/>
        <v>0</v>
      </c>
      <c r="BD8" s="127">
        <f t="shared" si="36"/>
        <v>0</v>
      </c>
      <c r="BE8" s="127">
        <f t="shared" ref="BE8" si="37">(1+$F$8)*BD8</f>
        <v>0</v>
      </c>
      <c r="BF8" s="127">
        <f t="shared" ref="BF8" si="38">(1+$F$8)*BE8</f>
        <v>0</v>
      </c>
      <c r="BG8" s="127">
        <f t="shared" ref="BG8" si="39">(1+$F$8)*BF8</f>
        <v>0</v>
      </c>
      <c r="BH8" s="127">
        <f t="shared" ref="BH8" si="40">(1+$F$8)*BG8</f>
        <v>0</v>
      </c>
      <c r="BI8" s="127">
        <f t="shared" ref="BI8" si="41">(1+$F$8)*BH8</f>
        <v>0</v>
      </c>
      <c r="BJ8" s="127">
        <f t="shared" ref="BJ8" si="42">(1+$F$8)*BI8</f>
        <v>0</v>
      </c>
      <c r="BK8" s="127">
        <f t="shared" ref="BK8" si="43">(1+$F$8)*BJ8</f>
        <v>0</v>
      </c>
      <c r="BL8" s="127">
        <f t="shared" ref="BL8" si="44">(1+$F$8)*BK8</f>
        <v>0</v>
      </c>
      <c r="BM8" s="127">
        <f t="shared" ref="BM8" si="45">(1+$F$8)*BL8</f>
        <v>0</v>
      </c>
      <c r="BN8" s="127">
        <f t="shared" ref="BN8:CC8" si="46">(1+$F$8)*BM8</f>
        <v>0</v>
      </c>
      <c r="BO8" s="127">
        <f t="shared" si="46"/>
        <v>0</v>
      </c>
      <c r="BP8" s="127">
        <f t="shared" si="46"/>
        <v>0</v>
      </c>
      <c r="BQ8" s="127">
        <f t="shared" si="46"/>
        <v>0</v>
      </c>
      <c r="BR8" s="127">
        <f t="shared" si="46"/>
        <v>0</v>
      </c>
      <c r="BS8" s="127">
        <f t="shared" si="46"/>
        <v>0</v>
      </c>
      <c r="BT8" s="127">
        <f t="shared" si="46"/>
        <v>0</v>
      </c>
      <c r="BU8" s="127">
        <f t="shared" si="46"/>
        <v>0</v>
      </c>
      <c r="BV8" s="127">
        <f t="shared" si="46"/>
        <v>0</v>
      </c>
      <c r="BW8" s="127">
        <f t="shared" si="46"/>
        <v>0</v>
      </c>
      <c r="BX8" s="127">
        <f t="shared" si="46"/>
        <v>0</v>
      </c>
      <c r="BY8" s="127">
        <f t="shared" si="46"/>
        <v>0</v>
      </c>
      <c r="BZ8" s="127">
        <f t="shared" si="46"/>
        <v>0</v>
      </c>
      <c r="CA8" s="127">
        <f t="shared" si="46"/>
        <v>0</v>
      </c>
      <c r="CB8" s="127">
        <f t="shared" si="46"/>
        <v>0</v>
      </c>
      <c r="CC8" s="127">
        <f t="shared" si="46"/>
        <v>0</v>
      </c>
    </row>
    <row r="9" spans="1:81" ht="19.899999999999999" customHeight="1" x14ac:dyDescent="0.3">
      <c r="A9" s="12" t="s">
        <v>1049</v>
      </c>
      <c r="B9" s="768"/>
      <c r="C9" s="768"/>
      <c r="D9" s="768"/>
      <c r="E9" s="768"/>
      <c r="F9" s="116">
        <v>0.02</v>
      </c>
      <c r="G9" s="32">
        <f>SUM('D-Operating Budget'!O34:O35)</f>
        <v>0</v>
      </c>
      <c r="H9" s="128">
        <f>(1+$F$9)*G9</f>
        <v>0</v>
      </c>
      <c r="I9" s="128">
        <f t="shared" ref="I9:BD9" si="47">(1+$F$9)*H9</f>
        <v>0</v>
      </c>
      <c r="J9" s="128">
        <f t="shared" si="47"/>
        <v>0</v>
      </c>
      <c r="K9" s="128">
        <f t="shared" si="47"/>
        <v>0</v>
      </c>
      <c r="L9" s="128">
        <f t="shared" si="47"/>
        <v>0</v>
      </c>
      <c r="M9" s="128">
        <f t="shared" si="47"/>
        <v>0</v>
      </c>
      <c r="N9" s="128">
        <f t="shared" si="47"/>
        <v>0</v>
      </c>
      <c r="O9" s="128">
        <f t="shared" si="47"/>
        <v>0</v>
      </c>
      <c r="P9" s="128">
        <f t="shared" si="47"/>
        <v>0</v>
      </c>
      <c r="Q9" s="128">
        <f t="shared" si="47"/>
        <v>0</v>
      </c>
      <c r="R9" s="128">
        <f t="shared" si="47"/>
        <v>0</v>
      </c>
      <c r="S9" s="128">
        <f t="shared" si="47"/>
        <v>0</v>
      </c>
      <c r="T9" s="128">
        <f t="shared" si="47"/>
        <v>0</v>
      </c>
      <c r="U9" s="128">
        <f t="shared" si="47"/>
        <v>0</v>
      </c>
      <c r="V9" s="128">
        <f t="shared" si="47"/>
        <v>0</v>
      </c>
      <c r="W9" s="128">
        <f t="shared" si="47"/>
        <v>0</v>
      </c>
      <c r="X9" s="128">
        <f t="shared" si="47"/>
        <v>0</v>
      </c>
      <c r="Y9" s="128">
        <f t="shared" si="47"/>
        <v>0</v>
      </c>
      <c r="Z9" s="128">
        <f t="shared" si="47"/>
        <v>0</v>
      </c>
      <c r="AA9" s="128">
        <f t="shared" si="47"/>
        <v>0</v>
      </c>
      <c r="AB9" s="128">
        <f t="shared" si="47"/>
        <v>0</v>
      </c>
      <c r="AC9" s="128">
        <f t="shared" si="47"/>
        <v>0</v>
      </c>
      <c r="AD9" s="128">
        <f t="shared" si="47"/>
        <v>0</v>
      </c>
      <c r="AE9" s="128">
        <f t="shared" si="47"/>
        <v>0</v>
      </c>
      <c r="AF9" s="128">
        <f t="shared" si="47"/>
        <v>0</v>
      </c>
      <c r="AG9" s="128">
        <f t="shared" si="47"/>
        <v>0</v>
      </c>
      <c r="AH9" s="128">
        <f t="shared" si="47"/>
        <v>0</v>
      </c>
      <c r="AI9" s="128">
        <f t="shared" si="47"/>
        <v>0</v>
      </c>
      <c r="AJ9" s="128">
        <f t="shared" si="47"/>
        <v>0</v>
      </c>
      <c r="AK9" s="128">
        <f t="shared" si="47"/>
        <v>0</v>
      </c>
      <c r="AL9" s="128">
        <f t="shared" si="47"/>
        <v>0</v>
      </c>
      <c r="AM9" s="128">
        <f t="shared" si="47"/>
        <v>0</v>
      </c>
      <c r="AN9" s="128">
        <f t="shared" si="47"/>
        <v>0</v>
      </c>
      <c r="AO9" s="128">
        <f t="shared" si="47"/>
        <v>0</v>
      </c>
      <c r="AP9" s="128">
        <f t="shared" si="47"/>
        <v>0</v>
      </c>
      <c r="AQ9" s="128">
        <f t="shared" si="47"/>
        <v>0</v>
      </c>
      <c r="AR9" s="128">
        <f t="shared" si="47"/>
        <v>0</v>
      </c>
      <c r="AS9" s="128">
        <f t="shared" si="47"/>
        <v>0</v>
      </c>
      <c r="AT9" s="128">
        <f t="shared" si="47"/>
        <v>0</v>
      </c>
      <c r="AU9" s="128">
        <f t="shared" si="47"/>
        <v>0</v>
      </c>
      <c r="AV9" s="128">
        <f t="shared" si="47"/>
        <v>0</v>
      </c>
      <c r="AW9" s="128">
        <f t="shared" si="47"/>
        <v>0</v>
      </c>
      <c r="AX9" s="128">
        <f t="shared" si="47"/>
        <v>0</v>
      </c>
      <c r="AY9" s="128">
        <f t="shared" si="47"/>
        <v>0</v>
      </c>
      <c r="AZ9" s="128">
        <f t="shared" si="47"/>
        <v>0</v>
      </c>
      <c r="BA9" s="128">
        <f t="shared" si="47"/>
        <v>0</v>
      </c>
      <c r="BB9" s="128">
        <f t="shared" si="47"/>
        <v>0</v>
      </c>
      <c r="BC9" s="128">
        <f t="shared" si="47"/>
        <v>0</v>
      </c>
      <c r="BD9" s="128">
        <f t="shared" si="47"/>
        <v>0</v>
      </c>
      <c r="BE9" s="128">
        <f t="shared" ref="BE9" si="48">(1+$F$9)*BD9</f>
        <v>0</v>
      </c>
      <c r="BF9" s="128">
        <f t="shared" ref="BF9" si="49">(1+$F$9)*BE9</f>
        <v>0</v>
      </c>
      <c r="BG9" s="128">
        <f t="shared" ref="BG9" si="50">(1+$F$9)*BF9</f>
        <v>0</v>
      </c>
      <c r="BH9" s="128">
        <f t="shared" ref="BH9" si="51">(1+$F$9)*BG9</f>
        <v>0</v>
      </c>
      <c r="BI9" s="128">
        <f t="shared" ref="BI9" si="52">(1+$F$9)*BH9</f>
        <v>0</v>
      </c>
      <c r="BJ9" s="128">
        <f t="shared" ref="BJ9" si="53">(1+$F$9)*BI9</f>
        <v>0</v>
      </c>
      <c r="BK9" s="128">
        <f t="shared" ref="BK9" si="54">(1+$F$9)*BJ9</f>
        <v>0</v>
      </c>
      <c r="BL9" s="128">
        <f t="shared" ref="BL9" si="55">(1+$F$9)*BK9</f>
        <v>0</v>
      </c>
      <c r="BM9" s="128">
        <f t="shared" ref="BM9" si="56">(1+$F$9)*BL9</f>
        <v>0</v>
      </c>
      <c r="BN9" s="128">
        <f t="shared" ref="BN9:CC9" si="57">(1+$F$9)*BM9</f>
        <v>0</v>
      </c>
      <c r="BO9" s="128">
        <f t="shared" si="57"/>
        <v>0</v>
      </c>
      <c r="BP9" s="128">
        <f t="shared" si="57"/>
        <v>0</v>
      </c>
      <c r="BQ9" s="128">
        <f t="shared" si="57"/>
        <v>0</v>
      </c>
      <c r="BR9" s="128">
        <f t="shared" si="57"/>
        <v>0</v>
      </c>
      <c r="BS9" s="128">
        <f t="shared" si="57"/>
        <v>0</v>
      </c>
      <c r="BT9" s="128">
        <f t="shared" si="57"/>
        <v>0</v>
      </c>
      <c r="BU9" s="128">
        <f t="shared" si="57"/>
        <v>0</v>
      </c>
      <c r="BV9" s="128">
        <f t="shared" si="57"/>
        <v>0</v>
      </c>
      <c r="BW9" s="128">
        <f t="shared" si="57"/>
        <v>0</v>
      </c>
      <c r="BX9" s="128">
        <f t="shared" si="57"/>
        <v>0</v>
      </c>
      <c r="BY9" s="128">
        <f t="shared" si="57"/>
        <v>0</v>
      </c>
      <c r="BZ9" s="128">
        <f t="shared" si="57"/>
        <v>0</v>
      </c>
      <c r="CA9" s="128">
        <f t="shared" si="57"/>
        <v>0</v>
      </c>
      <c r="CB9" s="128">
        <f t="shared" si="57"/>
        <v>0</v>
      </c>
      <c r="CC9" s="128">
        <f t="shared" si="57"/>
        <v>0</v>
      </c>
    </row>
    <row r="10" spans="1:81" ht="19.899999999999999" customHeight="1" x14ac:dyDescent="0.3">
      <c r="A10" s="10"/>
      <c r="B10" s="1" t="s">
        <v>1050</v>
      </c>
      <c r="F10" s="131"/>
      <c r="G10" s="45">
        <f>G8+G9</f>
        <v>0</v>
      </c>
      <c r="H10" s="45">
        <f>H8+H9</f>
        <v>0</v>
      </c>
      <c r="I10" s="45">
        <f t="shared" ref="I10:BD10" si="58">I8+I9</f>
        <v>0</v>
      </c>
      <c r="J10" s="45">
        <f t="shared" si="58"/>
        <v>0</v>
      </c>
      <c r="K10" s="45">
        <f t="shared" si="58"/>
        <v>0</v>
      </c>
      <c r="L10" s="45">
        <f t="shared" si="58"/>
        <v>0</v>
      </c>
      <c r="M10" s="45">
        <f t="shared" si="58"/>
        <v>0</v>
      </c>
      <c r="N10" s="45">
        <f t="shared" si="58"/>
        <v>0</v>
      </c>
      <c r="O10" s="45">
        <f t="shared" si="58"/>
        <v>0</v>
      </c>
      <c r="P10" s="45">
        <f t="shared" si="58"/>
        <v>0</v>
      </c>
      <c r="Q10" s="45">
        <f t="shared" si="58"/>
        <v>0</v>
      </c>
      <c r="R10" s="45">
        <f t="shared" si="58"/>
        <v>0</v>
      </c>
      <c r="S10" s="45">
        <f t="shared" si="58"/>
        <v>0</v>
      </c>
      <c r="T10" s="45">
        <f t="shared" si="58"/>
        <v>0</v>
      </c>
      <c r="U10" s="45">
        <f t="shared" si="58"/>
        <v>0</v>
      </c>
      <c r="V10" s="45">
        <f t="shared" si="58"/>
        <v>0</v>
      </c>
      <c r="W10" s="45">
        <f t="shared" si="58"/>
        <v>0</v>
      </c>
      <c r="X10" s="45">
        <f t="shared" si="58"/>
        <v>0</v>
      </c>
      <c r="Y10" s="45">
        <f t="shared" si="58"/>
        <v>0</v>
      </c>
      <c r="Z10" s="45">
        <f t="shared" si="58"/>
        <v>0</v>
      </c>
      <c r="AA10" s="45">
        <f t="shared" si="58"/>
        <v>0</v>
      </c>
      <c r="AB10" s="45">
        <f t="shared" si="58"/>
        <v>0</v>
      </c>
      <c r="AC10" s="45">
        <f t="shared" si="58"/>
        <v>0</v>
      </c>
      <c r="AD10" s="45">
        <f t="shared" si="58"/>
        <v>0</v>
      </c>
      <c r="AE10" s="45">
        <f t="shared" si="58"/>
        <v>0</v>
      </c>
      <c r="AF10" s="45">
        <f t="shared" si="58"/>
        <v>0</v>
      </c>
      <c r="AG10" s="45">
        <f t="shared" si="58"/>
        <v>0</v>
      </c>
      <c r="AH10" s="45">
        <f t="shared" si="58"/>
        <v>0</v>
      </c>
      <c r="AI10" s="45">
        <f t="shared" si="58"/>
        <v>0</v>
      </c>
      <c r="AJ10" s="45">
        <f t="shared" si="58"/>
        <v>0</v>
      </c>
      <c r="AK10" s="45">
        <f t="shared" si="58"/>
        <v>0</v>
      </c>
      <c r="AL10" s="45">
        <f t="shared" si="58"/>
        <v>0</v>
      </c>
      <c r="AM10" s="45">
        <f t="shared" si="58"/>
        <v>0</v>
      </c>
      <c r="AN10" s="45">
        <f t="shared" si="58"/>
        <v>0</v>
      </c>
      <c r="AO10" s="45">
        <f t="shared" si="58"/>
        <v>0</v>
      </c>
      <c r="AP10" s="45">
        <f t="shared" si="58"/>
        <v>0</v>
      </c>
      <c r="AQ10" s="45">
        <f t="shared" si="58"/>
        <v>0</v>
      </c>
      <c r="AR10" s="45">
        <f t="shared" si="58"/>
        <v>0</v>
      </c>
      <c r="AS10" s="45">
        <f t="shared" si="58"/>
        <v>0</v>
      </c>
      <c r="AT10" s="45">
        <f t="shared" si="58"/>
        <v>0</v>
      </c>
      <c r="AU10" s="45">
        <f t="shared" si="58"/>
        <v>0</v>
      </c>
      <c r="AV10" s="45">
        <f t="shared" si="58"/>
        <v>0</v>
      </c>
      <c r="AW10" s="45">
        <f t="shared" si="58"/>
        <v>0</v>
      </c>
      <c r="AX10" s="45">
        <f t="shared" si="58"/>
        <v>0</v>
      </c>
      <c r="AY10" s="45">
        <f t="shared" si="58"/>
        <v>0</v>
      </c>
      <c r="AZ10" s="45">
        <f t="shared" si="58"/>
        <v>0</v>
      </c>
      <c r="BA10" s="45">
        <f t="shared" si="58"/>
        <v>0</v>
      </c>
      <c r="BB10" s="45">
        <f t="shared" si="58"/>
        <v>0</v>
      </c>
      <c r="BC10" s="45">
        <f t="shared" si="58"/>
        <v>0</v>
      </c>
      <c r="BD10" s="45">
        <f t="shared" si="58"/>
        <v>0</v>
      </c>
      <c r="BE10" s="45">
        <f t="shared" ref="BE10:BN10" si="59">BE8+BE9</f>
        <v>0</v>
      </c>
      <c r="BF10" s="45">
        <f t="shared" si="59"/>
        <v>0</v>
      </c>
      <c r="BG10" s="45">
        <f t="shared" si="59"/>
        <v>0</v>
      </c>
      <c r="BH10" s="45">
        <f t="shared" si="59"/>
        <v>0</v>
      </c>
      <c r="BI10" s="45">
        <f t="shared" si="59"/>
        <v>0</v>
      </c>
      <c r="BJ10" s="45">
        <f t="shared" si="59"/>
        <v>0</v>
      </c>
      <c r="BK10" s="45">
        <f t="shared" si="59"/>
        <v>0</v>
      </c>
      <c r="BL10" s="45">
        <f t="shared" si="59"/>
        <v>0</v>
      </c>
      <c r="BM10" s="45">
        <f t="shared" si="59"/>
        <v>0</v>
      </c>
      <c r="BN10" s="45">
        <f t="shared" si="59"/>
        <v>0</v>
      </c>
      <c r="BO10" s="45">
        <f t="shared" ref="BO10:BP10" si="60">BO8+BO9</f>
        <v>0</v>
      </c>
      <c r="BP10" s="45">
        <f t="shared" si="60"/>
        <v>0</v>
      </c>
      <c r="BQ10" s="45">
        <f t="shared" ref="BQ10:CC10" si="61">BQ8+BQ9</f>
        <v>0</v>
      </c>
      <c r="BR10" s="45">
        <f t="shared" si="61"/>
        <v>0</v>
      </c>
      <c r="BS10" s="45">
        <f t="shared" si="61"/>
        <v>0</v>
      </c>
      <c r="BT10" s="45">
        <f t="shared" si="61"/>
        <v>0</v>
      </c>
      <c r="BU10" s="45">
        <f t="shared" si="61"/>
        <v>0</v>
      </c>
      <c r="BV10" s="45">
        <f t="shared" si="61"/>
        <v>0</v>
      </c>
      <c r="BW10" s="45">
        <f t="shared" si="61"/>
        <v>0</v>
      </c>
      <c r="BX10" s="45">
        <f t="shared" si="61"/>
        <v>0</v>
      </c>
      <c r="BY10" s="45">
        <f t="shared" si="61"/>
        <v>0</v>
      </c>
      <c r="BZ10" s="45">
        <f t="shared" si="61"/>
        <v>0</v>
      </c>
      <c r="CA10" s="45">
        <f t="shared" si="61"/>
        <v>0</v>
      </c>
      <c r="CB10" s="45">
        <f t="shared" si="61"/>
        <v>0</v>
      </c>
      <c r="CC10" s="45">
        <f t="shared" si="61"/>
        <v>0</v>
      </c>
    </row>
    <row r="11" spans="1:81" ht="19.899999999999999" customHeight="1" x14ac:dyDescent="0.3">
      <c r="A11" s="12"/>
      <c r="B11" s="768" t="s">
        <v>968</v>
      </c>
      <c r="C11" s="768"/>
      <c r="D11" s="768"/>
      <c r="E11" s="768"/>
      <c r="F11" s="116">
        <f>'D-Operating Budget'!F37</f>
        <v>0.05</v>
      </c>
      <c r="G11" s="32">
        <f>G10*$F$11</f>
        <v>0</v>
      </c>
      <c r="H11" s="32">
        <f>H10*$F$11</f>
        <v>0</v>
      </c>
      <c r="I11" s="32">
        <f t="shared" ref="I11:BD11" si="62">I10*$F$11</f>
        <v>0</v>
      </c>
      <c r="J11" s="32">
        <f t="shared" si="62"/>
        <v>0</v>
      </c>
      <c r="K11" s="32">
        <f t="shared" si="62"/>
        <v>0</v>
      </c>
      <c r="L11" s="32">
        <f t="shared" si="62"/>
        <v>0</v>
      </c>
      <c r="M11" s="32">
        <f t="shared" si="62"/>
        <v>0</v>
      </c>
      <c r="N11" s="32">
        <f t="shared" si="62"/>
        <v>0</v>
      </c>
      <c r="O11" s="32">
        <f t="shared" si="62"/>
        <v>0</v>
      </c>
      <c r="P11" s="32">
        <f t="shared" si="62"/>
        <v>0</v>
      </c>
      <c r="Q11" s="32">
        <f t="shared" si="62"/>
        <v>0</v>
      </c>
      <c r="R11" s="32">
        <f t="shared" si="62"/>
        <v>0</v>
      </c>
      <c r="S11" s="32">
        <f t="shared" si="62"/>
        <v>0</v>
      </c>
      <c r="T11" s="32">
        <f t="shared" si="62"/>
        <v>0</v>
      </c>
      <c r="U11" s="32">
        <f t="shared" si="62"/>
        <v>0</v>
      </c>
      <c r="V11" s="32">
        <f t="shared" si="62"/>
        <v>0</v>
      </c>
      <c r="W11" s="32">
        <f t="shared" si="62"/>
        <v>0</v>
      </c>
      <c r="X11" s="32">
        <f t="shared" si="62"/>
        <v>0</v>
      </c>
      <c r="Y11" s="32">
        <f t="shared" si="62"/>
        <v>0</v>
      </c>
      <c r="Z11" s="32">
        <f t="shared" si="62"/>
        <v>0</v>
      </c>
      <c r="AA11" s="32">
        <f t="shared" si="62"/>
        <v>0</v>
      </c>
      <c r="AB11" s="32">
        <f t="shared" si="62"/>
        <v>0</v>
      </c>
      <c r="AC11" s="32">
        <f t="shared" si="62"/>
        <v>0</v>
      </c>
      <c r="AD11" s="32">
        <f t="shared" si="62"/>
        <v>0</v>
      </c>
      <c r="AE11" s="32">
        <f t="shared" si="62"/>
        <v>0</v>
      </c>
      <c r="AF11" s="32">
        <f t="shared" si="62"/>
        <v>0</v>
      </c>
      <c r="AG11" s="32">
        <f t="shared" si="62"/>
        <v>0</v>
      </c>
      <c r="AH11" s="32">
        <f t="shared" si="62"/>
        <v>0</v>
      </c>
      <c r="AI11" s="32">
        <f t="shared" si="62"/>
        <v>0</v>
      </c>
      <c r="AJ11" s="32">
        <f t="shared" si="62"/>
        <v>0</v>
      </c>
      <c r="AK11" s="32">
        <f t="shared" si="62"/>
        <v>0</v>
      </c>
      <c r="AL11" s="32">
        <f t="shared" si="62"/>
        <v>0</v>
      </c>
      <c r="AM11" s="32">
        <f t="shared" si="62"/>
        <v>0</v>
      </c>
      <c r="AN11" s="32">
        <f t="shared" si="62"/>
        <v>0</v>
      </c>
      <c r="AO11" s="32">
        <f t="shared" si="62"/>
        <v>0</v>
      </c>
      <c r="AP11" s="32">
        <f t="shared" si="62"/>
        <v>0</v>
      </c>
      <c r="AQ11" s="32">
        <f t="shared" si="62"/>
        <v>0</v>
      </c>
      <c r="AR11" s="32">
        <f t="shared" si="62"/>
        <v>0</v>
      </c>
      <c r="AS11" s="32">
        <f t="shared" si="62"/>
        <v>0</v>
      </c>
      <c r="AT11" s="32">
        <f t="shared" si="62"/>
        <v>0</v>
      </c>
      <c r="AU11" s="32">
        <f t="shared" si="62"/>
        <v>0</v>
      </c>
      <c r="AV11" s="32">
        <f t="shared" si="62"/>
        <v>0</v>
      </c>
      <c r="AW11" s="32">
        <f t="shared" si="62"/>
        <v>0</v>
      </c>
      <c r="AX11" s="32">
        <f t="shared" si="62"/>
        <v>0</v>
      </c>
      <c r="AY11" s="32">
        <f t="shared" si="62"/>
        <v>0</v>
      </c>
      <c r="AZ11" s="32">
        <f t="shared" si="62"/>
        <v>0</v>
      </c>
      <c r="BA11" s="32">
        <f t="shared" si="62"/>
        <v>0</v>
      </c>
      <c r="BB11" s="32">
        <f t="shared" si="62"/>
        <v>0</v>
      </c>
      <c r="BC11" s="32">
        <f t="shared" si="62"/>
        <v>0</v>
      </c>
      <c r="BD11" s="32">
        <f t="shared" si="62"/>
        <v>0</v>
      </c>
      <c r="BE11" s="32">
        <f t="shared" ref="BE11:BN11" si="63">BE10*$F$11</f>
        <v>0</v>
      </c>
      <c r="BF11" s="32">
        <f t="shared" si="63"/>
        <v>0</v>
      </c>
      <c r="BG11" s="32">
        <f t="shared" si="63"/>
        <v>0</v>
      </c>
      <c r="BH11" s="32">
        <f t="shared" si="63"/>
        <v>0</v>
      </c>
      <c r="BI11" s="32">
        <f t="shared" si="63"/>
        <v>0</v>
      </c>
      <c r="BJ11" s="32">
        <f t="shared" si="63"/>
        <v>0</v>
      </c>
      <c r="BK11" s="32">
        <f t="shared" si="63"/>
        <v>0</v>
      </c>
      <c r="BL11" s="32">
        <f t="shared" si="63"/>
        <v>0</v>
      </c>
      <c r="BM11" s="32">
        <f t="shared" si="63"/>
        <v>0</v>
      </c>
      <c r="BN11" s="32">
        <f t="shared" si="63"/>
        <v>0</v>
      </c>
      <c r="BO11" s="32">
        <f t="shared" ref="BO11:BP11" si="64">BO10*$F$11</f>
        <v>0</v>
      </c>
      <c r="BP11" s="32">
        <f t="shared" si="64"/>
        <v>0</v>
      </c>
      <c r="BQ11" s="32">
        <f t="shared" ref="BQ11:CC11" si="65">BQ10*$F$11</f>
        <v>0</v>
      </c>
      <c r="BR11" s="32">
        <f t="shared" si="65"/>
        <v>0</v>
      </c>
      <c r="BS11" s="32">
        <f t="shared" si="65"/>
        <v>0</v>
      </c>
      <c r="BT11" s="32">
        <f t="shared" si="65"/>
        <v>0</v>
      </c>
      <c r="BU11" s="32">
        <f t="shared" si="65"/>
        <v>0</v>
      </c>
      <c r="BV11" s="32">
        <f t="shared" si="65"/>
        <v>0</v>
      </c>
      <c r="BW11" s="32">
        <f t="shared" si="65"/>
        <v>0</v>
      </c>
      <c r="BX11" s="32">
        <f t="shared" si="65"/>
        <v>0</v>
      </c>
      <c r="BY11" s="32">
        <f t="shared" si="65"/>
        <v>0</v>
      </c>
      <c r="BZ11" s="32">
        <f t="shared" si="65"/>
        <v>0</v>
      </c>
      <c r="CA11" s="32">
        <f t="shared" si="65"/>
        <v>0</v>
      </c>
      <c r="CB11" s="32">
        <f t="shared" si="65"/>
        <v>0</v>
      </c>
      <c r="CC11" s="32">
        <f t="shared" si="65"/>
        <v>0</v>
      </c>
    </row>
    <row r="12" spans="1:81" ht="19.899999999999999" customHeight="1" x14ac:dyDescent="0.3">
      <c r="A12" s="10" t="s">
        <v>998</v>
      </c>
      <c r="F12" s="131"/>
      <c r="G12" s="45">
        <f>G10-G11</f>
        <v>0</v>
      </c>
      <c r="H12" s="45">
        <f>H10-H11</f>
        <v>0</v>
      </c>
      <c r="I12" s="45">
        <f t="shared" ref="I12:BD12" si="66">I10-I11</f>
        <v>0</v>
      </c>
      <c r="J12" s="45">
        <f t="shared" si="66"/>
        <v>0</v>
      </c>
      <c r="K12" s="45">
        <f t="shared" si="66"/>
        <v>0</v>
      </c>
      <c r="L12" s="45">
        <f t="shared" si="66"/>
        <v>0</v>
      </c>
      <c r="M12" s="45">
        <f t="shared" si="66"/>
        <v>0</v>
      </c>
      <c r="N12" s="45">
        <f t="shared" si="66"/>
        <v>0</v>
      </c>
      <c r="O12" s="45">
        <f t="shared" si="66"/>
        <v>0</v>
      </c>
      <c r="P12" s="45">
        <f t="shared" si="66"/>
        <v>0</v>
      </c>
      <c r="Q12" s="45">
        <f t="shared" si="66"/>
        <v>0</v>
      </c>
      <c r="R12" s="45">
        <f t="shared" si="66"/>
        <v>0</v>
      </c>
      <c r="S12" s="45">
        <f t="shared" si="66"/>
        <v>0</v>
      </c>
      <c r="T12" s="45">
        <f t="shared" si="66"/>
        <v>0</v>
      </c>
      <c r="U12" s="45">
        <f t="shared" si="66"/>
        <v>0</v>
      </c>
      <c r="V12" s="45">
        <f t="shared" si="66"/>
        <v>0</v>
      </c>
      <c r="W12" s="45">
        <f t="shared" si="66"/>
        <v>0</v>
      </c>
      <c r="X12" s="45">
        <f t="shared" si="66"/>
        <v>0</v>
      </c>
      <c r="Y12" s="45">
        <f t="shared" si="66"/>
        <v>0</v>
      </c>
      <c r="Z12" s="45">
        <f t="shared" si="66"/>
        <v>0</v>
      </c>
      <c r="AA12" s="45">
        <f t="shared" si="66"/>
        <v>0</v>
      </c>
      <c r="AB12" s="45">
        <f t="shared" si="66"/>
        <v>0</v>
      </c>
      <c r="AC12" s="45">
        <f t="shared" si="66"/>
        <v>0</v>
      </c>
      <c r="AD12" s="45">
        <f t="shared" si="66"/>
        <v>0</v>
      </c>
      <c r="AE12" s="45">
        <f t="shared" si="66"/>
        <v>0</v>
      </c>
      <c r="AF12" s="45">
        <f t="shared" si="66"/>
        <v>0</v>
      </c>
      <c r="AG12" s="45">
        <f t="shared" si="66"/>
        <v>0</v>
      </c>
      <c r="AH12" s="45">
        <f t="shared" si="66"/>
        <v>0</v>
      </c>
      <c r="AI12" s="45">
        <f t="shared" si="66"/>
        <v>0</v>
      </c>
      <c r="AJ12" s="45">
        <f t="shared" si="66"/>
        <v>0</v>
      </c>
      <c r="AK12" s="45">
        <f t="shared" si="66"/>
        <v>0</v>
      </c>
      <c r="AL12" s="45">
        <f t="shared" si="66"/>
        <v>0</v>
      </c>
      <c r="AM12" s="45">
        <f t="shared" si="66"/>
        <v>0</v>
      </c>
      <c r="AN12" s="45">
        <f t="shared" si="66"/>
        <v>0</v>
      </c>
      <c r="AO12" s="45">
        <f t="shared" si="66"/>
        <v>0</v>
      </c>
      <c r="AP12" s="45">
        <f t="shared" si="66"/>
        <v>0</v>
      </c>
      <c r="AQ12" s="45">
        <f t="shared" si="66"/>
        <v>0</v>
      </c>
      <c r="AR12" s="45">
        <f t="shared" si="66"/>
        <v>0</v>
      </c>
      <c r="AS12" s="45">
        <f t="shared" si="66"/>
        <v>0</v>
      </c>
      <c r="AT12" s="45">
        <f t="shared" si="66"/>
        <v>0</v>
      </c>
      <c r="AU12" s="45">
        <f t="shared" si="66"/>
        <v>0</v>
      </c>
      <c r="AV12" s="45">
        <f t="shared" si="66"/>
        <v>0</v>
      </c>
      <c r="AW12" s="45">
        <f t="shared" si="66"/>
        <v>0</v>
      </c>
      <c r="AX12" s="45">
        <f t="shared" si="66"/>
        <v>0</v>
      </c>
      <c r="AY12" s="45">
        <f t="shared" si="66"/>
        <v>0</v>
      </c>
      <c r="AZ12" s="45">
        <f t="shared" si="66"/>
        <v>0</v>
      </c>
      <c r="BA12" s="45">
        <f t="shared" si="66"/>
        <v>0</v>
      </c>
      <c r="BB12" s="45">
        <f t="shared" si="66"/>
        <v>0</v>
      </c>
      <c r="BC12" s="45">
        <f t="shared" si="66"/>
        <v>0</v>
      </c>
      <c r="BD12" s="45">
        <f t="shared" si="66"/>
        <v>0</v>
      </c>
      <c r="BE12" s="45">
        <f t="shared" ref="BE12:BN12" si="67">BE10-BE11</f>
        <v>0</v>
      </c>
      <c r="BF12" s="45">
        <f t="shared" si="67"/>
        <v>0</v>
      </c>
      <c r="BG12" s="45">
        <f t="shared" si="67"/>
        <v>0</v>
      </c>
      <c r="BH12" s="45">
        <f t="shared" si="67"/>
        <v>0</v>
      </c>
      <c r="BI12" s="45">
        <f t="shared" si="67"/>
        <v>0</v>
      </c>
      <c r="BJ12" s="45">
        <f t="shared" si="67"/>
        <v>0</v>
      </c>
      <c r="BK12" s="45">
        <f t="shared" si="67"/>
        <v>0</v>
      </c>
      <c r="BL12" s="45">
        <f t="shared" si="67"/>
        <v>0</v>
      </c>
      <c r="BM12" s="45">
        <f t="shared" si="67"/>
        <v>0</v>
      </c>
      <c r="BN12" s="45">
        <f t="shared" si="67"/>
        <v>0</v>
      </c>
      <c r="BO12" s="45">
        <f t="shared" ref="BO12:BP12" si="68">BO10-BO11</f>
        <v>0</v>
      </c>
      <c r="BP12" s="45">
        <f t="shared" si="68"/>
        <v>0</v>
      </c>
      <c r="BQ12" s="45">
        <f t="shared" ref="BQ12:CC12" si="69">BQ10-BQ11</f>
        <v>0</v>
      </c>
      <c r="BR12" s="45">
        <f t="shared" si="69"/>
        <v>0</v>
      </c>
      <c r="BS12" s="45">
        <f t="shared" si="69"/>
        <v>0</v>
      </c>
      <c r="BT12" s="45">
        <f t="shared" si="69"/>
        <v>0</v>
      </c>
      <c r="BU12" s="45">
        <f t="shared" si="69"/>
        <v>0</v>
      </c>
      <c r="BV12" s="45">
        <f t="shared" si="69"/>
        <v>0</v>
      </c>
      <c r="BW12" s="45">
        <f t="shared" si="69"/>
        <v>0</v>
      </c>
      <c r="BX12" s="45">
        <f t="shared" si="69"/>
        <v>0</v>
      </c>
      <c r="BY12" s="45">
        <f t="shared" si="69"/>
        <v>0</v>
      </c>
      <c r="BZ12" s="45">
        <f t="shared" si="69"/>
        <v>0</v>
      </c>
      <c r="CA12" s="45">
        <f t="shared" si="69"/>
        <v>0</v>
      </c>
      <c r="CB12" s="45">
        <f t="shared" si="69"/>
        <v>0</v>
      </c>
      <c r="CC12" s="45">
        <f t="shared" si="69"/>
        <v>0</v>
      </c>
    </row>
    <row r="13" spans="1:81" ht="19.899999999999999" customHeight="1" x14ac:dyDescent="0.3">
      <c r="A13" s="10"/>
      <c r="F13" s="131"/>
      <c r="G13" s="45"/>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row>
    <row r="14" spans="1:81" ht="19.899999999999999" customHeight="1" x14ac:dyDescent="0.3">
      <c r="A14" s="10" t="s">
        <v>972</v>
      </c>
      <c r="F14" s="131"/>
      <c r="G14" s="45"/>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row>
    <row r="15" spans="1:81" ht="19.899999999999999" customHeight="1" x14ac:dyDescent="0.3">
      <c r="A15" s="10" t="s">
        <v>1051</v>
      </c>
      <c r="F15" s="131">
        <v>0.03</v>
      </c>
      <c r="G15" s="45">
        <f>'D-Operating Budget'!O62-'D-Operating Budget'!O42</f>
        <v>0</v>
      </c>
      <c r="H15" s="45">
        <f t="shared" ref="H15:AM15" si="70">IF($F$15=0,G15*(1+$F$15),IF(H6&lt;=$F$69,G15*(1+$F$15),G15*(1+$F$8)))</f>
        <v>0</v>
      </c>
      <c r="I15" s="45">
        <f t="shared" si="70"/>
        <v>0</v>
      </c>
      <c r="J15" s="45">
        <f t="shared" si="70"/>
        <v>0</v>
      </c>
      <c r="K15" s="45">
        <f t="shared" si="70"/>
        <v>0</v>
      </c>
      <c r="L15" s="45">
        <f t="shared" si="70"/>
        <v>0</v>
      </c>
      <c r="M15" s="45">
        <f t="shared" si="70"/>
        <v>0</v>
      </c>
      <c r="N15" s="45">
        <f t="shared" si="70"/>
        <v>0</v>
      </c>
      <c r="O15" s="45">
        <f t="shared" si="70"/>
        <v>0</v>
      </c>
      <c r="P15" s="45">
        <f t="shared" si="70"/>
        <v>0</v>
      </c>
      <c r="Q15" s="45">
        <f t="shared" si="70"/>
        <v>0</v>
      </c>
      <c r="R15" s="45">
        <f t="shared" si="70"/>
        <v>0</v>
      </c>
      <c r="S15" s="45">
        <f t="shared" si="70"/>
        <v>0</v>
      </c>
      <c r="T15" s="45">
        <f t="shared" si="70"/>
        <v>0</v>
      </c>
      <c r="U15" s="45">
        <f t="shared" si="70"/>
        <v>0</v>
      </c>
      <c r="V15" s="45">
        <f t="shared" si="70"/>
        <v>0</v>
      </c>
      <c r="W15" s="45">
        <f t="shared" si="70"/>
        <v>0</v>
      </c>
      <c r="X15" s="45">
        <f t="shared" si="70"/>
        <v>0</v>
      </c>
      <c r="Y15" s="45">
        <f t="shared" si="70"/>
        <v>0</v>
      </c>
      <c r="Z15" s="45">
        <f t="shared" si="70"/>
        <v>0</v>
      </c>
      <c r="AA15" s="45">
        <f t="shared" si="70"/>
        <v>0</v>
      </c>
      <c r="AB15" s="45">
        <f t="shared" si="70"/>
        <v>0</v>
      </c>
      <c r="AC15" s="45">
        <f t="shared" si="70"/>
        <v>0</v>
      </c>
      <c r="AD15" s="45">
        <f t="shared" si="70"/>
        <v>0</v>
      </c>
      <c r="AE15" s="45">
        <f t="shared" si="70"/>
        <v>0</v>
      </c>
      <c r="AF15" s="45">
        <f t="shared" si="70"/>
        <v>0</v>
      </c>
      <c r="AG15" s="45">
        <f t="shared" si="70"/>
        <v>0</v>
      </c>
      <c r="AH15" s="45">
        <f t="shared" si="70"/>
        <v>0</v>
      </c>
      <c r="AI15" s="45">
        <f t="shared" si="70"/>
        <v>0</v>
      </c>
      <c r="AJ15" s="45">
        <f t="shared" si="70"/>
        <v>0</v>
      </c>
      <c r="AK15" s="45">
        <f t="shared" si="70"/>
        <v>0</v>
      </c>
      <c r="AL15" s="45">
        <f t="shared" si="70"/>
        <v>0</v>
      </c>
      <c r="AM15" s="45">
        <f t="shared" si="70"/>
        <v>0</v>
      </c>
      <c r="AN15" s="45">
        <f t="shared" ref="AN15:BD15" si="71">IF($F$15=0,AM15*(1+$F$15),IF(AN6&lt;=$F$69,AM15*(1+$F$15),AM15*(1+$F$8)))</f>
        <v>0</v>
      </c>
      <c r="AO15" s="45">
        <f t="shared" si="71"/>
        <v>0</v>
      </c>
      <c r="AP15" s="45">
        <f t="shared" si="71"/>
        <v>0</v>
      </c>
      <c r="AQ15" s="45">
        <f t="shared" si="71"/>
        <v>0</v>
      </c>
      <c r="AR15" s="45">
        <f t="shared" si="71"/>
        <v>0</v>
      </c>
      <c r="AS15" s="45">
        <f t="shared" si="71"/>
        <v>0</v>
      </c>
      <c r="AT15" s="45">
        <f t="shared" si="71"/>
        <v>0</v>
      </c>
      <c r="AU15" s="45">
        <f t="shared" si="71"/>
        <v>0</v>
      </c>
      <c r="AV15" s="45">
        <f t="shared" si="71"/>
        <v>0</v>
      </c>
      <c r="AW15" s="45">
        <f t="shared" si="71"/>
        <v>0</v>
      </c>
      <c r="AX15" s="45">
        <f t="shared" si="71"/>
        <v>0</v>
      </c>
      <c r="AY15" s="45">
        <f t="shared" si="71"/>
        <v>0</v>
      </c>
      <c r="AZ15" s="45">
        <f t="shared" si="71"/>
        <v>0</v>
      </c>
      <c r="BA15" s="45">
        <f t="shared" si="71"/>
        <v>0</v>
      </c>
      <c r="BB15" s="45">
        <f t="shared" si="71"/>
        <v>0</v>
      </c>
      <c r="BC15" s="45">
        <f t="shared" si="71"/>
        <v>0</v>
      </c>
      <c r="BD15" s="45">
        <f t="shared" si="71"/>
        <v>0</v>
      </c>
      <c r="BE15" s="45">
        <f t="shared" ref="BE15" si="72">IF($F$15=0,BD15*(1+$F$15),IF(BE6&lt;=$F$69,BD15*(1+$F$15),BD15*(1+$F$8)))</f>
        <v>0</v>
      </c>
      <c r="BF15" s="45">
        <f t="shared" ref="BF15" si="73">IF($F$15=0,BE15*(1+$F$15),IF(BF6&lt;=$F$69,BE15*(1+$F$15),BE15*(1+$F$8)))</f>
        <v>0</v>
      </c>
      <c r="BG15" s="45">
        <f t="shared" ref="BG15" si="74">IF($F$15=0,BF15*(1+$F$15),IF(BG6&lt;=$F$69,BF15*(1+$F$15),BF15*(1+$F$8)))</f>
        <v>0</v>
      </c>
      <c r="BH15" s="45">
        <f t="shared" ref="BH15" si="75">IF($F$15=0,BG15*(1+$F$15),IF(BH6&lt;=$F$69,BG15*(1+$F$15),BG15*(1+$F$8)))</f>
        <v>0</v>
      </c>
      <c r="BI15" s="45">
        <f t="shared" ref="BI15" si="76">IF($F$15=0,BH15*(1+$F$15),IF(BI6&lt;=$F$69,BH15*(1+$F$15),BH15*(1+$F$8)))</f>
        <v>0</v>
      </c>
      <c r="BJ15" s="45">
        <f t="shared" ref="BJ15" si="77">IF($F$15=0,BI15*(1+$F$15),IF(BJ6&lt;=$F$69,BI15*(1+$F$15),BI15*(1+$F$8)))</f>
        <v>0</v>
      </c>
      <c r="BK15" s="45">
        <f t="shared" ref="BK15" si="78">IF($F$15=0,BJ15*(1+$F$15),IF(BK6&lt;=$F$69,BJ15*(1+$F$15),BJ15*(1+$F$8)))</f>
        <v>0</v>
      </c>
      <c r="BL15" s="45">
        <f t="shared" ref="BL15" si="79">IF($F$15=0,BK15*(1+$F$15),IF(BL6&lt;=$F$69,BK15*(1+$F$15),BK15*(1+$F$8)))</f>
        <v>0</v>
      </c>
      <c r="BM15" s="45">
        <f t="shared" ref="BM15" si="80">IF($F$15=0,BL15*(1+$F$15),IF(BM6&lt;=$F$69,BL15*(1+$F$15),BL15*(1+$F$8)))</f>
        <v>0</v>
      </c>
      <c r="BN15" s="45">
        <f t="shared" ref="BN15:CC15" si="81">IF($F$15=0,BM15*(1+$F$15),IF(BN6&lt;=$F$69,BM15*(1+$F$15),BM15*(1+$F$8)))</f>
        <v>0</v>
      </c>
      <c r="BO15" s="45">
        <f t="shared" si="81"/>
        <v>0</v>
      </c>
      <c r="BP15" s="45">
        <f t="shared" si="81"/>
        <v>0</v>
      </c>
      <c r="BQ15" s="45">
        <f t="shared" si="81"/>
        <v>0</v>
      </c>
      <c r="BR15" s="45">
        <f t="shared" si="81"/>
        <v>0</v>
      </c>
      <c r="BS15" s="45">
        <f t="shared" si="81"/>
        <v>0</v>
      </c>
      <c r="BT15" s="45">
        <f t="shared" si="81"/>
        <v>0</v>
      </c>
      <c r="BU15" s="45">
        <f t="shared" si="81"/>
        <v>0</v>
      </c>
      <c r="BV15" s="45">
        <f t="shared" si="81"/>
        <v>0</v>
      </c>
      <c r="BW15" s="45">
        <f t="shared" si="81"/>
        <v>0</v>
      </c>
      <c r="BX15" s="45">
        <f t="shared" si="81"/>
        <v>0</v>
      </c>
      <c r="BY15" s="45">
        <f t="shared" si="81"/>
        <v>0</v>
      </c>
      <c r="BZ15" s="45">
        <f t="shared" si="81"/>
        <v>0</v>
      </c>
      <c r="CA15" s="45">
        <f t="shared" si="81"/>
        <v>0</v>
      </c>
      <c r="CB15" s="45">
        <f t="shared" si="81"/>
        <v>0</v>
      </c>
      <c r="CC15" s="45">
        <f t="shared" si="81"/>
        <v>0</v>
      </c>
    </row>
    <row r="16" spans="1:81" ht="19.899999999999999" customHeight="1" x14ac:dyDescent="0.3">
      <c r="A16" s="10" t="s">
        <v>1052</v>
      </c>
      <c r="F16" s="131">
        <v>0.03</v>
      </c>
      <c r="G16" s="45">
        <f>'D-Operating Budget'!O42</f>
        <v>0</v>
      </c>
      <c r="H16" s="45">
        <f t="shared" ref="H16:AM16" si="82">IF($F$16=0,G16*(1+$F$16),IF(H6&lt;=$F$69,G16*(1+$F$16),G16*(1+$F$8)))</f>
        <v>0</v>
      </c>
      <c r="I16" s="45">
        <f t="shared" si="82"/>
        <v>0</v>
      </c>
      <c r="J16" s="45">
        <f t="shared" si="82"/>
        <v>0</v>
      </c>
      <c r="K16" s="45">
        <f t="shared" si="82"/>
        <v>0</v>
      </c>
      <c r="L16" s="45">
        <f t="shared" si="82"/>
        <v>0</v>
      </c>
      <c r="M16" s="45">
        <f t="shared" si="82"/>
        <v>0</v>
      </c>
      <c r="N16" s="45">
        <f t="shared" si="82"/>
        <v>0</v>
      </c>
      <c r="O16" s="45">
        <f t="shared" si="82"/>
        <v>0</v>
      </c>
      <c r="P16" s="45">
        <f t="shared" si="82"/>
        <v>0</v>
      </c>
      <c r="Q16" s="45">
        <f t="shared" si="82"/>
        <v>0</v>
      </c>
      <c r="R16" s="45">
        <f t="shared" si="82"/>
        <v>0</v>
      </c>
      <c r="S16" s="45">
        <f t="shared" si="82"/>
        <v>0</v>
      </c>
      <c r="T16" s="45">
        <f t="shared" si="82"/>
        <v>0</v>
      </c>
      <c r="U16" s="45">
        <f t="shared" si="82"/>
        <v>0</v>
      </c>
      <c r="V16" s="45">
        <f t="shared" si="82"/>
        <v>0</v>
      </c>
      <c r="W16" s="45">
        <f t="shared" si="82"/>
        <v>0</v>
      </c>
      <c r="X16" s="45">
        <f t="shared" si="82"/>
        <v>0</v>
      </c>
      <c r="Y16" s="45">
        <f t="shared" si="82"/>
        <v>0</v>
      </c>
      <c r="Z16" s="45">
        <f t="shared" si="82"/>
        <v>0</v>
      </c>
      <c r="AA16" s="45">
        <f t="shared" si="82"/>
        <v>0</v>
      </c>
      <c r="AB16" s="45">
        <f t="shared" si="82"/>
        <v>0</v>
      </c>
      <c r="AC16" s="45">
        <f t="shared" si="82"/>
        <v>0</v>
      </c>
      <c r="AD16" s="45">
        <f t="shared" si="82"/>
        <v>0</v>
      </c>
      <c r="AE16" s="45">
        <f t="shared" si="82"/>
        <v>0</v>
      </c>
      <c r="AF16" s="45">
        <f t="shared" si="82"/>
        <v>0</v>
      </c>
      <c r="AG16" s="45">
        <f t="shared" si="82"/>
        <v>0</v>
      </c>
      <c r="AH16" s="45">
        <f t="shared" si="82"/>
        <v>0</v>
      </c>
      <c r="AI16" s="45">
        <f t="shared" si="82"/>
        <v>0</v>
      </c>
      <c r="AJ16" s="45">
        <f t="shared" si="82"/>
        <v>0</v>
      </c>
      <c r="AK16" s="45">
        <f t="shared" si="82"/>
        <v>0</v>
      </c>
      <c r="AL16" s="45">
        <f t="shared" si="82"/>
        <v>0</v>
      </c>
      <c r="AM16" s="45">
        <f t="shared" si="82"/>
        <v>0</v>
      </c>
      <c r="AN16" s="45">
        <f t="shared" ref="AN16:BD16" si="83">IF($F$16=0,AM16*(1+$F$16),IF(AN6&lt;=$F$69,AM16*(1+$F$16),AM16*(1+$F$8)))</f>
        <v>0</v>
      </c>
      <c r="AO16" s="45">
        <f t="shared" si="83"/>
        <v>0</v>
      </c>
      <c r="AP16" s="45">
        <f t="shared" si="83"/>
        <v>0</v>
      </c>
      <c r="AQ16" s="45">
        <f t="shared" si="83"/>
        <v>0</v>
      </c>
      <c r="AR16" s="45">
        <f t="shared" si="83"/>
        <v>0</v>
      </c>
      <c r="AS16" s="45">
        <f t="shared" si="83"/>
        <v>0</v>
      </c>
      <c r="AT16" s="45">
        <f t="shared" si="83"/>
        <v>0</v>
      </c>
      <c r="AU16" s="45">
        <f t="shared" si="83"/>
        <v>0</v>
      </c>
      <c r="AV16" s="45">
        <f t="shared" si="83"/>
        <v>0</v>
      </c>
      <c r="AW16" s="45">
        <f t="shared" si="83"/>
        <v>0</v>
      </c>
      <c r="AX16" s="45">
        <f t="shared" si="83"/>
        <v>0</v>
      </c>
      <c r="AY16" s="45">
        <f t="shared" si="83"/>
        <v>0</v>
      </c>
      <c r="AZ16" s="45">
        <f t="shared" si="83"/>
        <v>0</v>
      </c>
      <c r="BA16" s="45">
        <f t="shared" si="83"/>
        <v>0</v>
      </c>
      <c r="BB16" s="45">
        <f t="shared" si="83"/>
        <v>0</v>
      </c>
      <c r="BC16" s="45">
        <f t="shared" si="83"/>
        <v>0</v>
      </c>
      <c r="BD16" s="45">
        <f t="shared" si="83"/>
        <v>0</v>
      </c>
      <c r="BE16" s="45">
        <f t="shared" ref="BE16" si="84">IF($F$16=0,BD16*(1+$F$16),IF(BE6&lt;=$F$69,BD16*(1+$F$16),BD16*(1+$F$8)))</f>
        <v>0</v>
      </c>
      <c r="BF16" s="45">
        <f t="shared" ref="BF16" si="85">IF($F$16=0,BE16*(1+$F$16),IF(BF6&lt;=$F$69,BE16*(1+$F$16),BE16*(1+$F$8)))</f>
        <v>0</v>
      </c>
      <c r="BG16" s="45">
        <f t="shared" ref="BG16" si="86">IF($F$16=0,BF16*(1+$F$16),IF(BG6&lt;=$F$69,BF16*(1+$F$16),BF16*(1+$F$8)))</f>
        <v>0</v>
      </c>
      <c r="BH16" s="45">
        <f t="shared" ref="BH16" si="87">IF($F$16=0,BG16*(1+$F$16),IF(BH6&lt;=$F$69,BG16*(1+$F$16),BG16*(1+$F$8)))</f>
        <v>0</v>
      </c>
      <c r="BI16" s="45">
        <f t="shared" ref="BI16" si="88">IF($F$16=0,BH16*(1+$F$16),IF(BI6&lt;=$F$69,BH16*(1+$F$16),BH16*(1+$F$8)))</f>
        <v>0</v>
      </c>
      <c r="BJ16" s="45">
        <f t="shared" ref="BJ16" si="89">IF($F$16=0,BI16*(1+$F$16),IF(BJ6&lt;=$F$69,BI16*(1+$F$16),BI16*(1+$F$8)))</f>
        <v>0</v>
      </c>
      <c r="BK16" s="45">
        <f t="shared" ref="BK16" si="90">IF($F$16=0,BJ16*(1+$F$16),IF(BK6&lt;=$F$69,BJ16*(1+$F$16),BJ16*(1+$F$8)))</f>
        <v>0</v>
      </c>
      <c r="BL16" s="45">
        <f t="shared" ref="BL16" si="91">IF($F$16=0,BK16*(1+$F$16),IF(BL6&lt;=$F$69,BK16*(1+$F$16),BK16*(1+$F$8)))</f>
        <v>0</v>
      </c>
      <c r="BM16" s="45">
        <f t="shared" ref="BM16" si="92">IF($F$16=0,BL16*(1+$F$16),IF(BM6&lt;=$F$69,BL16*(1+$F$16),BL16*(1+$F$8)))</f>
        <v>0</v>
      </c>
      <c r="BN16" s="45">
        <f t="shared" ref="BN16:CC16" si="93">IF($F$16=0,BM16*(1+$F$16),IF(BN6&lt;=$F$69,BM16*(1+$F$16),BM16*(1+$F$8)))</f>
        <v>0</v>
      </c>
      <c r="BO16" s="45">
        <f t="shared" si="93"/>
        <v>0</v>
      </c>
      <c r="BP16" s="45">
        <f t="shared" si="93"/>
        <v>0</v>
      </c>
      <c r="BQ16" s="45">
        <f t="shared" si="93"/>
        <v>0</v>
      </c>
      <c r="BR16" s="45">
        <f t="shared" si="93"/>
        <v>0</v>
      </c>
      <c r="BS16" s="45">
        <f t="shared" si="93"/>
        <v>0</v>
      </c>
      <c r="BT16" s="45">
        <f t="shared" si="93"/>
        <v>0</v>
      </c>
      <c r="BU16" s="45">
        <f t="shared" si="93"/>
        <v>0</v>
      </c>
      <c r="BV16" s="45">
        <f t="shared" si="93"/>
        <v>0</v>
      </c>
      <c r="BW16" s="45">
        <f t="shared" si="93"/>
        <v>0</v>
      </c>
      <c r="BX16" s="45">
        <f t="shared" si="93"/>
        <v>0</v>
      </c>
      <c r="BY16" s="45">
        <f t="shared" si="93"/>
        <v>0</v>
      </c>
      <c r="BZ16" s="45">
        <f t="shared" si="93"/>
        <v>0</v>
      </c>
      <c r="CA16" s="45">
        <f t="shared" si="93"/>
        <v>0</v>
      </c>
      <c r="CB16" s="45">
        <f t="shared" si="93"/>
        <v>0</v>
      </c>
      <c r="CC16" s="45">
        <f t="shared" si="93"/>
        <v>0</v>
      </c>
    </row>
    <row r="17" spans="1:81" ht="19.899999999999999" customHeight="1" x14ac:dyDescent="0.3">
      <c r="A17" s="10" t="s">
        <v>493</v>
      </c>
      <c r="C17" s="1" t="str">
        <f>'D-Operating Budget'!B64</f>
        <v>Asset Management Fee</v>
      </c>
      <c r="F17" s="131">
        <v>0.03</v>
      </c>
      <c r="G17" s="45">
        <f>'D-Operating Budget'!O64</f>
        <v>0</v>
      </c>
      <c r="H17" s="45">
        <f t="shared" ref="H17:AM17" si="94">IF($F$17=0,G17*(1+$F$17),IF(H6&lt;=$F$69,G17*(1+$F$17),G17*(1+$F$8)))</f>
        <v>0</v>
      </c>
      <c r="I17" s="45">
        <f t="shared" si="94"/>
        <v>0</v>
      </c>
      <c r="J17" s="45">
        <f t="shared" si="94"/>
        <v>0</v>
      </c>
      <c r="K17" s="45">
        <f t="shared" si="94"/>
        <v>0</v>
      </c>
      <c r="L17" s="45">
        <f t="shared" si="94"/>
        <v>0</v>
      </c>
      <c r="M17" s="45">
        <f t="shared" si="94"/>
        <v>0</v>
      </c>
      <c r="N17" s="45">
        <f t="shared" si="94"/>
        <v>0</v>
      </c>
      <c r="O17" s="45">
        <f t="shared" si="94"/>
        <v>0</v>
      </c>
      <c r="P17" s="45">
        <f t="shared" si="94"/>
        <v>0</v>
      </c>
      <c r="Q17" s="45">
        <f t="shared" si="94"/>
        <v>0</v>
      </c>
      <c r="R17" s="45">
        <f t="shared" si="94"/>
        <v>0</v>
      </c>
      <c r="S17" s="45">
        <f t="shared" si="94"/>
        <v>0</v>
      </c>
      <c r="T17" s="45">
        <f t="shared" si="94"/>
        <v>0</v>
      </c>
      <c r="U17" s="45">
        <f t="shared" si="94"/>
        <v>0</v>
      </c>
      <c r="V17" s="45">
        <f t="shared" si="94"/>
        <v>0</v>
      </c>
      <c r="W17" s="45">
        <f t="shared" si="94"/>
        <v>0</v>
      </c>
      <c r="X17" s="45">
        <f t="shared" si="94"/>
        <v>0</v>
      </c>
      <c r="Y17" s="45">
        <f t="shared" si="94"/>
        <v>0</v>
      </c>
      <c r="Z17" s="45">
        <f t="shared" si="94"/>
        <v>0</v>
      </c>
      <c r="AA17" s="45">
        <f t="shared" si="94"/>
        <v>0</v>
      </c>
      <c r="AB17" s="45">
        <f t="shared" si="94"/>
        <v>0</v>
      </c>
      <c r="AC17" s="45">
        <f t="shared" si="94"/>
        <v>0</v>
      </c>
      <c r="AD17" s="45">
        <f t="shared" si="94"/>
        <v>0</v>
      </c>
      <c r="AE17" s="45">
        <f t="shared" si="94"/>
        <v>0</v>
      </c>
      <c r="AF17" s="45">
        <f t="shared" si="94"/>
        <v>0</v>
      </c>
      <c r="AG17" s="45">
        <f t="shared" si="94"/>
        <v>0</v>
      </c>
      <c r="AH17" s="45">
        <f t="shared" si="94"/>
        <v>0</v>
      </c>
      <c r="AI17" s="45">
        <f t="shared" si="94"/>
        <v>0</v>
      </c>
      <c r="AJ17" s="45">
        <f t="shared" si="94"/>
        <v>0</v>
      </c>
      <c r="AK17" s="45">
        <f t="shared" si="94"/>
        <v>0</v>
      </c>
      <c r="AL17" s="45">
        <f t="shared" si="94"/>
        <v>0</v>
      </c>
      <c r="AM17" s="45">
        <f t="shared" si="94"/>
        <v>0</v>
      </c>
      <c r="AN17" s="45">
        <f t="shared" ref="AN17:BD17" si="95">IF($F$17=0,AM17*(1+$F$17),IF(AN6&lt;=$F$69,AM17*(1+$F$17),AM17*(1+$F$8)))</f>
        <v>0</v>
      </c>
      <c r="AO17" s="45">
        <f t="shared" si="95"/>
        <v>0</v>
      </c>
      <c r="AP17" s="45">
        <f t="shared" si="95"/>
        <v>0</v>
      </c>
      <c r="AQ17" s="45">
        <f t="shared" si="95"/>
        <v>0</v>
      </c>
      <c r="AR17" s="45">
        <f t="shared" si="95"/>
        <v>0</v>
      </c>
      <c r="AS17" s="45">
        <f t="shared" si="95"/>
        <v>0</v>
      </c>
      <c r="AT17" s="45">
        <f t="shared" si="95"/>
        <v>0</v>
      </c>
      <c r="AU17" s="45">
        <f t="shared" si="95"/>
        <v>0</v>
      </c>
      <c r="AV17" s="45">
        <f t="shared" si="95"/>
        <v>0</v>
      </c>
      <c r="AW17" s="45">
        <f t="shared" si="95"/>
        <v>0</v>
      </c>
      <c r="AX17" s="45">
        <f t="shared" si="95"/>
        <v>0</v>
      </c>
      <c r="AY17" s="45">
        <f t="shared" si="95"/>
        <v>0</v>
      </c>
      <c r="AZ17" s="45">
        <f t="shared" si="95"/>
        <v>0</v>
      </c>
      <c r="BA17" s="45">
        <f t="shared" si="95"/>
        <v>0</v>
      </c>
      <c r="BB17" s="45">
        <f t="shared" si="95"/>
        <v>0</v>
      </c>
      <c r="BC17" s="45">
        <f t="shared" si="95"/>
        <v>0</v>
      </c>
      <c r="BD17" s="45">
        <f t="shared" si="95"/>
        <v>0</v>
      </c>
      <c r="BE17" s="45">
        <f t="shared" ref="BE17" si="96">IF($F$17=0,BD17*(1+$F$17),IF(BE6&lt;=$F$69,BD17*(1+$F$17),BD17*(1+$F$8)))</f>
        <v>0</v>
      </c>
      <c r="BF17" s="45">
        <f t="shared" ref="BF17" si="97">IF($F$17=0,BE17*(1+$F$17),IF(BF6&lt;=$F$69,BE17*(1+$F$17),BE17*(1+$F$8)))</f>
        <v>0</v>
      </c>
      <c r="BG17" s="45">
        <f t="shared" ref="BG17" si="98">IF($F$17=0,BF17*(1+$F$17),IF(BG6&lt;=$F$69,BF17*(1+$F$17),BF17*(1+$F$8)))</f>
        <v>0</v>
      </c>
      <c r="BH17" s="45">
        <f t="shared" ref="BH17" si="99">IF($F$17=0,BG17*(1+$F$17),IF(BH6&lt;=$F$69,BG17*(1+$F$17),BG17*(1+$F$8)))</f>
        <v>0</v>
      </c>
      <c r="BI17" s="45">
        <f t="shared" ref="BI17" si="100">IF($F$17=0,BH17*(1+$F$17),IF(BI6&lt;=$F$69,BH17*(1+$F$17),BH17*(1+$F$8)))</f>
        <v>0</v>
      </c>
      <c r="BJ17" s="45">
        <f t="shared" ref="BJ17" si="101">IF($F$17=0,BI17*(1+$F$17),IF(BJ6&lt;=$F$69,BI17*(1+$F$17),BI17*(1+$F$8)))</f>
        <v>0</v>
      </c>
      <c r="BK17" s="45">
        <f t="shared" ref="BK17" si="102">IF($F$17=0,BJ17*(1+$F$17),IF(BK6&lt;=$F$69,BJ17*(1+$F$17),BJ17*(1+$F$8)))</f>
        <v>0</v>
      </c>
      <c r="BL17" s="45">
        <f t="shared" ref="BL17" si="103">IF($F$17=0,BK17*(1+$F$17),IF(BL6&lt;=$F$69,BK17*(1+$F$17),BK17*(1+$F$8)))</f>
        <v>0</v>
      </c>
      <c r="BM17" s="45">
        <f t="shared" ref="BM17" si="104">IF($F$17=0,BL17*(1+$F$17),IF(BM6&lt;=$F$69,BL17*(1+$F$17),BL17*(1+$F$8)))</f>
        <v>0</v>
      </c>
      <c r="BN17" s="45">
        <f t="shared" ref="BN17:CC17" si="105">IF($F$17=0,BM17*(1+$F$17),IF(BN6&lt;=$F$69,BM17*(1+$F$17),BM17*(1+$F$8)))</f>
        <v>0</v>
      </c>
      <c r="BO17" s="45">
        <f t="shared" si="105"/>
        <v>0</v>
      </c>
      <c r="BP17" s="45">
        <f t="shared" si="105"/>
        <v>0</v>
      </c>
      <c r="BQ17" s="45">
        <f t="shared" si="105"/>
        <v>0</v>
      </c>
      <c r="BR17" s="45">
        <f t="shared" si="105"/>
        <v>0</v>
      </c>
      <c r="BS17" s="45">
        <f t="shared" si="105"/>
        <v>0</v>
      </c>
      <c r="BT17" s="45">
        <f t="shared" si="105"/>
        <v>0</v>
      </c>
      <c r="BU17" s="45">
        <f t="shared" si="105"/>
        <v>0</v>
      </c>
      <c r="BV17" s="45">
        <f t="shared" si="105"/>
        <v>0</v>
      </c>
      <c r="BW17" s="45">
        <f t="shared" si="105"/>
        <v>0</v>
      </c>
      <c r="BX17" s="45">
        <f t="shared" si="105"/>
        <v>0</v>
      </c>
      <c r="BY17" s="45">
        <f t="shared" si="105"/>
        <v>0</v>
      </c>
      <c r="BZ17" s="45">
        <f t="shared" si="105"/>
        <v>0</v>
      </c>
      <c r="CA17" s="45">
        <f t="shared" si="105"/>
        <v>0</v>
      </c>
      <c r="CB17" s="45">
        <f t="shared" si="105"/>
        <v>0</v>
      </c>
      <c r="CC17" s="45">
        <f t="shared" si="105"/>
        <v>0</v>
      </c>
    </row>
    <row r="18" spans="1:81" ht="19.899999999999999" customHeight="1" x14ac:dyDescent="0.3">
      <c r="A18" s="10" t="s">
        <v>493</v>
      </c>
      <c r="C18" s="1" t="str">
        <f>'D-Operating Budget'!B65</f>
        <v>Compliance Fee - HHFDC</v>
      </c>
      <c r="F18" s="131">
        <v>0</v>
      </c>
      <c r="G18" s="45" t="e">
        <f>'D-Operating Budget'!O65</f>
        <v>#VALUE!</v>
      </c>
      <c r="H18" s="45" t="e">
        <f t="shared" ref="H18:AM18" si="106">IF($F$18=0,G18*(1+$F$18),IF(H6&lt;=$F$69,G18*(1+$F$18),G18*(1+$F$8)))</f>
        <v>#VALUE!</v>
      </c>
      <c r="I18" s="45" t="e">
        <f t="shared" si="106"/>
        <v>#VALUE!</v>
      </c>
      <c r="J18" s="45" t="e">
        <f t="shared" si="106"/>
        <v>#VALUE!</v>
      </c>
      <c r="K18" s="45" t="e">
        <f t="shared" si="106"/>
        <v>#VALUE!</v>
      </c>
      <c r="L18" s="45" t="e">
        <f t="shared" si="106"/>
        <v>#VALUE!</v>
      </c>
      <c r="M18" s="45" t="e">
        <f t="shared" si="106"/>
        <v>#VALUE!</v>
      </c>
      <c r="N18" s="45" t="e">
        <f t="shared" si="106"/>
        <v>#VALUE!</v>
      </c>
      <c r="O18" s="45" t="e">
        <f t="shared" si="106"/>
        <v>#VALUE!</v>
      </c>
      <c r="P18" s="45" t="e">
        <f t="shared" si="106"/>
        <v>#VALUE!</v>
      </c>
      <c r="Q18" s="45" t="e">
        <f t="shared" si="106"/>
        <v>#VALUE!</v>
      </c>
      <c r="R18" s="45" t="e">
        <f t="shared" si="106"/>
        <v>#VALUE!</v>
      </c>
      <c r="S18" s="45" t="e">
        <f t="shared" si="106"/>
        <v>#VALUE!</v>
      </c>
      <c r="T18" s="45" t="e">
        <f t="shared" si="106"/>
        <v>#VALUE!</v>
      </c>
      <c r="U18" s="45" t="e">
        <f t="shared" si="106"/>
        <v>#VALUE!</v>
      </c>
      <c r="V18" s="45" t="e">
        <f t="shared" si="106"/>
        <v>#VALUE!</v>
      </c>
      <c r="W18" s="45" t="e">
        <f t="shared" si="106"/>
        <v>#VALUE!</v>
      </c>
      <c r="X18" s="45" t="e">
        <f t="shared" si="106"/>
        <v>#VALUE!</v>
      </c>
      <c r="Y18" s="45" t="e">
        <f t="shared" si="106"/>
        <v>#VALUE!</v>
      </c>
      <c r="Z18" s="45" t="e">
        <f t="shared" si="106"/>
        <v>#VALUE!</v>
      </c>
      <c r="AA18" s="45" t="e">
        <f t="shared" si="106"/>
        <v>#VALUE!</v>
      </c>
      <c r="AB18" s="45" t="e">
        <f t="shared" si="106"/>
        <v>#VALUE!</v>
      </c>
      <c r="AC18" s="45" t="e">
        <f t="shared" si="106"/>
        <v>#VALUE!</v>
      </c>
      <c r="AD18" s="45" t="e">
        <f t="shared" si="106"/>
        <v>#VALUE!</v>
      </c>
      <c r="AE18" s="45" t="e">
        <f t="shared" si="106"/>
        <v>#VALUE!</v>
      </c>
      <c r="AF18" s="45" t="e">
        <f t="shared" si="106"/>
        <v>#VALUE!</v>
      </c>
      <c r="AG18" s="45" t="e">
        <f t="shared" si="106"/>
        <v>#VALUE!</v>
      </c>
      <c r="AH18" s="45" t="e">
        <f t="shared" si="106"/>
        <v>#VALUE!</v>
      </c>
      <c r="AI18" s="45" t="e">
        <f t="shared" si="106"/>
        <v>#VALUE!</v>
      </c>
      <c r="AJ18" s="45" t="e">
        <f t="shared" si="106"/>
        <v>#VALUE!</v>
      </c>
      <c r="AK18" s="45" t="e">
        <f t="shared" si="106"/>
        <v>#VALUE!</v>
      </c>
      <c r="AL18" s="45" t="e">
        <f t="shared" si="106"/>
        <v>#VALUE!</v>
      </c>
      <c r="AM18" s="45" t="e">
        <f t="shared" si="106"/>
        <v>#VALUE!</v>
      </c>
      <c r="AN18" s="45" t="e">
        <f t="shared" ref="AN18:BD18" si="107">IF($F$18=0,AM18*(1+$F$18),IF(AN6&lt;=$F$69,AM18*(1+$F$18),AM18*(1+$F$8)))</f>
        <v>#VALUE!</v>
      </c>
      <c r="AO18" s="45" t="e">
        <f t="shared" si="107"/>
        <v>#VALUE!</v>
      </c>
      <c r="AP18" s="45" t="e">
        <f t="shared" si="107"/>
        <v>#VALUE!</v>
      </c>
      <c r="AQ18" s="45" t="e">
        <f t="shared" si="107"/>
        <v>#VALUE!</v>
      </c>
      <c r="AR18" s="45" t="e">
        <f t="shared" si="107"/>
        <v>#VALUE!</v>
      </c>
      <c r="AS18" s="45" t="e">
        <f t="shared" si="107"/>
        <v>#VALUE!</v>
      </c>
      <c r="AT18" s="45" t="e">
        <f t="shared" si="107"/>
        <v>#VALUE!</v>
      </c>
      <c r="AU18" s="45" t="e">
        <f t="shared" si="107"/>
        <v>#VALUE!</v>
      </c>
      <c r="AV18" s="45" t="e">
        <f t="shared" si="107"/>
        <v>#VALUE!</v>
      </c>
      <c r="AW18" s="45" t="e">
        <f t="shared" si="107"/>
        <v>#VALUE!</v>
      </c>
      <c r="AX18" s="45" t="e">
        <f t="shared" si="107"/>
        <v>#VALUE!</v>
      </c>
      <c r="AY18" s="45" t="e">
        <f t="shared" si="107"/>
        <v>#VALUE!</v>
      </c>
      <c r="AZ18" s="45" t="e">
        <f t="shared" si="107"/>
        <v>#VALUE!</v>
      </c>
      <c r="BA18" s="45" t="e">
        <f t="shared" si="107"/>
        <v>#VALUE!</v>
      </c>
      <c r="BB18" s="45" t="e">
        <f t="shared" si="107"/>
        <v>#VALUE!</v>
      </c>
      <c r="BC18" s="45" t="e">
        <f t="shared" si="107"/>
        <v>#VALUE!</v>
      </c>
      <c r="BD18" s="45" t="e">
        <f t="shared" si="107"/>
        <v>#VALUE!</v>
      </c>
      <c r="BE18" s="45" t="e">
        <f t="shared" ref="BE18" si="108">IF($F$18=0,BD18*(1+$F$18),IF(BE6&lt;=$F$69,BD18*(1+$F$18),BD18*(1+$F$8)))</f>
        <v>#VALUE!</v>
      </c>
      <c r="BF18" s="45" t="e">
        <f t="shared" ref="BF18" si="109">IF($F$18=0,BE18*(1+$F$18),IF(BF6&lt;=$F$69,BE18*(1+$F$18),BE18*(1+$F$8)))</f>
        <v>#VALUE!</v>
      </c>
      <c r="BG18" s="45" t="e">
        <f t="shared" ref="BG18" si="110">IF($F$18=0,BF18*(1+$F$18),IF(BG6&lt;=$F$69,BF18*(1+$F$18),BF18*(1+$F$8)))</f>
        <v>#VALUE!</v>
      </c>
      <c r="BH18" s="45" t="e">
        <f t="shared" ref="BH18" si="111">IF($F$18=0,BG18*(1+$F$18),IF(BH6&lt;=$F$69,BG18*(1+$F$18),BG18*(1+$F$8)))</f>
        <v>#VALUE!</v>
      </c>
      <c r="BI18" s="45" t="e">
        <f t="shared" ref="BI18" si="112">IF($F$18=0,BH18*(1+$F$18),IF(BI6&lt;=$F$69,BH18*(1+$F$18),BH18*(1+$F$8)))</f>
        <v>#VALUE!</v>
      </c>
      <c r="BJ18" s="45" t="e">
        <f t="shared" ref="BJ18" si="113">IF($F$18=0,BI18*(1+$F$18),IF(BJ6&lt;=$F$69,BI18*(1+$F$18),BI18*(1+$F$8)))</f>
        <v>#VALUE!</v>
      </c>
      <c r="BK18" s="45" t="e">
        <f t="shared" ref="BK18" si="114">IF($F$18=0,BJ18*(1+$F$18),IF(BK6&lt;=$F$69,BJ18*(1+$F$18),BJ18*(1+$F$8)))</f>
        <v>#VALUE!</v>
      </c>
      <c r="BL18" s="45" t="e">
        <f t="shared" ref="BL18" si="115">IF($F$18=0,BK18*(1+$F$18),IF(BL6&lt;=$F$69,BK18*(1+$F$18),BK18*(1+$F$8)))</f>
        <v>#VALUE!</v>
      </c>
      <c r="BM18" s="45" t="e">
        <f t="shared" ref="BM18" si="116">IF($F$18=0,BL18*(1+$F$18),IF(BM6&lt;=$F$69,BL18*(1+$F$18),BL18*(1+$F$8)))</f>
        <v>#VALUE!</v>
      </c>
      <c r="BN18" s="45" t="e">
        <f t="shared" ref="BN18:CC18" si="117">IF($F$18=0,BM18*(1+$F$18),IF(BN6&lt;=$F$69,BM18*(1+$F$18),BM18*(1+$F$8)))</f>
        <v>#VALUE!</v>
      </c>
      <c r="BO18" s="45" t="e">
        <f t="shared" si="117"/>
        <v>#VALUE!</v>
      </c>
      <c r="BP18" s="45" t="e">
        <f t="shared" si="117"/>
        <v>#VALUE!</v>
      </c>
      <c r="BQ18" s="45" t="e">
        <f t="shared" si="117"/>
        <v>#VALUE!</v>
      </c>
      <c r="BR18" s="45" t="e">
        <f t="shared" si="117"/>
        <v>#VALUE!</v>
      </c>
      <c r="BS18" s="45" t="e">
        <f t="shared" si="117"/>
        <v>#VALUE!</v>
      </c>
      <c r="BT18" s="45" t="e">
        <f t="shared" si="117"/>
        <v>#VALUE!</v>
      </c>
      <c r="BU18" s="45" t="e">
        <f t="shared" si="117"/>
        <v>#VALUE!</v>
      </c>
      <c r="BV18" s="45" t="e">
        <f t="shared" si="117"/>
        <v>#VALUE!</v>
      </c>
      <c r="BW18" s="45" t="e">
        <f t="shared" si="117"/>
        <v>#VALUE!</v>
      </c>
      <c r="BX18" s="45" t="e">
        <f t="shared" si="117"/>
        <v>#VALUE!</v>
      </c>
      <c r="BY18" s="45" t="e">
        <f t="shared" si="117"/>
        <v>#VALUE!</v>
      </c>
      <c r="BZ18" s="45" t="e">
        <f t="shared" si="117"/>
        <v>#VALUE!</v>
      </c>
      <c r="CA18" s="45" t="e">
        <f t="shared" si="117"/>
        <v>#VALUE!</v>
      </c>
      <c r="CB18" s="45" t="e">
        <f t="shared" si="117"/>
        <v>#VALUE!</v>
      </c>
      <c r="CC18" s="45" t="e">
        <f t="shared" si="117"/>
        <v>#VALUE!</v>
      </c>
    </row>
    <row r="19" spans="1:81" ht="19.899999999999999" customHeight="1" x14ac:dyDescent="0.3">
      <c r="A19" s="10" t="s">
        <v>493</v>
      </c>
      <c r="C19" s="1" t="str">
        <f>'D-Operating Budget'!B66</f>
        <v>HMMF Admin. Fee - HHFDC</v>
      </c>
      <c r="F19" s="131">
        <v>0</v>
      </c>
      <c r="G19" s="45">
        <f>G67*0.00125</f>
        <v>0</v>
      </c>
      <c r="H19" s="45">
        <f t="shared" ref="H19:BD19" si="118">H67*0.00125</f>
        <v>0</v>
      </c>
      <c r="I19" s="45">
        <f t="shared" si="118"/>
        <v>0</v>
      </c>
      <c r="J19" s="45">
        <f t="shared" si="118"/>
        <v>0</v>
      </c>
      <c r="K19" s="45">
        <f t="shared" si="118"/>
        <v>0</v>
      </c>
      <c r="L19" s="45">
        <f t="shared" si="118"/>
        <v>0</v>
      </c>
      <c r="M19" s="45">
        <f t="shared" si="118"/>
        <v>0</v>
      </c>
      <c r="N19" s="45">
        <f t="shared" si="118"/>
        <v>0</v>
      </c>
      <c r="O19" s="45">
        <f t="shared" si="118"/>
        <v>0</v>
      </c>
      <c r="P19" s="45">
        <f t="shared" si="118"/>
        <v>0</v>
      </c>
      <c r="Q19" s="45">
        <f t="shared" si="118"/>
        <v>0</v>
      </c>
      <c r="R19" s="45">
        <f t="shared" si="118"/>
        <v>0</v>
      </c>
      <c r="S19" s="45">
        <f t="shared" si="118"/>
        <v>0</v>
      </c>
      <c r="T19" s="45">
        <f t="shared" si="118"/>
        <v>0</v>
      </c>
      <c r="U19" s="45">
        <f t="shared" si="118"/>
        <v>0</v>
      </c>
      <c r="V19" s="45">
        <f t="shared" si="118"/>
        <v>0</v>
      </c>
      <c r="W19" s="45">
        <f t="shared" si="118"/>
        <v>0</v>
      </c>
      <c r="X19" s="45">
        <f t="shared" si="118"/>
        <v>0</v>
      </c>
      <c r="Y19" s="45">
        <f t="shared" si="118"/>
        <v>0</v>
      </c>
      <c r="Z19" s="45">
        <f t="shared" si="118"/>
        <v>0</v>
      </c>
      <c r="AA19" s="45">
        <f t="shared" si="118"/>
        <v>0</v>
      </c>
      <c r="AB19" s="45">
        <f t="shared" si="118"/>
        <v>0</v>
      </c>
      <c r="AC19" s="45">
        <f t="shared" si="118"/>
        <v>0</v>
      </c>
      <c r="AD19" s="45">
        <f t="shared" si="118"/>
        <v>0</v>
      </c>
      <c r="AE19" s="45">
        <f t="shared" si="118"/>
        <v>0</v>
      </c>
      <c r="AF19" s="45">
        <f t="shared" si="118"/>
        <v>0</v>
      </c>
      <c r="AG19" s="45">
        <f t="shared" si="118"/>
        <v>0</v>
      </c>
      <c r="AH19" s="45">
        <f t="shared" si="118"/>
        <v>0</v>
      </c>
      <c r="AI19" s="45">
        <f t="shared" si="118"/>
        <v>0</v>
      </c>
      <c r="AJ19" s="45">
        <f t="shared" si="118"/>
        <v>0</v>
      </c>
      <c r="AK19" s="45">
        <f t="shared" si="118"/>
        <v>0</v>
      </c>
      <c r="AL19" s="45">
        <f t="shared" si="118"/>
        <v>0</v>
      </c>
      <c r="AM19" s="45">
        <f t="shared" si="118"/>
        <v>0</v>
      </c>
      <c r="AN19" s="45">
        <f t="shared" si="118"/>
        <v>0</v>
      </c>
      <c r="AO19" s="45">
        <f t="shared" si="118"/>
        <v>0</v>
      </c>
      <c r="AP19" s="45">
        <f t="shared" si="118"/>
        <v>0</v>
      </c>
      <c r="AQ19" s="45">
        <f t="shared" si="118"/>
        <v>0</v>
      </c>
      <c r="AR19" s="45">
        <f t="shared" si="118"/>
        <v>0</v>
      </c>
      <c r="AS19" s="45">
        <f t="shared" si="118"/>
        <v>0</v>
      </c>
      <c r="AT19" s="45">
        <f t="shared" si="118"/>
        <v>0</v>
      </c>
      <c r="AU19" s="45">
        <f t="shared" si="118"/>
        <v>0</v>
      </c>
      <c r="AV19" s="45">
        <f t="shared" si="118"/>
        <v>0</v>
      </c>
      <c r="AW19" s="45">
        <f t="shared" si="118"/>
        <v>0</v>
      </c>
      <c r="AX19" s="45">
        <f t="shared" si="118"/>
        <v>0</v>
      </c>
      <c r="AY19" s="45">
        <f t="shared" si="118"/>
        <v>0</v>
      </c>
      <c r="AZ19" s="45">
        <f t="shared" si="118"/>
        <v>0</v>
      </c>
      <c r="BA19" s="45">
        <f t="shared" si="118"/>
        <v>0</v>
      </c>
      <c r="BB19" s="45">
        <f t="shared" si="118"/>
        <v>0</v>
      </c>
      <c r="BC19" s="45">
        <f t="shared" si="118"/>
        <v>0</v>
      </c>
      <c r="BD19" s="45">
        <f t="shared" si="118"/>
        <v>0</v>
      </c>
      <c r="BE19" s="45">
        <f t="shared" ref="BE19:BN19" si="119">BE67*0.00125</f>
        <v>0</v>
      </c>
      <c r="BF19" s="45">
        <f t="shared" si="119"/>
        <v>0</v>
      </c>
      <c r="BG19" s="45">
        <f t="shared" si="119"/>
        <v>0</v>
      </c>
      <c r="BH19" s="45">
        <f t="shared" si="119"/>
        <v>0</v>
      </c>
      <c r="BI19" s="45">
        <f t="shared" si="119"/>
        <v>0</v>
      </c>
      <c r="BJ19" s="45">
        <f t="shared" si="119"/>
        <v>0</v>
      </c>
      <c r="BK19" s="45">
        <f t="shared" si="119"/>
        <v>0</v>
      </c>
      <c r="BL19" s="45">
        <f t="shared" si="119"/>
        <v>0</v>
      </c>
      <c r="BM19" s="45">
        <f t="shared" si="119"/>
        <v>0</v>
      </c>
      <c r="BN19" s="45">
        <f t="shared" si="119"/>
        <v>0</v>
      </c>
      <c r="BO19" s="45">
        <f t="shared" ref="BO19:BP19" si="120">BO67*0.00125</f>
        <v>0</v>
      </c>
      <c r="BP19" s="45">
        <f t="shared" si="120"/>
        <v>0</v>
      </c>
      <c r="BQ19" s="45">
        <f t="shared" ref="BQ19:CC19" si="121">BQ67*0.00125</f>
        <v>0</v>
      </c>
      <c r="BR19" s="45">
        <f t="shared" si="121"/>
        <v>0</v>
      </c>
      <c r="BS19" s="45">
        <f t="shared" si="121"/>
        <v>0</v>
      </c>
      <c r="BT19" s="45">
        <f t="shared" si="121"/>
        <v>0</v>
      </c>
      <c r="BU19" s="45">
        <f t="shared" si="121"/>
        <v>0</v>
      </c>
      <c r="BV19" s="45">
        <f t="shared" si="121"/>
        <v>0</v>
      </c>
      <c r="BW19" s="45">
        <f t="shared" si="121"/>
        <v>0</v>
      </c>
      <c r="BX19" s="45">
        <f t="shared" si="121"/>
        <v>0</v>
      </c>
      <c r="BY19" s="45">
        <f t="shared" si="121"/>
        <v>0</v>
      </c>
      <c r="BZ19" s="45">
        <f t="shared" si="121"/>
        <v>0</v>
      </c>
      <c r="CA19" s="45">
        <f t="shared" si="121"/>
        <v>0</v>
      </c>
      <c r="CB19" s="45">
        <f t="shared" si="121"/>
        <v>0</v>
      </c>
      <c r="CC19" s="45">
        <f t="shared" si="121"/>
        <v>0</v>
      </c>
    </row>
    <row r="20" spans="1:81" ht="19.899999999999999" customHeight="1" x14ac:dyDescent="0.3">
      <c r="A20" s="10" t="s">
        <v>493</v>
      </c>
      <c r="C20" s="1" t="str">
        <f>'D-Operating Budget'!B67</f>
        <v>Reserves - Cap Ex/Replacement</v>
      </c>
      <c r="F20" s="546">
        <v>0.03</v>
      </c>
      <c r="G20" s="45">
        <f>'D-Operating Budget'!O67</f>
        <v>0</v>
      </c>
      <c r="H20" s="45">
        <f t="shared" ref="H20:AM20" si="122">IF($F$20=0,G20*(1+$F$20),IF(H6&lt;=$F$69,G20*(1+$F$20),G20*(1+$F$8)))</f>
        <v>0</v>
      </c>
      <c r="I20" s="45">
        <f t="shared" si="122"/>
        <v>0</v>
      </c>
      <c r="J20" s="45">
        <f t="shared" si="122"/>
        <v>0</v>
      </c>
      <c r="K20" s="45">
        <f t="shared" si="122"/>
        <v>0</v>
      </c>
      <c r="L20" s="45">
        <f t="shared" si="122"/>
        <v>0</v>
      </c>
      <c r="M20" s="45">
        <f t="shared" si="122"/>
        <v>0</v>
      </c>
      <c r="N20" s="45">
        <f t="shared" si="122"/>
        <v>0</v>
      </c>
      <c r="O20" s="45">
        <f t="shared" si="122"/>
        <v>0</v>
      </c>
      <c r="P20" s="45">
        <f t="shared" si="122"/>
        <v>0</v>
      </c>
      <c r="Q20" s="45">
        <f t="shared" si="122"/>
        <v>0</v>
      </c>
      <c r="R20" s="45">
        <f t="shared" si="122"/>
        <v>0</v>
      </c>
      <c r="S20" s="45">
        <f t="shared" si="122"/>
        <v>0</v>
      </c>
      <c r="T20" s="45">
        <f t="shared" si="122"/>
        <v>0</v>
      </c>
      <c r="U20" s="45">
        <f t="shared" si="122"/>
        <v>0</v>
      </c>
      <c r="V20" s="45">
        <f t="shared" si="122"/>
        <v>0</v>
      </c>
      <c r="W20" s="45">
        <f t="shared" si="122"/>
        <v>0</v>
      </c>
      <c r="X20" s="45">
        <f t="shared" si="122"/>
        <v>0</v>
      </c>
      <c r="Y20" s="45">
        <f t="shared" si="122"/>
        <v>0</v>
      </c>
      <c r="Z20" s="45">
        <f t="shared" si="122"/>
        <v>0</v>
      </c>
      <c r="AA20" s="45">
        <f t="shared" si="122"/>
        <v>0</v>
      </c>
      <c r="AB20" s="45">
        <f t="shared" si="122"/>
        <v>0</v>
      </c>
      <c r="AC20" s="45">
        <f t="shared" si="122"/>
        <v>0</v>
      </c>
      <c r="AD20" s="45">
        <f t="shared" si="122"/>
        <v>0</v>
      </c>
      <c r="AE20" s="45">
        <f t="shared" si="122"/>
        <v>0</v>
      </c>
      <c r="AF20" s="45">
        <f t="shared" si="122"/>
        <v>0</v>
      </c>
      <c r="AG20" s="45">
        <f t="shared" si="122"/>
        <v>0</v>
      </c>
      <c r="AH20" s="45">
        <f t="shared" si="122"/>
        <v>0</v>
      </c>
      <c r="AI20" s="45">
        <f t="shared" si="122"/>
        <v>0</v>
      </c>
      <c r="AJ20" s="45">
        <f t="shared" si="122"/>
        <v>0</v>
      </c>
      <c r="AK20" s="45">
        <f t="shared" si="122"/>
        <v>0</v>
      </c>
      <c r="AL20" s="45">
        <f t="shared" si="122"/>
        <v>0</v>
      </c>
      <c r="AM20" s="45">
        <f t="shared" si="122"/>
        <v>0</v>
      </c>
      <c r="AN20" s="45">
        <f t="shared" ref="AN20:BD20" si="123">IF($F$20=0,AM20*(1+$F$20),IF(AN6&lt;=$F$69,AM20*(1+$F$20),AM20*(1+$F$8)))</f>
        <v>0</v>
      </c>
      <c r="AO20" s="45">
        <f t="shared" si="123"/>
        <v>0</v>
      </c>
      <c r="AP20" s="45">
        <f t="shared" si="123"/>
        <v>0</v>
      </c>
      <c r="AQ20" s="45">
        <f t="shared" si="123"/>
        <v>0</v>
      </c>
      <c r="AR20" s="45">
        <f t="shared" si="123"/>
        <v>0</v>
      </c>
      <c r="AS20" s="45">
        <f t="shared" si="123"/>
        <v>0</v>
      </c>
      <c r="AT20" s="45">
        <f t="shared" si="123"/>
        <v>0</v>
      </c>
      <c r="AU20" s="45">
        <f t="shared" si="123"/>
        <v>0</v>
      </c>
      <c r="AV20" s="45">
        <f t="shared" si="123"/>
        <v>0</v>
      </c>
      <c r="AW20" s="45">
        <f t="shared" si="123"/>
        <v>0</v>
      </c>
      <c r="AX20" s="45">
        <f t="shared" si="123"/>
        <v>0</v>
      </c>
      <c r="AY20" s="45">
        <f t="shared" si="123"/>
        <v>0</v>
      </c>
      <c r="AZ20" s="45">
        <f t="shared" si="123"/>
        <v>0</v>
      </c>
      <c r="BA20" s="45">
        <f t="shared" si="123"/>
        <v>0</v>
      </c>
      <c r="BB20" s="45">
        <f t="shared" si="123"/>
        <v>0</v>
      </c>
      <c r="BC20" s="45">
        <f t="shared" si="123"/>
        <v>0</v>
      </c>
      <c r="BD20" s="45">
        <f t="shared" si="123"/>
        <v>0</v>
      </c>
      <c r="BE20" s="45">
        <f t="shared" ref="BE20" si="124">IF($F$20=0,BD20*(1+$F$20),IF(BE6&lt;=$F$69,BD20*(1+$F$20),BD20*(1+$F$8)))</f>
        <v>0</v>
      </c>
      <c r="BF20" s="45">
        <f t="shared" ref="BF20" si="125">IF($F$20=0,BE20*(1+$F$20),IF(BF6&lt;=$F$69,BE20*(1+$F$20),BE20*(1+$F$8)))</f>
        <v>0</v>
      </c>
      <c r="BG20" s="45">
        <f t="shared" ref="BG20" si="126">IF($F$20=0,BF20*(1+$F$20),IF(BG6&lt;=$F$69,BF20*(1+$F$20),BF20*(1+$F$8)))</f>
        <v>0</v>
      </c>
      <c r="BH20" s="45">
        <f t="shared" ref="BH20" si="127">IF($F$20=0,BG20*(1+$F$20),IF(BH6&lt;=$F$69,BG20*(1+$F$20),BG20*(1+$F$8)))</f>
        <v>0</v>
      </c>
      <c r="BI20" s="45">
        <f t="shared" ref="BI20" si="128">IF($F$20=0,BH20*(1+$F$20),IF(BI6&lt;=$F$69,BH20*(1+$F$20),BH20*(1+$F$8)))</f>
        <v>0</v>
      </c>
      <c r="BJ20" s="45">
        <f t="shared" ref="BJ20" si="129">IF($F$20=0,BI20*(1+$F$20),IF(BJ6&lt;=$F$69,BI20*(1+$F$20),BI20*(1+$F$8)))</f>
        <v>0</v>
      </c>
      <c r="BK20" s="45">
        <f t="shared" ref="BK20" si="130">IF($F$20=0,BJ20*(1+$F$20),IF(BK6&lt;=$F$69,BJ20*(1+$F$20),BJ20*(1+$F$8)))</f>
        <v>0</v>
      </c>
      <c r="BL20" s="45">
        <f t="shared" ref="BL20" si="131">IF($F$20=0,BK20*(1+$F$20),IF(BL6&lt;=$F$69,BK20*(1+$F$20),BK20*(1+$F$8)))</f>
        <v>0</v>
      </c>
      <c r="BM20" s="45">
        <f t="shared" ref="BM20" si="132">IF($F$20=0,BL20*(1+$F$20),IF(BM6&lt;=$F$69,BL20*(1+$F$20),BL20*(1+$F$8)))</f>
        <v>0</v>
      </c>
      <c r="BN20" s="45">
        <f t="shared" ref="BN20:CC20" si="133">IF($F$20=0,BM20*(1+$F$20),IF(BN6&lt;=$F$69,BM20*(1+$F$20),BM20*(1+$F$8)))</f>
        <v>0</v>
      </c>
      <c r="BO20" s="45">
        <f t="shared" si="133"/>
        <v>0</v>
      </c>
      <c r="BP20" s="45">
        <f t="shared" si="133"/>
        <v>0</v>
      </c>
      <c r="BQ20" s="45">
        <f t="shared" si="133"/>
        <v>0</v>
      </c>
      <c r="BR20" s="45">
        <f t="shared" si="133"/>
        <v>0</v>
      </c>
      <c r="BS20" s="45">
        <f t="shared" si="133"/>
        <v>0</v>
      </c>
      <c r="BT20" s="45">
        <f t="shared" si="133"/>
        <v>0</v>
      </c>
      <c r="BU20" s="45">
        <f t="shared" si="133"/>
        <v>0</v>
      </c>
      <c r="BV20" s="45">
        <f t="shared" si="133"/>
        <v>0</v>
      </c>
      <c r="BW20" s="45">
        <f t="shared" si="133"/>
        <v>0</v>
      </c>
      <c r="BX20" s="45">
        <f t="shared" si="133"/>
        <v>0</v>
      </c>
      <c r="BY20" s="45">
        <f t="shared" si="133"/>
        <v>0</v>
      </c>
      <c r="BZ20" s="45">
        <f t="shared" si="133"/>
        <v>0</v>
      </c>
      <c r="CA20" s="45">
        <f t="shared" si="133"/>
        <v>0</v>
      </c>
      <c r="CB20" s="45">
        <f t="shared" si="133"/>
        <v>0</v>
      </c>
      <c r="CC20" s="45">
        <f t="shared" si="133"/>
        <v>0</v>
      </c>
    </row>
    <row r="21" spans="1:81" ht="19.899999999999999" customHeight="1" x14ac:dyDescent="0.3">
      <c r="A21" s="10" t="s">
        <v>493</v>
      </c>
      <c r="C21" s="1" t="str">
        <f>'D-Operating Budget'!B68</f>
        <v>Reserves - Other</v>
      </c>
      <c r="F21" s="187">
        <v>0.03</v>
      </c>
      <c r="G21" s="45">
        <f>'D-Operating Budget'!O68</f>
        <v>0</v>
      </c>
      <c r="H21" s="45">
        <f t="shared" ref="H21:AM21" si="134">IF($F$21=0,G21*(1+$F$21),IF(H6&lt;=$F$69,G21*(1+$F$21),G21*(1+$F$8)))</f>
        <v>0</v>
      </c>
      <c r="I21" s="45">
        <f t="shared" si="134"/>
        <v>0</v>
      </c>
      <c r="J21" s="45">
        <f t="shared" si="134"/>
        <v>0</v>
      </c>
      <c r="K21" s="45">
        <f t="shared" si="134"/>
        <v>0</v>
      </c>
      <c r="L21" s="45">
        <f t="shared" si="134"/>
        <v>0</v>
      </c>
      <c r="M21" s="45">
        <f t="shared" si="134"/>
        <v>0</v>
      </c>
      <c r="N21" s="45">
        <f t="shared" si="134"/>
        <v>0</v>
      </c>
      <c r="O21" s="45">
        <f t="shared" si="134"/>
        <v>0</v>
      </c>
      <c r="P21" s="45">
        <f t="shared" si="134"/>
        <v>0</v>
      </c>
      <c r="Q21" s="45">
        <f t="shared" si="134"/>
        <v>0</v>
      </c>
      <c r="R21" s="45">
        <f t="shared" si="134"/>
        <v>0</v>
      </c>
      <c r="S21" s="45">
        <f t="shared" si="134"/>
        <v>0</v>
      </c>
      <c r="T21" s="45">
        <f t="shared" si="134"/>
        <v>0</v>
      </c>
      <c r="U21" s="45">
        <f t="shared" si="134"/>
        <v>0</v>
      </c>
      <c r="V21" s="45">
        <f t="shared" si="134"/>
        <v>0</v>
      </c>
      <c r="W21" s="45">
        <f t="shared" si="134"/>
        <v>0</v>
      </c>
      <c r="X21" s="45">
        <f t="shared" si="134"/>
        <v>0</v>
      </c>
      <c r="Y21" s="45">
        <f t="shared" si="134"/>
        <v>0</v>
      </c>
      <c r="Z21" s="45">
        <f t="shared" si="134"/>
        <v>0</v>
      </c>
      <c r="AA21" s="45">
        <f t="shared" si="134"/>
        <v>0</v>
      </c>
      <c r="AB21" s="45">
        <f t="shared" si="134"/>
        <v>0</v>
      </c>
      <c r="AC21" s="45">
        <f t="shared" si="134"/>
        <v>0</v>
      </c>
      <c r="AD21" s="45">
        <f t="shared" si="134"/>
        <v>0</v>
      </c>
      <c r="AE21" s="45">
        <f t="shared" si="134"/>
        <v>0</v>
      </c>
      <c r="AF21" s="45">
        <f t="shared" si="134"/>
        <v>0</v>
      </c>
      <c r="AG21" s="45">
        <f t="shared" si="134"/>
        <v>0</v>
      </c>
      <c r="AH21" s="45">
        <f t="shared" si="134"/>
        <v>0</v>
      </c>
      <c r="AI21" s="45">
        <f t="shared" si="134"/>
        <v>0</v>
      </c>
      <c r="AJ21" s="45">
        <f t="shared" si="134"/>
        <v>0</v>
      </c>
      <c r="AK21" s="45">
        <f t="shared" si="134"/>
        <v>0</v>
      </c>
      <c r="AL21" s="45">
        <f t="shared" si="134"/>
        <v>0</v>
      </c>
      <c r="AM21" s="45">
        <f t="shared" si="134"/>
        <v>0</v>
      </c>
      <c r="AN21" s="45">
        <f t="shared" ref="AN21:BD21" si="135">IF($F$21=0,AM21*(1+$F$21),IF(AN6&lt;=$F$69,AM21*(1+$F$21),AM21*(1+$F$8)))</f>
        <v>0</v>
      </c>
      <c r="AO21" s="45">
        <f t="shared" si="135"/>
        <v>0</v>
      </c>
      <c r="AP21" s="45">
        <f t="shared" si="135"/>
        <v>0</v>
      </c>
      <c r="AQ21" s="45">
        <f t="shared" si="135"/>
        <v>0</v>
      </c>
      <c r="AR21" s="45">
        <f t="shared" si="135"/>
        <v>0</v>
      </c>
      <c r="AS21" s="45">
        <f t="shared" si="135"/>
        <v>0</v>
      </c>
      <c r="AT21" s="45">
        <f t="shared" si="135"/>
        <v>0</v>
      </c>
      <c r="AU21" s="45">
        <f t="shared" si="135"/>
        <v>0</v>
      </c>
      <c r="AV21" s="45">
        <f t="shared" si="135"/>
        <v>0</v>
      </c>
      <c r="AW21" s="45">
        <f t="shared" si="135"/>
        <v>0</v>
      </c>
      <c r="AX21" s="45">
        <f t="shared" si="135"/>
        <v>0</v>
      </c>
      <c r="AY21" s="45">
        <f t="shared" si="135"/>
        <v>0</v>
      </c>
      <c r="AZ21" s="45">
        <f t="shared" si="135"/>
        <v>0</v>
      </c>
      <c r="BA21" s="45">
        <f t="shared" si="135"/>
        <v>0</v>
      </c>
      <c r="BB21" s="45">
        <f t="shared" si="135"/>
        <v>0</v>
      </c>
      <c r="BC21" s="45">
        <f t="shared" si="135"/>
        <v>0</v>
      </c>
      <c r="BD21" s="45">
        <f t="shared" si="135"/>
        <v>0</v>
      </c>
      <c r="BE21" s="45">
        <f t="shared" ref="BE21" si="136">IF($F$21=0,BD21*(1+$F$21),IF(BE6&lt;=$F$69,BD21*(1+$F$21),BD21*(1+$F$8)))</f>
        <v>0</v>
      </c>
      <c r="BF21" s="45">
        <f t="shared" ref="BF21" si="137">IF($F$21=0,BE21*(1+$F$21),IF(BF6&lt;=$F$69,BE21*(1+$F$21),BE21*(1+$F$8)))</f>
        <v>0</v>
      </c>
      <c r="BG21" s="45">
        <f t="shared" ref="BG21" si="138">IF($F$21=0,BF21*(1+$F$21),IF(BG6&lt;=$F$69,BF21*(1+$F$21),BF21*(1+$F$8)))</f>
        <v>0</v>
      </c>
      <c r="BH21" s="45">
        <f t="shared" ref="BH21" si="139">IF($F$21=0,BG21*(1+$F$21),IF(BH6&lt;=$F$69,BG21*(1+$F$21),BG21*(1+$F$8)))</f>
        <v>0</v>
      </c>
      <c r="BI21" s="45">
        <f t="shared" ref="BI21" si="140">IF($F$21=0,BH21*(1+$F$21),IF(BI6&lt;=$F$69,BH21*(1+$F$21),BH21*(1+$F$8)))</f>
        <v>0</v>
      </c>
      <c r="BJ21" s="45">
        <f t="shared" ref="BJ21" si="141">IF($F$21=0,BI21*(1+$F$21),IF(BJ6&lt;=$F$69,BI21*(1+$F$21),BI21*(1+$F$8)))</f>
        <v>0</v>
      </c>
      <c r="BK21" s="45">
        <f t="shared" ref="BK21" si="142">IF($F$21=0,BJ21*(1+$F$21),IF(BK6&lt;=$F$69,BJ21*(1+$F$21),BJ21*(1+$F$8)))</f>
        <v>0</v>
      </c>
      <c r="BL21" s="45">
        <f t="shared" ref="BL21" si="143">IF($F$21=0,BK21*(1+$F$21),IF(BL6&lt;=$F$69,BK21*(1+$F$21),BK21*(1+$F$8)))</f>
        <v>0</v>
      </c>
      <c r="BM21" s="45">
        <f t="shared" ref="BM21" si="144">IF($F$21=0,BL21*(1+$F$21),IF(BM6&lt;=$F$69,BL21*(1+$F$21),BL21*(1+$F$8)))</f>
        <v>0</v>
      </c>
      <c r="BN21" s="45">
        <f t="shared" ref="BN21:CC21" si="145">IF($F$21=0,BM21*(1+$F$21),IF(BN6&lt;=$F$69,BM21*(1+$F$21),BM21*(1+$F$8)))</f>
        <v>0</v>
      </c>
      <c r="BO21" s="45">
        <f t="shared" si="145"/>
        <v>0</v>
      </c>
      <c r="BP21" s="45">
        <f t="shared" si="145"/>
        <v>0</v>
      </c>
      <c r="BQ21" s="45">
        <f t="shared" si="145"/>
        <v>0</v>
      </c>
      <c r="BR21" s="45">
        <f t="shared" si="145"/>
        <v>0</v>
      </c>
      <c r="BS21" s="45">
        <f t="shared" si="145"/>
        <v>0</v>
      </c>
      <c r="BT21" s="45">
        <f t="shared" si="145"/>
        <v>0</v>
      </c>
      <c r="BU21" s="45">
        <f t="shared" si="145"/>
        <v>0</v>
      </c>
      <c r="BV21" s="45">
        <f t="shared" si="145"/>
        <v>0</v>
      </c>
      <c r="BW21" s="45">
        <f t="shared" si="145"/>
        <v>0</v>
      </c>
      <c r="BX21" s="45">
        <f t="shared" si="145"/>
        <v>0</v>
      </c>
      <c r="BY21" s="45">
        <f t="shared" si="145"/>
        <v>0</v>
      </c>
      <c r="BZ21" s="45">
        <f t="shared" si="145"/>
        <v>0</v>
      </c>
      <c r="CA21" s="45">
        <f t="shared" si="145"/>
        <v>0</v>
      </c>
      <c r="CB21" s="45">
        <f t="shared" si="145"/>
        <v>0</v>
      </c>
      <c r="CC21" s="45">
        <f t="shared" si="145"/>
        <v>0</v>
      </c>
    </row>
    <row r="22" spans="1:81" ht="19.899999999999999" customHeight="1" x14ac:dyDescent="0.3">
      <c r="A22" s="10" t="s">
        <v>493</v>
      </c>
      <c r="C22" s="1">
        <f>'D-Operating Budget'!D69</f>
        <v>0</v>
      </c>
      <c r="F22" s="187">
        <v>0.03</v>
      </c>
      <c r="G22" s="45">
        <f>'D-Operating Budget'!O69</f>
        <v>0</v>
      </c>
      <c r="H22" s="45">
        <f t="shared" ref="H22:AM22" si="146">IF($F$22=0,G22*(1+$F$22),IF(H6&lt;=$F$69,G22*(1+$F$22),G22*(1+$F$8)))</f>
        <v>0</v>
      </c>
      <c r="I22" s="45">
        <f t="shared" si="146"/>
        <v>0</v>
      </c>
      <c r="J22" s="45">
        <f t="shared" si="146"/>
        <v>0</v>
      </c>
      <c r="K22" s="45">
        <f t="shared" si="146"/>
        <v>0</v>
      </c>
      <c r="L22" s="45">
        <f t="shared" si="146"/>
        <v>0</v>
      </c>
      <c r="M22" s="45">
        <f t="shared" si="146"/>
        <v>0</v>
      </c>
      <c r="N22" s="45">
        <f t="shared" si="146"/>
        <v>0</v>
      </c>
      <c r="O22" s="45">
        <f t="shared" si="146"/>
        <v>0</v>
      </c>
      <c r="P22" s="45">
        <f t="shared" si="146"/>
        <v>0</v>
      </c>
      <c r="Q22" s="45">
        <f t="shared" si="146"/>
        <v>0</v>
      </c>
      <c r="R22" s="45">
        <f t="shared" si="146"/>
        <v>0</v>
      </c>
      <c r="S22" s="45">
        <f t="shared" si="146"/>
        <v>0</v>
      </c>
      <c r="T22" s="45">
        <f t="shared" si="146"/>
        <v>0</v>
      </c>
      <c r="U22" s="45">
        <f t="shared" si="146"/>
        <v>0</v>
      </c>
      <c r="V22" s="45">
        <f t="shared" si="146"/>
        <v>0</v>
      </c>
      <c r="W22" s="45">
        <f t="shared" si="146"/>
        <v>0</v>
      </c>
      <c r="X22" s="45">
        <f t="shared" si="146"/>
        <v>0</v>
      </c>
      <c r="Y22" s="45">
        <f t="shared" si="146"/>
        <v>0</v>
      </c>
      <c r="Z22" s="45">
        <f t="shared" si="146"/>
        <v>0</v>
      </c>
      <c r="AA22" s="45">
        <f t="shared" si="146"/>
        <v>0</v>
      </c>
      <c r="AB22" s="45">
        <f t="shared" si="146"/>
        <v>0</v>
      </c>
      <c r="AC22" s="45">
        <f t="shared" si="146"/>
        <v>0</v>
      </c>
      <c r="AD22" s="45">
        <f t="shared" si="146"/>
        <v>0</v>
      </c>
      <c r="AE22" s="45">
        <f t="shared" si="146"/>
        <v>0</v>
      </c>
      <c r="AF22" s="45">
        <f t="shared" si="146"/>
        <v>0</v>
      </c>
      <c r="AG22" s="45">
        <f t="shared" si="146"/>
        <v>0</v>
      </c>
      <c r="AH22" s="45">
        <f t="shared" si="146"/>
        <v>0</v>
      </c>
      <c r="AI22" s="45">
        <f t="shared" si="146"/>
        <v>0</v>
      </c>
      <c r="AJ22" s="45">
        <f t="shared" si="146"/>
        <v>0</v>
      </c>
      <c r="AK22" s="45">
        <f t="shared" si="146"/>
        <v>0</v>
      </c>
      <c r="AL22" s="45">
        <f t="shared" si="146"/>
        <v>0</v>
      </c>
      <c r="AM22" s="45">
        <f t="shared" si="146"/>
        <v>0</v>
      </c>
      <c r="AN22" s="45">
        <f t="shared" ref="AN22:BD22" si="147">IF($F$22=0,AM22*(1+$F$22),IF(AN6&lt;=$F$69,AM22*(1+$F$22),AM22*(1+$F$8)))</f>
        <v>0</v>
      </c>
      <c r="AO22" s="45">
        <f t="shared" si="147"/>
        <v>0</v>
      </c>
      <c r="AP22" s="45">
        <f t="shared" si="147"/>
        <v>0</v>
      </c>
      <c r="AQ22" s="45">
        <f t="shared" si="147"/>
        <v>0</v>
      </c>
      <c r="AR22" s="45">
        <f t="shared" si="147"/>
        <v>0</v>
      </c>
      <c r="AS22" s="45">
        <f t="shared" si="147"/>
        <v>0</v>
      </c>
      <c r="AT22" s="45">
        <f t="shared" si="147"/>
        <v>0</v>
      </c>
      <c r="AU22" s="45">
        <f t="shared" si="147"/>
        <v>0</v>
      </c>
      <c r="AV22" s="45">
        <f t="shared" si="147"/>
        <v>0</v>
      </c>
      <c r="AW22" s="45">
        <f t="shared" si="147"/>
        <v>0</v>
      </c>
      <c r="AX22" s="45">
        <f t="shared" si="147"/>
        <v>0</v>
      </c>
      <c r="AY22" s="45">
        <f t="shared" si="147"/>
        <v>0</v>
      </c>
      <c r="AZ22" s="45">
        <f t="shared" si="147"/>
        <v>0</v>
      </c>
      <c r="BA22" s="45">
        <f t="shared" si="147"/>
        <v>0</v>
      </c>
      <c r="BB22" s="45">
        <f t="shared" si="147"/>
        <v>0</v>
      </c>
      <c r="BC22" s="45">
        <f t="shared" si="147"/>
        <v>0</v>
      </c>
      <c r="BD22" s="45">
        <f t="shared" si="147"/>
        <v>0</v>
      </c>
      <c r="BE22" s="45">
        <f t="shared" ref="BE22" si="148">IF($F$22=0,BD22*(1+$F$22),IF(BE6&lt;=$F$69,BD22*(1+$F$22),BD22*(1+$F$8)))</f>
        <v>0</v>
      </c>
      <c r="BF22" s="45">
        <f t="shared" ref="BF22" si="149">IF($F$22=0,BE22*(1+$F$22),IF(BF6&lt;=$F$69,BE22*(1+$F$22),BE22*(1+$F$8)))</f>
        <v>0</v>
      </c>
      <c r="BG22" s="45">
        <f t="shared" ref="BG22" si="150">IF($F$22=0,BF22*(1+$F$22),IF(BG6&lt;=$F$69,BF22*(1+$F$22),BF22*(1+$F$8)))</f>
        <v>0</v>
      </c>
      <c r="BH22" s="45">
        <f t="shared" ref="BH22" si="151">IF($F$22=0,BG22*(1+$F$22),IF(BH6&lt;=$F$69,BG22*(1+$F$22),BG22*(1+$F$8)))</f>
        <v>0</v>
      </c>
      <c r="BI22" s="45">
        <f t="shared" ref="BI22" si="152">IF($F$22=0,BH22*(1+$F$22),IF(BI6&lt;=$F$69,BH22*(1+$F$22),BH22*(1+$F$8)))</f>
        <v>0</v>
      </c>
      <c r="BJ22" s="45">
        <f t="shared" ref="BJ22" si="153">IF($F$22=0,BI22*(1+$F$22),IF(BJ6&lt;=$F$69,BI22*(1+$F$22),BI22*(1+$F$8)))</f>
        <v>0</v>
      </c>
      <c r="BK22" s="45">
        <f t="shared" ref="BK22" si="154">IF($F$22=0,BJ22*(1+$F$22),IF(BK6&lt;=$F$69,BJ22*(1+$F$22),BJ22*(1+$F$8)))</f>
        <v>0</v>
      </c>
      <c r="BL22" s="45">
        <f t="shared" ref="BL22" si="155">IF($F$22=0,BK22*(1+$F$22),IF(BL6&lt;=$F$69,BK22*(1+$F$22),BK22*(1+$F$8)))</f>
        <v>0</v>
      </c>
      <c r="BM22" s="45">
        <f t="shared" ref="BM22" si="156">IF($F$22=0,BL22*(1+$F$22),IF(BM6&lt;=$F$69,BL22*(1+$F$22),BL22*(1+$F$8)))</f>
        <v>0</v>
      </c>
      <c r="BN22" s="45">
        <f t="shared" ref="BN22:CC22" si="157">IF($F$22=0,BM22*(1+$F$22),IF(BN6&lt;=$F$69,BM22*(1+$F$22),BM22*(1+$F$8)))</f>
        <v>0</v>
      </c>
      <c r="BO22" s="45">
        <f t="shared" si="157"/>
        <v>0</v>
      </c>
      <c r="BP22" s="45">
        <f t="shared" si="157"/>
        <v>0</v>
      </c>
      <c r="BQ22" s="45">
        <f t="shared" si="157"/>
        <v>0</v>
      </c>
      <c r="BR22" s="45">
        <f t="shared" si="157"/>
        <v>0</v>
      </c>
      <c r="BS22" s="45">
        <f t="shared" si="157"/>
        <v>0</v>
      </c>
      <c r="BT22" s="45">
        <f t="shared" si="157"/>
        <v>0</v>
      </c>
      <c r="BU22" s="45">
        <f t="shared" si="157"/>
        <v>0</v>
      </c>
      <c r="BV22" s="45">
        <f t="shared" si="157"/>
        <v>0</v>
      </c>
      <c r="BW22" s="45">
        <f t="shared" si="157"/>
        <v>0</v>
      </c>
      <c r="BX22" s="45">
        <f t="shared" si="157"/>
        <v>0</v>
      </c>
      <c r="BY22" s="45">
        <f t="shared" si="157"/>
        <v>0</v>
      </c>
      <c r="BZ22" s="45">
        <f t="shared" si="157"/>
        <v>0</v>
      </c>
      <c r="CA22" s="45">
        <f t="shared" si="157"/>
        <v>0</v>
      </c>
      <c r="CB22" s="45">
        <f t="shared" si="157"/>
        <v>0</v>
      </c>
      <c r="CC22" s="45">
        <f t="shared" si="157"/>
        <v>0</v>
      </c>
    </row>
    <row r="23" spans="1:81" ht="19.899999999999999" customHeight="1" x14ac:dyDescent="0.3">
      <c r="A23" s="12" t="s">
        <v>493</v>
      </c>
      <c r="B23" s="768"/>
      <c r="C23" s="768">
        <f>'D-Operating Budget'!D70</f>
        <v>0</v>
      </c>
      <c r="D23" s="768"/>
      <c r="E23" s="768"/>
      <c r="F23" s="188">
        <v>0.03</v>
      </c>
      <c r="G23" s="32">
        <f>'D-Operating Budget'!O70</f>
        <v>0</v>
      </c>
      <c r="H23" s="45">
        <f t="shared" ref="H23:AM23" si="158">IF($F$23=0,G23*(1+$F$23),IF(H6&lt;=$F$69,G23*(1+$F$23),G23*(1+$F$8)))</f>
        <v>0</v>
      </c>
      <c r="I23" s="32">
        <f t="shared" si="158"/>
        <v>0</v>
      </c>
      <c r="J23" s="32">
        <f t="shared" si="158"/>
        <v>0</v>
      </c>
      <c r="K23" s="32">
        <f t="shared" si="158"/>
        <v>0</v>
      </c>
      <c r="L23" s="32">
        <f t="shared" si="158"/>
        <v>0</v>
      </c>
      <c r="M23" s="32">
        <f t="shared" si="158"/>
        <v>0</v>
      </c>
      <c r="N23" s="32">
        <f t="shared" si="158"/>
        <v>0</v>
      </c>
      <c r="O23" s="32">
        <f t="shared" si="158"/>
        <v>0</v>
      </c>
      <c r="P23" s="32">
        <f t="shared" si="158"/>
        <v>0</v>
      </c>
      <c r="Q23" s="32">
        <f t="shared" si="158"/>
        <v>0</v>
      </c>
      <c r="R23" s="32">
        <f t="shared" si="158"/>
        <v>0</v>
      </c>
      <c r="S23" s="32">
        <f t="shared" si="158"/>
        <v>0</v>
      </c>
      <c r="T23" s="32">
        <f t="shared" si="158"/>
        <v>0</v>
      </c>
      <c r="U23" s="32">
        <f t="shared" si="158"/>
        <v>0</v>
      </c>
      <c r="V23" s="32">
        <f t="shared" si="158"/>
        <v>0</v>
      </c>
      <c r="W23" s="32">
        <f t="shared" si="158"/>
        <v>0</v>
      </c>
      <c r="X23" s="32">
        <f t="shared" si="158"/>
        <v>0</v>
      </c>
      <c r="Y23" s="32">
        <f t="shared" si="158"/>
        <v>0</v>
      </c>
      <c r="Z23" s="32">
        <f t="shared" si="158"/>
        <v>0</v>
      </c>
      <c r="AA23" s="32">
        <f t="shared" si="158"/>
        <v>0</v>
      </c>
      <c r="AB23" s="32">
        <f t="shared" si="158"/>
        <v>0</v>
      </c>
      <c r="AC23" s="32">
        <f t="shared" si="158"/>
        <v>0</v>
      </c>
      <c r="AD23" s="32">
        <f t="shared" si="158"/>
        <v>0</v>
      </c>
      <c r="AE23" s="32">
        <f t="shared" si="158"/>
        <v>0</v>
      </c>
      <c r="AF23" s="32">
        <f t="shared" si="158"/>
        <v>0</v>
      </c>
      <c r="AG23" s="32">
        <f t="shared" si="158"/>
        <v>0</v>
      </c>
      <c r="AH23" s="32">
        <f t="shared" si="158"/>
        <v>0</v>
      </c>
      <c r="AI23" s="32">
        <f t="shared" si="158"/>
        <v>0</v>
      </c>
      <c r="AJ23" s="32">
        <f t="shared" si="158"/>
        <v>0</v>
      </c>
      <c r="AK23" s="32">
        <f t="shared" si="158"/>
        <v>0</v>
      </c>
      <c r="AL23" s="32">
        <f t="shared" si="158"/>
        <v>0</v>
      </c>
      <c r="AM23" s="32">
        <f t="shared" si="158"/>
        <v>0</v>
      </c>
      <c r="AN23" s="32">
        <f t="shared" ref="AN23:BD23" si="159">IF($F$23=0,AM23*(1+$F$23),IF(AN6&lt;=$F$69,AM23*(1+$F$23),AM23*(1+$F$8)))</f>
        <v>0</v>
      </c>
      <c r="AO23" s="32">
        <f t="shared" si="159"/>
        <v>0</v>
      </c>
      <c r="AP23" s="32">
        <f t="shared" si="159"/>
        <v>0</v>
      </c>
      <c r="AQ23" s="32">
        <f t="shared" si="159"/>
        <v>0</v>
      </c>
      <c r="AR23" s="32">
        <f t="shared" si="159"/>
        <v>0</v>
      </c>
      <c r="AS23" s="32">
        <f t="shared" si="159"/>
        <v>0</v>
      </c>
      <c r="AT23" s="32">
        <f t="shared" si="159"/>
        <v>0</v>
      </c>
      <c r="AU23" s="32">
        <f t="shared" si="159"/>
        <v>0</v>
      </c>
      <c r="AV23" s="32">
        <f t="shared" si="159"/>
        <v>0</v>
      </c>
      <c r="AW23" s="32">
        <f t="shared" si="159"/>
        <v>0</v>
      </c>
      <c r="AX23" s="32">
        <f t="shared" si="159"/>
        <v>0</v>
      </c>
      <c r="AY23" s="32">
        <f t="shared" si="159"/>
        <v>0</v>
      </c>
      <c r="AZ23" s="32">
        <f t="shared" si="159"/>
        <v>0</v>
      </c>
      <c r="BA23" s="32">
        <f t="shared" si="159"/>
        <v>0</v>
      </c>
      <c r="BB23" s="32">
        <f t="shared" si="159"/>
        <v>0</v>
      </c>
      <c r="BC23" s="32">
        <f t="shared" si="159"/>
        <v>0</v>
      </c>
      <c r="BD23" s="32">
        <f t="shared" si="159"/>
        <v>0</v>
      </c>
      <c r="BE23" s="32">
        <f t="shared" ref="BE23" si="160">IF($F$23=0,BD23*(1+$F$23),IF(BE6&lt;=$F$69,BD23*(1+$F$23),BD23*(1+$F$8)))</f>
        <v>0</v>
      </c>
      <c r="BF23" s="32">
        <f t="shared" ref="BF23" si="161">IF($F$23=0,BE23*(1+$F$23),IF(BF6&lt;=$F$69,BE23*(1+$F$23),BE23*(1+$F$8)))</f>
        <v>0</v>
      </c>
      <c r="BG23" s="32">
        <f t="shared" ref="BG23" si="162">IF($F$23=0,BF23*(1+$F$23),IF(BG6&lt;=$F$69,BF23*(1+$F$23),BF23*(1+$F$8)))</f>
        <v>0</v>
      </c>
      <c r="BH23" s="32">
        <f t="shared" ref="BH23" si="163">IF($F$23=0,BG23*(1+$F$23),IF(BH6&lt;=$F$69,BG23*(1+$F$23),BG23*(1+$F$8)))</f>
        <v>0</v>
      </c>
      <c r="BI23" s="32">
        <f t="shared" ref="BI23" si="164">IF($F$23=0,BH23*(1+$F$23),IF(BI6&lt;=$F$69,BH23*(1+$F$23),BH23*(1+$F$8)))</f>
        <v>0</v>
      </c>
      <c r="BJ23" s="32">
        <f t="shared" ref="BJ23" si="165">IF($F$23=0,BI23*(1+$F$23),IF(BJ6&lt;=$F$69,BI23*(1+$F$23),BI23*(1+$F$8)))</f>
        <v>0</v>
      </c>
      <c r="BK23" s="32">
        <f t="shared" ref="BK23" si="166">IF($F$23=0,BJ23*(1+$F$23),IF(BK6&lt;=$F$69,BJ23*(1+$F$23),BJ23*(1+$F$8)))</f>
        <v>0</v>
      </c>
      <c r="BL23" s="32">
        <f t="shared" ref="BL23" si="167">IF($F$23=0,BK23*(1+$F$23),IF(BL6&lt;=$F$69,BK23*(1+$F$23),BK23*(1+$F$8)))</f>
        <v>0</v>
      </c>
      <c r="BM23" s="32">
        <f t="shared" ref="BM23" si="168">IF($F$23=0,BL23*(1+$F$23),IF(BM6&lt;=$F$69,BL23*(1+$F$23),BL23*(1+$F$8)))</f>
        <v>0</v>
      </c>
      <c r="BN23" s="32">
        <f t="shared" ref="BN23:CC23" si="169">IF($F$23=0,BM23*(1+$F$23),IF(BN6&lt;=$F$69,BM23*(1+$F$23),BM23*(1+$F$8)))</f>
        <v>0</v>
      </c>
      <c r="BO23" s="32">
        <f t="shared" si="169"/>
        <v>0</v>
      </c>
      <c r="BP23" s="32">
        <f t="shared" si="169"/>
        <v>0</v>
      </c>
      <c r="BQ23" s="32">
        <f t="shared" si="169"/>
        <v>0</v>
      </c>
      <c r="BR23" s="32">
        <f t="shared" si="169"/>
        <v>0</v>
      </c>
      <c r="BS23" s="32">
        <f t="shared" si="169"/>
        <v>0</v>
      </c>
      <c r="BT23" s="32">
        <f t="shared" si="169"/>
        <v>0</v>
      </c>
      <c r="BU23" s="32">
        <f t="shared" si="169"/>
        <v>0</v>
      </c>
      <c r="BV23" s="32">
        <f t="shared" si="169"/>
        <v>0</v>
      </c>
      <c r="BW23" s="32">
        <f t="shared" si="169"/>
        <v>0</v>
      </c>
      <c r="BX23" s="32">
        <f t="shared" si="169"/>
        <v>0</v>
      </c>
      <c r="BY23" s="32">
        <f t="shared" si="169"/>
        <v>0</v>
      </c>
      <c r="BZ23" s="32">
        <f t="shared" si="169"/>
        <v>0</v>
      </c>
      <c r="CA23" s="32">
        <f t="shared" si="169"/>
        <v>0</v>
      </c>
      <c r="CB23" s="32">
        <f t="shared" si="169"/>
        <v>0</v>
      </c>
      <c r="CC23" s="32">
        <f t="shared" si="169"/>
        <v>0</v>
      </c>
    </row>
    <row r="24" spans="1:81" ht="19.899999999999999" customHeight="1" x14ac:dyDescent="0.3">
      <c r="A24" s="756"/>
      <c r="B24" s="757" t="s">
        <v>1053</v>
      </c>
      <c r="C24" s="757"/>
      <c r="D24" s="757"/>
      <c r="E24" s="757"/>
      <c r="F24" s="117"/>
      <c r="G24" s="48" t="e">
        <f>SUM(G15:G23)</f>
        <v>#VALUE!</v>
      </c>
      <c r="H24" s="48" t="e">
        <f>SUM(H15:H23)</f>
        <v>#VALUE!</v>
      </c>
      <c r="I24" s="48" t="e">
        <f t="shared" ref="I24:BD24" si="170">SUM(I15:I23)</f>
        <v>#VALUE!</v>
      </c>
      <c r="J24" s="48" t="e">
        <f t="shared" si="170"/>
        <v>#VALUE!</v>
      </c>
      <c r="K24" s="48" t="e">
        <f t="shared" si="170"/>
        <v>#VALUE!</v>
      </c>
      <c r="L24" s="48" t="e">
        <f t="shared" si="170"/>
        <v>#VALUE!</v>
      </c>
      <c r="M24" s="48" t="e">
        <f t="shared" si="170"/>
        <v>#VALUE!</v>
      </c>
      <c r="N24" s="48" t="e">
        <f t="shared" si="170"/>
        <v>#VALUE!</v>
      </c>
      <c r="O24" s="48" t="e">
        <f t="shared" si="170"/>
        <v>#VALUE!</v>
      </c>
      <c r="P24" s="48" t="e">
        <f t="shared" si="170"/>
        <v>#VALUE!</v>
      </c>
      <c r="Q24" s="48" t="e">
        <f t="shared" si="170"/>
        <v>#VALUE!</v>
      </c>
      <c r="R24" s="48" t="e">
        <f t="shared" si="170"/>
        <v>#VALUE!</v>
      </c>
      <c r="S24" s="48" t="e">
        <f t="shared" si="170"/>
        <v>#VALUE!</v>
      </c>
      <c r="T24" s="48" t="e">
        <f t="shared" si="170"/>
        <v>#VALUE!</v>
      </c>
      <c r="U24" s="48" t="e">
        <f t="shared" si="170"/>
        <v>#VALUE!</v>
      </c>
      <c r="V24" s="48" t="e">
        <f t="shared" si="170"/>
        <v>#VALUE!</v>
      </c>
      <c r="W24" s="48" t="e">
        <f t="shared" si="170"/>
        <v>#VALUE!</v>
      </c>
      <c r="X24" s="48" t="e">
        <f t="shared" si="170"/>
        <v>#VALUE!</v>
      </c>
      <c r="Y24" s="48" t="e">
        <f t="shared" si="170"/>
        <v>#VALUE!</v>
      </c>
      <c r="Z24" s="48" t="e">
        <f t="shared" si="170"/>
        <v>#VALUE!</v>
      </c>
      <c r="AA24" s="48" t="e">
        <f t="shared" si="170"/>
        <v>#VALUE!</v>
      </c>
      <c r="AB24" s="48" t="e">
        <f t="shared" si="170"/>
        <v>#VALUE!</v>
      </c>
      <c r="AC24" s="48" t="e">
        <f t="shared" si="170"/>
        <v>#VALUE!</v>
      </c>
      <c r="AD24" s="48" t="e">
        <f t="shared" si="170"/>
        <v>#VALUE!</v>
      </c>
      <c r="AE24" s="48" t="e">
        <f t="shared" si="170"/>
        <v>#VALUE!</v>
      </c>
      <c r="AF24" s="48" t="e">
        <f t="shared" si="170"/>
        <v>#VALUE!</v>
      </c>
      <c r="AG24" s="48" t="e">
        <f t="shared" si="170"/>
        <v>#VALUE!</v>
      </c>
      <c r="AH24" s="48" t="e">
        <f t="shared" si="170"/>
        <v>#VALUE!</v>
      </c>
      <c r="AI24" s="48" t="e">
        <f t="shared" si="170"/>
        <v>#VALUE!</v>
      </c>
      <c r="AJ24" s="48" t="e">
        <f t="shared" si="170"/>
        <v>#VALUE!</v>
      </c>
      <c r="AK24" s="48" t="e">
        <f t="shared" si="170"/>
        <v>#VALUE!</v>
      </c>
      <c r="AL24" s="48" t="e">
        <f t="shared" si="170"/>
        <v>#VALUE!</v>
      </c>
      <c r="AM24" s="48" t="e">
        <f t="shared" si="170"/>
        <v>#VALUE!</v>
      </c>
      <c r="AN24" s="48" t="e">
        <f t="shared" si="170"/>
        <v>#VALUE!</v>
      </c>
      <c r="AO24" s="48" t="e">
        <f t="shared" si="170"/>
        <v>#VALUE!</v>
      </c>
      <c r="AP24" s="48" t="e">
        <f t="shared" si="170"/>
        <v>#VALUE!</v>
      </c>
      <c r="AQ24" s="48" t="e">
        <f t="shared" si="170"/>
        <v>#VALUE!</v>
      </c>
      <c r="AR24" s="48" t="e">
        <f t="shared" si="170"/>
        <v>#VALUE!</v>
      </c>
      <c r="AS24" s="48" t="e">
        <f t="shared" si="170"/>
        <v>#VALUE!</v>
      </c>
      <c r="AT24" s="48" t="e">
        <f t="shared" si="170"/>
        <v>#VALUE!</v>
      </c>
      <c r="AU24" s="48" t="e">
        <f t="shared" si="170"/>
        <v>#VALUE!</v>
      </c>
      <c r="AV24" s="48" t="e">
        <f t="shared" si="170"/>
        <v>#VALUE!</v>
      </c>
      <c r="AW24" s="48" t="e">
        <f t="shared" si="170"/>
        <v>#VALUE!</v>
      </c>
      <c r="AX24" s="48" t="e">
        <f t="shared" si="170"/>
        <v>#VALUE!</v>
      </c>
      <c r="AY24" s="48" t="e">
        <f t="shared" si="170"/>
        <v>#VALUE!</v>
      </c>
      <c r="AZ24" s="48" t="e">
        <f t="shared" si="170"/>
        <v>#VALUE!</v>
      </c>
      <c r="BA24" s="48" t="e">
        <f t="shared" si="170"/>
        <v>#VALUE!</v>
      </c>
      <c r="BB24" s="48" t="e">
        <f t="shared" si="170"/>
        <v>#VALUE!</v>
      </c>
      <c r="BC24" s="48" t="e">
        <f t="shared" si="170"/>
        <v>#VALUE!</v>
      </c>
      <c r="BD24" s="48" t="e">
        <f t="shared" si="170"/>
        <v>#VALUE!</v>
      </c>
      <c r="BE24" s="48" t="e">
        <f t="shared" ref="BE24:BN24" si="171">SUM(BE15:BE23)</f>
        <v>#VALUE!</v>
      </c>
      <c r="BF24" s="48" t="e">
        <f t="shared" si="171"/>
        <v>#VALUE!</v>
      </c>
      <c r="BG24" s="48" t="e">
        <f t="shared" si="171"/>
        <v>#VALUE!</v>
      </c>
      <c r="BH24" s="48" t="e">
        <f t="shared" si="171"/>
        <v>#VALUE!</v>
      </c>
      <c r="BI24" s="48" t="e">
        <f t="shared" si="171"/>
        <v>#VALUE!</v>
      </c>
      <c r="BJ24" s="48" t="e">
        <f t="shared" si="171"/>
        <v>#VALUE!</v>
      </c>
      <c r="BK24" s="48" t="e">
        <f t="shared" si="171"/>
        <v>#VALUE!</v>
      </c>
      <c r="BL24" s="48" t="e">
        <f t="shared" si="171"/>
        <v>#VALUE!</v>
      </c>
      <c r="BM24" s="48" t="e">
        <f t="shared" si="171"/>
        <v>#VALUE!</v>
      </c>
      <c r="BN24" s="48" t="e">
        <f t="shared" si="171"/>
        <v>#VALUE!</v>
      </c>
      <c r="BO24" s="48" t="e">
        <f t="shared" ref="BO24:BP24" si="172">SUM(BO15:BO23)</f>
        <v>#VALUE!</v>
      </c>
      <c r="BP24" s="48" t="e">
        <f t="shared" si="172"/>
        <v>#VALUE!</v>
      </c>
      <c r="BQ24" s="48" t="e">
        <f t="shared" ref="BQ24:CC24" si="173">SUM(BQ15:BQ23)</f>
        <v>#VALUE!</v>
      </c>
      <c r="BR24" s="48" t="e">
        <f t="shared" si="173"/>
        <v>#VALUE!</v>
      </c>
      <c r="BS24" s="48" t="e">
        <f t="shared" si="173"/>
        <v>#VALUE!</v>
      </c>
      <c r="BT24" s="48" t="e">
        <f t="shared" si="173"/>
        <v>#VALUE!</v>
      </c>
      <c r="BU24" s="48" t="e">
        <f t="shared" si="173"/>
        <v>#VALUE!</v>
      </c>
      <c r="BV24" s="48" t="e">
        <f t="shared" si="173"/>
        <v>#VALUE!</v>
      </c>
      <c r="BW24" s="48" t="e">
        <f t="shared" si="173"/>
        <v>#VALUE!</v>
      </c>
      <c r="BX24" s="48" t="e">
        <f t="shared" si="173"/>
        <v>#VALUE!</v>
      </c>
      <c r="BY24" s="48" t="e">
        <f t="shared" si="173"/>
        <v>#VALUE!</v>
      </c>
      <c r="BZ24" s="48" t="e">
        <f t="shared" si="173"/>
        <v>#VALUE!</v>
      </c>
      <c r="CA24" s="48" t="e">
        <f t="shared" si="173"/>
        <v>#VALUE!</v>
      </c>
      <c r="CB24" s="48" t="e">
        <f t="shared" si="173"/>
        <v>#VALUE!</v>
      </c>
      <c r="CC24" s="48" t="e">
        <f t="shared" si="173"/>
        <v>#VALUE!</v>
      </c>
    </row>
    <row r="25" spans="1:81" ht="19.899999999999999" customHeight="1" x14ac:dyDescent="0.3">
      <c r="A25" s="65" t="s">
        <v>1054</v>
      </c>
      <c r="B25" s="41"/>
      <c r="C25" s="41"/>
      <c r="D25" s="41"/>
      <c r="E25" s="41"/>
      <c r="F25" s="134"/>
      <c r="G25" s="135" t="e">
        <f>IF(G12-G24='D-Operating Budget'!O73,G12-G24,"Error")</f>
        <v>#VALUE!</v>
      </c>
      <c r="H25" s="135" t="e">
        <f>H12-H24</f>
        <v>#VALUE!</v>
      </c>
      <c r="I25" s="135" t="e">
        <f t="shared" ref="I25:BD25" si="174">I12-I24</f>
        <v>#VALUE!</v>
      </c>
      <c r="J25" s="135" t="e">
        <f t="shared" si="174"/>
        <v>#VALUE!</v>
      </c>
      <c r="K25" s="135" t="e">
        <f t="shared" si="174"/>
        <v>#VALUE!</v>
      </c>
      <c r="L25" s="135" t="e">
        <f t="shared" si="174"/>
        <v>#VALUE!</v>
      </c>
      <c r="M25" s="135" t="e">
        <f t="shared" si="174"/>
        <v>#VALUE!</v>
      </c>
      <c r="N25" s="135" t="e">
        <f t="shared" si="174"/>
        <v>#VALUE!</v>
      </c>
      <c r="O25" s="135" t="e">
        <f t="shared" si="174"/>
        <v>#VALUE!</v>
      </c>
      <c r="P25" s="135" t="e">
        <f t="shared" si="174"/>
        <v>#VALUE!</v>
      </c>
      <c r="Q25" s="135" t="e">
        <f t="shared" si="174"/>
        <v>#VALUE!</v>
      </c>
      <c r="R25" s="135" t="e">
        <f t="shared" si="174"/>
        <v>#VALUE!</v>
      </c>
      <c r="S25" s="135" t="e">
        <f t="shared" si="174"/>
        <v>#VALUE!</v>
      </c>
      <c r="T25" s="135" t="e">
        <f t="shared" si="174"/>
        <v>#VALUE!</v>
      </c>
      <c r="U25" s="135" t="e">
        <f t="shared" si="174"/>
        <v>#VALUE!</v>
      </c>
      <c r="V25" s="135" t="e">
        <f t="shared" si="174"/>
        <v>#VALUE!</v>
      </c>
      <c r="W25" s="135" t="e">
        <f t="shared" si="174"/>
        <v>#VALUE!</v>
      </c>
      <c r="X25" s="135" t="e">
        <f t="shared" si="174"/>
        <v>#VALUE!</v>
      </c>
      <c r="Y25" s="135" t="e">
        <f t="shared" si="174"/>
        <v>#VALUE!</v>
      </c>
      <c r="Z25" s="135" t="e">
        <f t="shared" si="174"/>
        <v>#VALUE!</v>
      </c>
      <c r="AA25" s="135" t="e">
        <f t="shared" si="174"/>
        <v>#VALUE!</v>
      </c>
      <c r="AB25" s="135" t="e">
        <f t="shared" si="174"/>
        <v>#VALUE!</v>
      </c>
      <c r="AC25" s="135" t="e">
        <f t="shared" si="174"/>
        <v>#VALUE!</v>
      </c>
      <c r="AD25" s="135" t="e">
        <f t="shared" si="174"/>
        <v>#VALUE!</v>
      </c>
      <c r="AE25" s="135" t="e">
        <f t="shared" si="174"/>
        <v>#VALUE!</v>
      </c>
      <c r="AF25" s="135" t="e">
        <f t="shared" si="174"/>
        <v>#VALUE!</v>
      </c>
      <c r="AG25" s="135" t="e">
        <f t="shared" si="174"/>
        <v>#VALUE!</v>
      </c>
      <c r="AH25" s="135" t="e">
        <f t="shared" si="174"/>
        <v>#VALUE!</v>
      </c>
      <c r="AI25" s="135" t="e">
        <f t="shared" si="174"/>
        <v>#VALUE!</v>
      </c>
      <c r="AJ25" s="135" t="e">
        <f t="shared" si="174"/>
        <v>#VALUE!</v>
      </c>
      <c r="AK25" s="135" t="e">
        <f t="shared" si="174"/>
        <v>#VALUE!</v>
      </c>
      <c r="AL25" s="135" t="e">
        <f t="shared" si="174"/>
        <v>#VALUE!</v>
      </c>
      <c r="AM25" s="135" t="e">
        <f t="shared" si="174"/>
        <v>#VALUE!</v>
      </c>
      <c r="AN25" s="135" t="e">
        <f t="shared" si="174"/>
        <v>#VALUE!</v>
      </c>
      <c r="AO25" s="135" t="e">
        <f t="shared" si="174"/>
        <v>#VALUE!</v>
      </c>
      <c r="AP25" s="135" t="e">
        <f t="shared" si="174"/>
        <v>#VALUE!</v>
      </c>
      <c r="AQ25" s="135" t="e">
        <f t="shared" si="174"/>
        <v>#VALUE!</v>
      </c>
      <c r="AR25" s="135" t="e">
        <f t="shared" si="174"/>
        <v>#VALUE!</v>
      </c>
      <c r="AS25" s="135" t="e">
        <f t="shared" si="174"/>
        <v>#VALUE!</v>
      </c>
      <c r="AT25" s="135" t="e">
        <f t="shared" si="174"/>
        <v>#VALUE!</v>
      </c>
      <c r="AU25" s="135" t="e">
        <f t="shared" si="174"/>
        <v>#VALUE!</v>
      </c>
      <c r="AV25" s="135" t="e">
        <f t="shared" si="174"/>
        <v>#VALUE!</v>
      </c>
      <c r="AW25" s="135" t="e">
        <f t="shared" si="174"/>
        <v>#VALUE!</v>
      </c>
      <c r="AX25" s="135" t="e">
        <f t="shared" si="174"/>
        <v>#VALUE!</v>
      </c>
      <c r="AY25" s="135" t="e">
        <f t="shared" si="174"/>
        <v>#VALUE!</v>
      </c>
      <c r="AZ25" s="135" t="e">
        <f t="shared" si="174"/>
        <v>#VALUE!</v>
      </c>
      <c r="BA25" s="135" t="e">
        <f t="shared" si="174"/>
        <v>#VALUE!</v>
      </c>
      <c r="BB25" s="135" t="e">
        <f t="shared" si="174"/>
        <v>#VALUE!</v>
      </c>
      <c r="BC25" s="135" t="e">
        <f t="shared" si="174"/>
        <v>#VALUE!</v>
      </c>
      <c r="BD25" s="135" t="e">
        <f t="shared" si="174"/>
        <v>#VALUE!</v>
      </c>
      <c r="BE25" s="135" t="e">
        <f t="shared" ref="BE25:BN25" si="175">BE12-BE24</f>
        <v>#VALUE!</v>
      </c>
      <c r="BF25" s="135" t="e">
        <f t="shared" si="175"/>
        <v>#VALUE!</v>
      </c>
      <c r="BG25" s="135" t="e">
        <f t="shared" si="175"/>
        <v>#VALUE!</v>
      </c>
      <c r="BH25" s="135" t="e">
        <f t="shared" si="175"/>
        <v>#VALUE!</v>
      </c>
      <c r="BI25" s="135" t="e">
        <f t="shared" si="175"/>
        <v>#VALUE!</v>
      </c>
      <c r="BJ25" s="135" t="e">
        <f t="shared" si="175"/>
        <v>#VALUE!</v>
      </c>
      <c r="BK25" s="135" t="e">
        <f t="shared" si="175"/>
        <v>#VALUE!</v>
      </c>
      <c r="BL25" s="135" t="e">
        <f t="shared" si="175"/>
        <v>#VALUE!</v>
      </c>
      <c r="BM25" s="135" t="e">
        <f t="shared" si="175"/>
        <v>#VALUE!</v>
      </c>
      <c r="BN25" s="135" t="e">
        <f t="shared" si="175"/>
        <v>#VALUE!</v>
      </c>
      <c r="BO25" s="135" t="e">
        <f t="shared" ref="BO25:BP25" si="176">BO12-BO24</f>
        <v>#VALUE!</v>
      </c>
      <c r="BP25" s="135" t="e">
        <f t="shared" si="176"/>
        <v>#VALUE!</v>
      </c>
      <c r="BQ25" s="135" t="e">
        <f t="shared" ref="BQ25:CC25" si="177">BQ12-BQ24</f>
        <v>#VALUE!</v>
      </c>
      <c r="BR25" s="135" t="e">
        <f t="shared" si="177"/>
        <v>#VALUE!</v>
      </c>
      <c r="BS25" s="135" t="e">
        <f t="shared" si="177"/>
        <v>#VALUE!</v>
      </c>
      <c r="BT25" s="135" t="e">
        <f t="shared" si="177"/>
        <v>#VALUE!</v>
      </c>
      <c r="BU25" s="135" t="e">
        <f t="shared" si="177"/>
        <v>#VALUE!</v>
      </c>
      <c r="BV25" s="135" t="e">
        <f t="shared" si="177"/>
        <v>#VALUE!</v>
      </c>
      <c r="BW25" s="135" t="e">
        <f t="shared" si="177"/>
        <v>#VALUE!</v>
      </c>
      <c r="BX25" s="135" t="e">
        <f t="shared" si="177"/>
        <v>#VALUE!</v>
      </c>
      <c r="BY25" s="135" t="e">
        <f t="shared" si="177"/>
        <v>#VALUE!</v>
      </c>
      <c r="BZ25" s="135" t="e">
        <f t="shared" si="177"/>
        <v>#VALUE!</v>
      </c>
      <c r="CA25" s="135" t="e">
        <f t="shared" si="177"/>
        <v>#VALUE!</v>
      </c>
      <c r="CB25" s="135" t="e">
        <f t="shared" si="177"/>
        <v>#VALUE!</v>
      </c>
      <c r="CC25" s="135" t="e">
        <f t="shared" si="177"/>
        <v>#VALUE!</v>
      </c>
    </row>
    <row r="26" spans="1:81" ht="19.899999999999999" customHeight="1" x14ac:dyDescent="0.3">
      <c r="A26" s="10"/>
      <c r="F26" s="131"/>
      <c r="G26" s="45"/>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c r="CB26" s="66"/>
      <c r="CC26" s="66"/>
    </row>
    <row r="27" spans="1:81" ht="19.899999999999999" customHeight="1" x14ac:dyDescent="0.3">
      <c r="A27" s="10" t="s">
        <v>1055</v>
      </c>
      <c r="F27" s="131"/>
      <c r="G27" s="45"/>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c r="CB27" s="66"/>
      <c r="CC27" s="66"/>
    </row>
    <row r="28" spans="1:81" ht="19.899999999999999" customHeight="1" x14ac:dyDescent="0.3">
      <c r="A28" s="10"/>
      <c r="B28" s="1" t="s">
        <v>1056</v>
      </c>
      <c r="F28" s="11">
        <f>'A-Financing Sources'!L30</f>
        <v>0</v>
      </c>
      <c r="G28" s="129">
        <f>IFERROR(-(CUMPRINC('A-Financing Sources'!$I$30/12,'A-Financing Sources'!$K$30*12,'A-Financing Sources'!$M$30,(G6*12)-11,G6*12,0)),0)</f>
        <v>0</v>
      </c>
      <c r="H28" s="129">
        <f>IFERROR(-(CUMPRINC('A-Financing Sources'!$I$30/12,'A-Financing Sources'!$K$30*12,'A-Financing Sources'!$M$30,(H6*12)-11,H6*12,0)),0)</f>
        <v>0</v>
      </c>
      <c r="I28" s="129">
        <f>IFERROR(-(CUMPRINC('A-Financing Sources'!$I$30/12,'A-Financing Sources'!$K$30*12,'A-Financing Sources'!$M$30,(I6*12)-11,I6*12,0)),0)</f>
        <v>0</v>
      </c>
      <c r="J28" s="129">
        <f>IFERROR(-(CUMPRINC('A-Financing Sources'!$I$30/12,'A-Financing Sources'!$K$30*12,'A-Financing Sources'!$M$30,(J6*12)-11,J6*12,0)),0)</f>
        <v>0</v>
      </c>
      <c r="K28" s="129">
        <f>IFERROR(-(CUMPRINC('A-Financing Sources'!$I$30/12,'A-Financing Sources'!$K$30*12,'A-Financing Sources'!$M$30,(K6*12)-11,K6*12,0)),0)</f>
        <v>0</v>
      </c>
      <c r="L28" s="129">
        <f>IFERROR(-(CUMPRINC('A-Financing Sources'!$I$30/12,'A-Financing Sources'!$K$30*12,'A-Financing Sources'!$M$30,(L6*12)-11,L6*12,0)),0)</f>
        <v>0</v>
      </c>
      <c r="M28" s="129">
        <f>IFERROR(-(CUMPRINC('A-Financing Sources'!$I$30/12,'A-Financing Sources'!$K$30*12,'A-Financing Sources'!$M$30,(M6*12)-11,M6*12,0)),0)</f>
        <v>0</v>
      </c>
      <c r="N28" s="129">
        <f>IFERROR(-(CUMPRINC('A-Financing Sources'!$I$30/12,'A-Financing Sources'!$K$30*12,'A-Financing Sources'!$M$30,(N6*12)-11,N6*12,0)),0)</f>
        <v>0</v>
      </c>
      <c r="O28" s="129">
        <f>IFERROR(-(CUMPRINC('A-Financing Sources'!$I$30/12,'A-Financing Sources'!$K$30*12,'A-Financing Sources'!$M$30,(O6*12)-11,O6*12,0)),0)</f>
        <v>0</v>
      </c>
      <c r="P28" s="129">
        <f>IFERROR(-(CUMPRINC('A-Financing Sources'!$I$30/12,'A-Financing Sources'!$K$30*12,'A-Financing Sources'!$M$30,(P6*12)-11,P6*12,0)),0)</f>
        <v>0</v>
      </c>
      <c r="Q28" s="129">
        <f>IFERROR(-(CUMPRINC('A-Financing Sources'!$I$30/12,'A-Financing Sources'!$K$30*12,'A-Financing Sources'!$M$30,(Q6*12)-11,Q6*12,0)),0)</f>
        <v>0</v>
      </c>
      <c r="R28" s="129">
        <f>IFERROR(-(CUMPRINC('A-Financing Sources'!$I$30/12,'A-Financing Sources'!$K$30*12,'A-Financing Sources'!$M$30,(R6*12)-11,R6*12,0)),0)</f>
        <v>0</v>
      </c>
      <c r="S28" s="129">
        <f>IFERROR(-(CUMPRINC('A-Financing Sources'!$I$30/12,'A-Financing Sources'!$K$30*12,'A-Financing Sources'!$M$30,(S6*12)-11,S6*12,0)),0)</f>
        <v>0</v>
      </c>
      <c r="T28" s="129">
        <f>IFERROR(-(CUMPRINC('A-Financing Sources'!$I$30/12,'A-Financing Sources'!$K$30*12,'A-Financing Sources'!$M$30,(T6*12)-11,T6*12,0)),0)</f>
        <v>0</v>
      </c>
      <c r="U28" s="129">
        <f>IFERROR(-(CUMPRINC('A-Financing Sources'!$I$30/12,'A-Financing Sources'!$K$30*12,'A-Financing Sources'!$M$30,(U6*12)-11,U6*12,0)),0)</f>
        <v>0</v>
      </c>
      <c r="V28" s="129">
        <f>IFERROR(-(CUMPRINC('A-Financing Sources'!$I$30/12,'A-Financing Sources'!$K$30*12,'A-Financing Sources'!$M$30,(V6*12)-11,V6*12,0)),0)</f>
        <v>0</v>
      </c>
      <c r="W28" s="129">
        <f>IFERROR(-(CUMPRINC('A-Financing Sources'!$I$30/12,'A-Financing Sources'!$K$30*12,'A-Financing Sources'!$M$30,(W6*12)-11,W6*12,0)),0)</f>
        <v>0</v>
      </c>
      <c r="X28" s="129">
        <f>IFERROR(-(CUMPRINC('A-Financing Sources'!$I$30/12,'A-Financing Sources'!$K$30*12,'A-Financing Sources'!$M$30,(X6*12)-11,X6*12,0)),0)</f>
        <v>0</v>
      </c>
      <c r="Y28" s="129">
        <f>IFERROR(-(CUMPRINC('A-Financing Sources'!$I$30/12,'A-Financing Sources'!$K$30*12,'A-Financing Sources'!$M$30,(Y6*12)-11,Y6*12,0)),0)</f>
        <v>0</v>
      </c>
      <c r="Z28" s="129">
        <f>IFERROR(-(CUMPRINC('A-Financing Sources'!$I$30/12,'A-Financing Sources'!$K$30*12,'A-Financing Sources'!$M$30,(Z6*12)-11,Z6*12,0)),0)</f>
        <v>0</v>
      </c>
      <c r="AA28" s="129">
        <f>IFERROR(-(CUMPRINC('A-Financing Sources'!$I$30/12,'A-Financing Sources'!$K$30*12,'A-Financing Sources'!$M$30,(AA6*12)-11,AA6*12,0)),0)</f>
        <v>0</v>
      </c>
      <c r="AB28" s="129">
        <f>IFERROR(-(CUMPRINC('A-Financing Sources'!$I$30/12,'A-Financing Sources'!$K$30*12,'A-Financing Sources'!$M$30,(AB6*12)-11,AB6*12,0)),0)</f>
        <v>0</v>
      </c>
      <c r="AC28" s="129">
        <f>IFERROR(-(CUMPRINC('A-Financing Sources'!$I$30/12,'A-Financing Sources'!$K$30*12,'A-Financing Sources'!$M$30,(AC6*12)-11,AC6*12,0)),0)</f>
        <v>0</v>
      </c>
      <c r="AD28" s="129">
        <f>IFERROR(-(CUMPRINC('A-Financing Sources'!$I$30/12,'A-Financing Sources'!$K$30*12,'A-Financing Sources'!$M$30,(AD6*12)-11,AD6*12,0)),0)</f>
        <v>0</v>
      </c>
      <c r="AE28" s="129">
        <f>IFERROR(-(CUMPRINC('A-Financing Sources'!$I$30/12,'A-Financing Sources'!$K$30*12,'A-Financing Sources'!$M$30,(AE6*12)-11,AE6*12,0)),0)</f>
        <v>0</v>
      </c>
      <c r="AF28" s="129">
        <f>IFERROR(-(CUMPRINC('A-Financing Sources'!$I$30/12,'A-Financing Sources'!$K$30*12,'A-Financing Sources'!$M$30,(AF6*12)-11,AF6*12,0)),0)</f>
        <v>0</v>
      </c>
      <c r="AG28" s="129">
        <f>IFERROR(-(CUMPRINC('A-Financing Sources'!$I$30/12,'A-Financing Sources'!$K$30*12,'A-Financing Sources'!$M$30,(AG6*12)-11,AG6*12,0)),0)</f>
        <v>0</v>
      </c>
      <c r="AH28" s="129">
        <f>IFERROR(-(CUMPRINC('A-Financing Sources'!$I$30/12,'A-Financing Sources'!$K$30*12,'A-Financing Sources'!$M$30,(AH6*12)-11,AH6*12,0)),0)</f>
        <v>0</v>
      </c>
      <c r="AI28" s="129">
        <f>IFERROR(-(CUMPRINC('A-Financing Sources'!$I$30/12,'A-Financing Sources'!$K$30*12,'A-Financing Sources'!$M$30,(AI6*12)-11,AI6*12,0)),0)</f>
        <v>0</v>
      </c>
      <c r="AJ28" s="129">
        <f>IFERROR(-(CUMPRINC('A-Financing Sources'!$I$30/12,'A-Financing Sources'!$K$30*12,'A-Financing Sources'!$M$30,(AJ6*12)-11,AJ6*12,0)),0)</f>
        <v>0</v>
      </c>
      <c r="AK28" s="129">
        <f>IFERROR(-(CUMPRINC('A-Financing Sources'!$I$30/12,'A-Financing Sources'!$K$30*12,'A-Financing Sources'!$M$30,(AK6*12)-11,AK6*12,0)),0)</f>
        <v>0</v>
      </c>
      <c r="AL28" s="129">
        <f>IFERROR(-(CUMPRINC('A-Financing Sources'!$I$30/12,'A-Financing Sources'!$K$30*12,'A-Financing Sources'!$M$30,(AL6*12)-11,AL6*12,0)),0)</f>
        <v>0</v>
      </c>
      <c r="AM28" s="129">
        <f>IFERROR(-(CUMPRINC('A-Financing Sources'!$I$30/12,'A-Financing Sources'!$K$30*12,'A-Financing Sources'!$M$30,(AM6*12)-11,AM6*12,0)),0)</f>
        <v>0</v>
      </c>
      <c r="AN28" s="129">
        <f>IFERROR(-(CUMPRINC('A-Financing Sources'!$I$30/12,'A-Financing Sources'!$K$30*12,'A-Financing Sources'!$M$30,(AN6*12)-11,AN6*12,0)),0)</f>
        <v>0</v>
      </c>
      <c r="AO28" s="129">
        <f>IFERROR(-(CUMPRINC('A-Financing Sources'!$I$30/12,'A-Financing Sources'!$K$30*12,'A-Financing Sources'!$M$30,(AO6*12)-11,AO6*12,0)),0)</f>
        <v>0</v>
      </c>
      <c r="AP28" s="129">
        <f>IFERROR(-(CUMPRINC('A-Financing Sources'!$I$30/12,'A-Financing Sources'!$K$30*12,'A-Financing Sources'!$M$30,(AP6*12)-11,AP6*12,0)),0)</f>
        <v>0</v>
      </c>
      <c r="AQ28" s="129">
        <f>IFERROR(-(CUMPRINC('A-Financing Sources'!$I$30/12,'A-Financing Sources'!$K$30*12,'A-Financing Sources'!$M$30,(AQ6*12)-11,AQ6*12,0)),0)</f>
        <v>0</v>
      </c>
      <c r="AR28" s="129">
        <f>IFERROR(-(CUMPRINC('A-Financing Sources'!$I$30/12,'A-Financing Sources'!$K$30*12,'A-Financing Sources'!$M$30,(AR6*12)-11,AR6*12,0)),0)</f>
        <v>0</v>
      </c>
      <c r="AS28" s="129">
        <f>IFERROR(-(CUMPRINC('A-Financing Sources'!$I$30/12,'A-Financing Sources'!$K$30*12,'A-Financing Sources'!$M$30,(AS6*12)-11,AS6*12,0)),0)</f>
        <v>0</v>
      </c>
      <c r="AT28" s="129">
        <f>IFERROR(-(CUMPRINC('A-Financing Sources'!$I$30/12,'A-Financing Sources'!$K$30*12,'A-Financing Sources'!$M$30,(AT6*12)-11,AT6*12,0)),0)</f>
        <v>0</v>
      </c>
      <c r="AU28" s="129">
        <f>IFERROR(-(CUMPRINC('A-Financing Sources'!$I$30/12,'A-Financing Sources'!$K$30*12,'A-Financing Sources'!$M$30,(AU6*12)-11,AU6*12,0)),0)</f>
        <v>0</v>
      </c>
      <c r="AV28" s="129">
        <f>IFERROR(-(CUMPRINC('A-Financing Sources'!$I$30/12,'A-Financing Sources'!$K$30*12,'A-Financing Sources'!$M$30,(AV6*12)-11,AV6*12,0)),0)</f>
        <v>0</v>
      </c>
      <c r="AW28" s="129">
        <f>IFERROR(-(CUMPRINC('A-Financing Sources'!$I$30/12,'A-Financing Sources'!$K$30*12,'A-Financing Sources'!$M$30,(AW6*12)-11,AW6*12,0)),0)</f>
        <v>0</v>
      </c>
      <c r="AX28" s="129">
        <f>IFERROR(-(CUMPRINC('A-Financing Sources'!$I$30/12,'A-Financing Sources'!$K$30*12,'A-Financing Sources'!$M$30,(AX6*12)-11,AX6*12,0)),0)</f>
        <v>0</v>
      </c>
      <c r="AY28" s="129">
        <f>IFERROR(-(CUMPRINC('A-Financing Sources'!$I$30/12,'A-Financing Sources'!$K$30*12,'A-Financing Sources'!$M$30,(AY6*12)-11,AY6*12,0)),0)</f>
        <v>0</v>
      </c>
      <c r="AZ28" s="129">
        <f>IFERROR(-(CUMPRINC('A-Financing Sources'!$I$30/12,'A-Financing Sources'!$K$30*12,'A-Financing Sources'!$M$30,(AZ6*12)-11,AZ6*12,0)),0)</f>
        <v>0</v>
      </c>
      <c r="BA28" s="129">
        <f>IFERROR(-(CUMPRINC('A-Financing Sources'!$I$30/12,'A-Financing Sources'!$K$30*12,'A-Financing Sources'!$M$30,(BA6*12)-11,BA6*12,0)),0)</f>
        <v>0</v>
      </c>
      <c r="BB28" s="129">
        <f>IFERROR(-(CUMPRINC('A-Financing Sources'!$I$30/12,'A-Financing Sources'!$K$30*12,'A-Financing Sources'!$M$30,(BB6*12)-11,BB6*12,0)),0)</f>
        <v>0</v>
      </c>
      <c r="BC28" s="129">
        <f>IFERROR(-(CUMPRINC('A-Financing Sources'!$I$30/12,'A-Financing Sources'!$K$30*12,'A-Financing Sources'!$M$30,(BC6*12)-11,BC6*12,0)),0)</f>
        <v>0</v>
      </c>
      <c r="BD28" s="129">
        <f>IFERROR(-(CUMPRINC('A-Financing Sources'!$I$30/12,'A-Financing Sources'!$K$30*12,'A-Financing Sources'!$M$30,(BD6*12)-11,BD6*12,0)),0)</f>
        <v>0</v>
      </c>
      <c r="BE28" s="129">
        <f>IFERROR(-(CUMPRINC('A-Financing Sources'!$I$30/12,'A-Financing Sources'!$K$30*12,'A-Financing Sources'!$M$30,(BE6*12)-11,BE6*12,0)),0)</f>
        <v>0</v>
      </c>
      <c r="BF28" s="129">
        <f>IFERROR(-(CUMPRINC('A-Financing Sources'!$I$30/12,'A-Financing Sources'!$K$30*12,'A-Financing Sources'!$M$30,(BF6*12)-11,BF6*12,0)),0)</f>
        <v>0</v>
      </c>
      <c r="BG28" s="129">
        <f>IFERROR(-(CUMPRINC('A-Financing Sources'!$I$30/12,'A-Financing Sources'!$K$30*12,'A-Financing Sources'!$M$30,(BG6*12)-11,BG6*12,0)),0)</f>
        <v>0</v>
      </c>
      <c r="BH28" s="129">
        <f>IFERROR(-(CUMPRINC('A-Financing Sources'!$I$30/12,'A-Financing Sources'!$K$30*12,'A-Financing Sources'!$M$30,(BH6*12)-11,BH6*12,0)),0)</f>
        <v>0</v>
      </c>
      <c r="BI28" s="129">
        <f>IFERROR(-(CUMPRINC('A-Financing Sources'!$I$30/12,'A-Financing Sources'!$K$30*12,'A-Financing Sources'!$M$30,(BI6*12)-11,BI6*12,0)),0)</f>
        <v>0</v>
      </c>
      <c r="BJ28" s="129">
        <f>IFERROR(-(CUMPRINC('A-Financing Sources'!$I$30/12,'A-Financing Sources'!$K$30*12,'A-Financing Sources'!$M$30,(BJ6*12)-11,BJ6*12,0)),0)</f>
        <v>0</v>
      </c>
      <c r="BK28" s="129">
        <f>IFERROR(-(CUMPRINC('A-Financing Sources'!$I$30/12,'A-Financing Sources'!$K$30*12,'A-Financing Sources'!$M$30,(BK6*12)-11,BK6*12,0)),0)</f>
        <v>0</v>
      </c>
      <c r="BL28" s="129">
        <f>IFERROR(-(CUMPRINC('A-Financing Sources'!$I$30/12,'A-Financing Sources'!$K$30*12,'A-Financing Sources'!$M$30,(BL6*12)-11,BL6*12,0)),0)</f>
        <v>0</v>
      </c>
      <c r="BM28" s="129">
        <f>IFERROR(-(CUMPRINC('A-Financing Sources'!$I$30/12,'A-Financing Sources'!$K$30*12,'A-Financing Sources'!$M$30,(BM6*12)-11,BM6*12,0)),0)</f>
        <v>0</v>
      </c>
      <c r="BN28" s="129">
        <f>IFERROR(-(CUMPRINC('A-Financing Sources'!$I$30/12,'A-Financing Sources'!$K$30*12,'A-Financing Sources'!$M$30,(BN6*12)-11,BN6*12,0)),0)</f>
        <v>0</v>
      </c>
      <c r="BO28" s="129">
        <f>IFERROR(-(CUMPRINC('A-Financing Sources'!$I$30/12,'A-Financing Sources'!$K$30*12,'A-Financing Sources'!$M$30,(BO6*12)-11,BO6*12,0)),0)</f>
        <v>0</v>
      </c>
      <c r="BP28" s="129">
        <f>IFERROR(-(CUMPRINC('A-Financing Sources'!$I$30/12,'A-Financing Sources'!$K$30*12,'A-Financing Sources'!$M$30,(BP6*12)-11,BP6*12,0)),0)</f>
        <v>0</v>
      </c>
      <c r="BQ28" s="129">
        <f>IFERROR(-(CUMPRINC('A-Financing Sources'!$I$30/12,'A-Financing Sources'!$K$30*12,'A-Financing Sources'!$M$30,(BQ6*12)-11,BQ6*12,0)),0)</f>
        <v>0</v>
      </c>
      <c r="BR28" s="129">
        <f>IFERROR(-(CUMPRINC('A-Financing Sources'!$I$30/12,'A-Financing Sources'!$K$30*12,'A-Financing Sources'!$M$30,(BR6*12)-11,BR6*12,0)),0)</f>
        <v>0</v>
      </c>
      <c r="BS28" s="129">
        <f>IFERROR(-(CUMPRINC('A-Financing Sources'!$I$30/12,'A-Financing Sources'!$K$30*12,'A-Financing Sources'!$M$30,(BS6*12)-11,BS6*12,0)),0)</f>
        <v>0</v>
      </c>
      <c r="BT28" s="129">
        <f>IFERROR(-(CUMPRINC('A-Financing Sources'!$I$30/12,'A-Financing Sources'!$K$30*12,'A-Financing Sources'!$M$30,(BT6*12)-11,BT6*12,0)),0)</f>
        <v>0</v>
      </c>
      <c r="BU28" s="129">
        <f>IFERROR(-(CUMPRINC('A-Financing Sources'!$I$30/12,'A-Financing Sources'!$K$30*12,'A-Financing Sources'!$M$30,(BU6*12)-11,BU6*12,0)),0)</f>
        <v>0</v>
      </c>
      <c r="BV28" s="129">
        <f>IFERROR(-(CUMPRINC('A-Financing Sources'!$I$30/12,'A-Financing Sources'!$K$30*12,'A-Financing Sources'!$M$30,(BV6*12)-11,BV6*12,0)),0)</f>
        <v>0</v>
      </c>
      <c r="BW28" s="129">
        <f>IFERROR(-(CUMPRINC('A-Financing Sources'!$I$30/12,'A-Financing Sources'!$K$30*12,'A-Financing Sources'!$M$30,(BW6*12)-11,BW6*12,0)),0)</f>
        <v>0</v>
      </c>
      <c r="BX28" s="129">
        <f>IFERROR(-(CUMPRINC('A-Financing Sources'!$I$30/12,'A-Financing Sources'!$K$30*12,'A-Financing Sources'!$M$30,(BX6*12)-11,BX6*12,0)),0)</f>
        <v>0</v>
      </c>
      <c r="BY28" s="129">
        <f>IFERROR(-(CUMPRINC('A-Financing Sources'!$I$30/12,'A-Financing Sources'!$K$30*12,'A-Financing Sources'!$M$30,(BY6*12)-11,BY6*12,0)),0)</f>
        <v>0</v>
      </c>
      <c r="BZ28" s="129">
        <f>IFERROR(-(CUMPRINC('A-Financing Sources'!$I$30/12,'A-Financing Sources'!$K$30*12,'A-Financing Sources'!$M$30,(BZ6*12)-11,BZ6*12,0)),0)</f>
        <v>0</v>
      </c>
      <c r="CA28" s="129">
        <f>IFERROR(-(CUMPRINC('A-Financing Sources'!$I$30/12,'A-Financing Sources'!$K$30*12,'A-Financing Sources'!$M$30,(CA6*12)-11,CA6*12,0)),0)</f>
        <v>0</v>
      </c>
      <c r="CB28" s="129">
        <f>IFERROR(-(CUMPRINC('A-Financing Sources'!$I$30/12,'A-Financing Sources'!$K$30*12,'A-Financing Sources'!$M$30,(CB6*12)-11,CB6*12,0)),0)</f>
        <v>0</v>
      </c>
      <c r="CC28" s="129">
        <f>IFERROR(-(CUMPRINC('A-Financing Sources'!$I$30/12,'A-Financing Sources'!$K$30*12,'A-Financing Sources'!$M$30,(CC6*12)-11,CC6*12,0)),0)</f>
        <v>0</v>
      </c>
    </row>
    <row r="29" spans="1:81" ht="19.899999999999999" customHeight="1" x14ac:dyDescent="0.3">
      <c r="A29" s="10"/>
      <c r="B29" s="1" t="s">
        <v>1057</v>
      </c>
      <c r="F29" s="244">
        <f>'A-Financing Sources'!I30</f>
        <v>0</v>
      </c>
      <c r="G29" s="129">
        <f>IFERROR(-(CUMIPMT('A-Financing Sources'!$I$30/12,'A-Financing Sources'!$K$30*12,'A-Financing Sources'!$M$30,(G6*12)-11,G6*12,0)),0)</f>
        <v>0</v>
      </c>
      <c r="H29" s="129">
        <f>IFERROR(-(CUMIPMT('A-Financing Sources'!$I$30/12,'A-Financing Sources'!$K$30*12,'A-Financing Sources'!$M$30,(H6*12)-11,H6*12,0)),0)</f>
        <v>0</v>
      </c>
      <c r="I29" s="129">
        <f>IFERROR(-(CUMIPMT('A-Financing Sources'!$I$30/12,'A-Financing Sources'!$K$30*12,'A-Financing Sources'!$M$30,(I6*12)-11,I6*12,0)),0)</f>
        <v>0</v>
      </c>
      <c r="J29" s="129">
        <f>IFERROR(-(CUMIPMT('A-Financing Sources'!$I$30/12,'A-Financing Sources'!$K$30*12,'A-Financing Sources'!$M$30,(J6*12)-11,J6*12,0)),0)</f>
        <v>0</v>
      </c>
      <c r="K29" s="129">
        <f>IFERROR(-(CUMIPMT('A-Financing Sources'!$I$30/12,'A-Financing Sources'!$K$30*12,'A-Financing Sources'!$M$30,(K6*12)-11,K6*12,0)),0)</f>
        <v>0</v>
      </c>
      <c r="L29" s="129">
        <f>IFERROR(-(CUMIPMT('A-Financing Sources'!$I$30/12,'A-Financing Sources'!$K$30*12,'A-Financing Sources'!$M$30,(L6*12)-11,L6*12,0)),0)</f>
        <v>0</v>
      </c>
      <c r="M29" s="129">
        <f>IFERROR(-(CUMIPMT('A-Financing Sources'!$I$30/12,'A-Financing Sources'!$K$30*12,'A-Financing Sources'!$M$30,(M6*12)-11,M6*12,0)),0)</f>
        <v>0</v>
      </c>
      <c r="N29" s="129">
        <f>IFERROR(-(CUMIPMT('A-Financing Sources'!$I$30/12,'A-Financing Sources'!$K$30*12,'A-Financing Sources'!$M$30,(N6*12)-11,N6*12,0)),0)</f>
        <v>0</v>
      </c>
      <c r="O29" s="129">
        <f>IFERROR(-(CUMIPMT('A-Financing Sources'!$I$30/12,'A-Financing Sources'!$K$30*12,'A-Financing Sources'!$M$30,(O6*12)-11,O6*12,0)),0)</f>
        <v>0</v>
      </c>
      <c r="P29" s="129">
        <f>IFERROR(-(CUMIPMT('A-Financing Sources'!$I$30/12,'A-Financing Sources'!$K$30*12,'A-Financing Sources'!$M$30,(P6*12)-11,P6*12,0)),0)</f>
        <v>0</v>
      </c>
      <c r="Q29" s="129">
        <f>IFERROR(-(CUMIPMT('A-Financing Sources'!$I$30/12,'A-Financing Sources'!$K$30*12,'A-Financing Sources'!$M$30,(Q6*12)-11,Q6*12,0)),0)</f>
        <v>0</v>
      </c>
      <c r="R29" s="129">
        <f>IFERROR(-(CUMIPMT('A-Financing Sources'!$I$30/12,'A-Financing Sources'!$K$30*12,'A-Financing Sources'!$M$30,(R6*12)-11,R6*12,0)),0)</f>
        <v>0</v>
      </c>
      <c r="S29" s="129">
        <f>IFERROR(-(CUMIPMT('A-Financing Sources'!$I$30/12,'A-Financing Sources'!$K$30*12,'A-Financing Sources'!$M$30,(S6*12)-11,S6*12,0)),0)</f>
        <v>0</v>
      </c>
      <c r="T29" s="129">
        <f>IFERROR(-(CUMIPMT('A-Financing Sources'!$I$30/12,'A-Financing Sources'!$K$30*12,'A-Financing Sources'!$M$30,(T6*12)-11,T6*12,0)),0)</f>
        <v>0</v>
      </c>
      <c r="U29" s="129">
        <f>IFERROR(-(CUMIPMT('A-Financing Sources'!$I$30/12,'A-Financing Sources'!$K$30*12,'A-Financing Sources'!$M$30,(U6*12)-11,U6*12,0)),0)</f>
        <v>0</v>
      </c>
      <c r="V29" s="129">
        <f>IFERROR(-(CUMIPMT('A-Financing Sources'!$I$30/12,'A-Financing Sources'!$K$30*12,'A-Financing Sources'!$M$30,(V6*12)-11,V6*12,0)),0)</f>
        <v>0</v>
      </c>
      <c r="W29" s="129">
        <f>IFERROR(-(CUMIPMT('A-Financing Sources'!$I$30/12,'A-Financing Sources'!$K$30*12,'A-Financing Sources'!$M$30,(W6*12)-11,W6*12,0)),0)</f>
        <v>0</v>
      </c>
      <c r="X29" s="129">
        <f>IFERROR(-(CUMIPMT('A-Financing Sources'!$I$30/12,'A-Financing Sources'!$K$30*12,'A-Financing Sources'!$M$30,(X6*12)-11,X6*12,0)),0)</f>
        <v>0</v>
      </c>
      <c r="Y29" s="129">
        <f>IFERROR(-(CUMIPMT('A-Financing Sources'!$I$30/12,'A-Financing Sources'!$K$30*12,'A-Financing Sources'!$M$30,(Y6*12)-11,Y6*12,0)),0)</f>
        <v>0</v>
      </c>
      <c r="Z29" s="129">
        <f>IFERROR(-(CUMIPMT('A-Financing Sources'!$I$30/12,'A-Financing Sources'!$K$30*12,'A-Financing Sources'!$M$30,(Z6*12)-11,Z6*12,0)),0)</f>
        <v>0</v>
      </c>
      <c r="AA29" s="129">
        <f>IFERROR(-(CUMIPMT('A-Financing Sources'!$I$30/12,'A-Financing Sources'!$K$30*12,'A-Financing Sources'!$M$30,(AA6*12)-11,AA6*12,0)),0)</f>
        <v>0</v>
      </c>
      <c r="AB29" s="129">
        <f>IFERROR(-(CUMIPMT('A-Financing Sources'!$I$30/12,'A-Financing Sources'!$K$30*12,'A-Financing Sources'!$M$30,(AB6*12)-11,AB6*12,0)),0)</f>
        <v>0</v>
      </c>
      <c r="AC29" s="129">
        <f>IFERROR(-(CUMIPMT('A-Financing Sources'!$I$30/12,'A-Financing Sources'!$K$30*12,'A-Financing Sources'!$M$30,(AC6*12)-11,AC6*12,0)),0)</f>
        <v>0</v>
      </c>
      <c r="AD29" s="129">
        <f>IFERROR(-(CUMIPMT('A-Financing Sources'!$I$30/12,'A-Financing Sources'!$K$30*12,'A-Financing Sources'!$M$30,(AD6*12)-11,AD6*12,0)),0)</f>
        <v>0</v>
      </c>
      <c r="AE29" s="129">
        <f>IFERROR(-(CUMIPMT('A-Financing Sources'!$I$30/12,'A-Financing Sources'!$K$30*12,'A-Financing Sources'!$M$30,(AE6*12)-11,AE6*12,0)),0)</f>
        <v>0</v>
      </c>
      <c r="AF29" s="129">
        <f>IFERROR(-(CUMIPMT('A-Financing Sources'!$I$30/12,'A-Financing Sources'!$K$30*12,'A-Financing Sources'!$M$30,(AF6*12)-11,AF6*12,0)),0)</f>
        <v>0</v>
      </c>
      <c r="AG29" s="129">
        <f>IFERROR(-(CUMIPMT('A-Financing Sources'!$I$30/12,'A-Financing Sources'!$K$30*12,'A-Financing Sources'!$M$30,(AG6*12)-11,AG6*12,0)),0)</f>
        <v>0</v>
      </c>
      <c r="AH29" s="129">
        <f>IFERROR(-(CUMIPMT('A-Financing Sources'!$I$30/12,'A-Financing Sources'!$K$30*12,'A-Financing Sources'!$M$30,(AH6*12)-11,AH6*12,0)),0)</f>
        <v>0</v>
      </c>
      <c r="AI29" s="129">
        <f>IFERROR(-(CUMIPMT('A-Financing Sources'!$I$30/12,'A-Financing Sources'!$K$30*12,'A-Financing Sources'!$M$30,(AI6*12)-11,AI6*12,0)),0)</f>
        <v>0</v>
      </c>
      <c r="AJ29" s="129">
        <f>IFERROR(-(CUMIPMT('A-Financing Sources'!$I$30/12,'A-Financing Sources'!$K$30*12,'A-Financing Sources'!$M$30,(AJ6*12)-11,AJ6*12,0)),0)</f>
        <v>0</v>
      </c>
      <c r="AK29" s="129">
        <f>IFERROR(-(CUMIPMT('A-Financing Sources'!$I$30/12,'A-Financing Sources'!$K$30*12,'A-Financing Sources'!$M$30,(AK6*12)-11,AK6*12,0)),0)</f>
        <v>0</v>
      </c>
      <c r="AL29" s="129">
        <f>IFERROR(-(CUMIPMT('A-Financing Sources'!$I$30/12,'A-Financing Sources'!$K$30*12,'A-Financing Sources'!$M$30,(AL6*12)-11,AL6*12,0)),0)</f>
        <v>0</v>
      </c>
      <c r="AM29" s="129">
        <f>IFERROR(-(CUMIPMT('A-Financing Sources'!$I$30/12,'A-Financing Sources'!$K$30*12,'A-Financing Sources'!$M$30,(AM6*12)-11,AM6*12,0)),0)</f>
        <v>0</v>
      </c>
      <c r="AN29" s="129">
        <f>IFERROR(-(CUMIPMT('A-Financing Sources'!$I$30/12,'A-Financing Sources'!$K$30*12,'A-Financing Sources'!$M$30,(AN6*12)-11,AN6*12,0)),0)</f>
        <v>0</v>
      </c>
      <c r="AO29" s="129">
        <f>IFERROR(-(CUMIPMT('A-Financing Sources'!$I$30/12,'A-Financing Sources'!$K$30*12,'A-Financing Sources'!$M$30,(AO6*12)-11,AO6*12,0)),0)</f>
        <v>0</v>
      </c>
      <c r="AP29" s="129">
        <f>IFERROR(-(CUMIPMT('A-Financing Sources'!$I$30/12,'A-Financing Sources'!$K$30*12,'A-Financing Sources'!$M$30,(AP6*12)-11,AP6*12,0)),0)</f>
        <v>0</v>
      </c>
      <c r="AQ29" s="129">
        <f>IFERROR(-(CUMIPMT('A-Financing Sources'!$I$30/12,'A-Financing Sources'!$K$30*12,'A-Financing Sources'!$M$30,(AQ6*12)-11,AQ6*12,0)),0)</f>
        <v>0</v>
      </c>
      <c r="AR29" s="129">
        <f>IFERROR(-(CUMIPMT('A-Financing Sources'!$I$30/12,'A-Financing Sources'!$K$30*12,'A-Financing Sources'!$M$30,(AR6*12)-11,AR6*12,0)),0)</f>
        <v>0</v>
      </c>
      <c r="AS29" s="129">
        <f>IFERROR(-(CUMIPMT('A-Financing Sources'!$I$30/12,'A-Financing Sources'!$K$30*12,'A-Financing Sources'!$M$30,(AS6*12)-11,AS6*12,0)),0)</f>
        <v>0</v>
      </c>
      <c r="AT29" s="129">
        <f>IFERROR(-(CUMIPMT('A-Financing Sources'!$I$30/12,'A-Financing Sources'!$K$30*12,'A-Financing Sources'!$M$30,(AT6*12)-11,AT6*12,0)),0)</f>
        <v>0</v>
      </c>
      <c r="AU29" s="129">
        <f>IFERROR(-(CUMIPMT('A-Financing Sources'!$I$30/12,'A-Financing Sources'!$K$30*12,'A-Financing Sources'!$M$30,(AU6*12)-11,AU6*12,0)),0)</f>
        <v>0</v>
      </c>
      <c r="AV29" s="129">
        <f>IFERROR(-(CUMIPMT('A-Financing Sources'!$I$30/12,'A-Financing Sources'!$K$30*12,'A-Financing Sources'!$M$30,(AV6*12)-11,AV6*12,0)),0)</f>
        <v>0</v>
      </c>
      <c r="AW29" s="129">
        <f>IFERROR(-(CUMIPMT('A-Financing Sources'!$I$30/12,'A-Financing Sources'!$K$30*12,'A-Financing Sources'!$M$30,(AW6*12)-11,AW6*12,0)),0)</f>
        <v>0</v>
      </c>
      <c r="AX29" s="129">
        <f>IFERROR(-(CUMIPMT('A-Financing Sources'!$I$30/12,'A-Financing Sources'!$K$30*12,'A-Financing Sources'!$M$30,(AX6*12)-11,AX6*12,0)),0)</f>
        <v>0</v>
      </c>
      <c r="AY29" s="129">
        <f>IFERROR(-(CUMIPMT('A-Financing Sources'!$I$30/12,'A-Financing Sources'!$K$30*12,'A-Financing Sources'!$M$30,(AY6*12)-11,AY6*12,0)),0)</f>
        <v>0</v>
      </c>
      <c r="AZ29" s="129">
        <f>IFERROR(-(CUMIPMT('A-Financing Sources'!$I$30/12,'A-Financing Sources'!$K$30*12,'A-Financing Sources'!$M$30,(AZ6*12)-11,AZ6*12,0)),0)</f>
        <v>0</v>
      </c>
      <c r="BA29" s="129">
        <f>IFERROR(-(CUMIPMT('A-Financing Sources'!$I$30/12,'A-Financing Sources'!$K$30*12,'A-Financing Sources'!$M$30,(BA6*12)-11,BA6*12,0)),0)</f>
        <v>0</v>
      </c>
      <c r="BB29" s="129">
        <f>IFERROR(-(CUMIPMT('A-Financing Sources'!$I$30/12,'A-Financing Sources'!$K$30*12,'A-Financing Sources'!$M$30,(BB6*12)-11,BB6*12,0)),0)</f>
        <v>0</v>
      </c>
      <c r="BC29" s="129">
        <f>IFERROR(-(CUMIPMT('A-Financing Sources'!$I$30/12,'A-Financing Sources'!$K$30*12,'A-Financing Sources'!$M$30,(BC6*12)-11,BC6*12,0)),0)</f>
        <v>0</v>
      </c>
      <c r="BD29" s="129">
        <f>IFERROR(-(CUMIPMT('A-Financing Sources'!$I$30/12,'A-Financing Sources'!$K$30*12,'A-Financing Sources'!$M$30,(BD6*12)-11,BD6*12,0)),0)</f>
        <v>0</v>
      </c>
      <c r="BE29" s="129">
        <f>IFERROR(-(CUMIPMT('A-Financing Sources'!$I$30/12,'A-Financing Sources'!$K$30*12,'A-Financing Sources'!$M$30,(BE6*12)-11,BE6*12,0)),0)</f>
        <v>0</v>
      </c>
      <c r="BF29" s="129">
        <f>IFERROR(-(CUMIPMT('A-Financing Sources'!$I$30/12,'A-Financing Sources'!$K$30*12,'A-Financing Sources'!$M$30,(BF6*12)-11,BF6*12,0)),0)</f>
        <v>0</v>
      </c>
      <c r="BG29" s="129">
        <f>IFERROR(-(CUMIPMT('A-Financing Sources'!$I$30/12,'A-Financing Sources'!$K$30*12,'A-Financing Sources'!$M$30,(BG6*12)-11,BG6*12,0)),0)</f>
        <v>0</v>
      </c>
      <c r="BH29" s="129">
        <f>IFERROR(-(CUMIPMT('A-Financing Sources'!$I$30/12,'A-Financing Sources'!$K$30*12,'A-Financing Sources'!$M$30,(BH6*12)-11,BH6*12,0)),0)</f>
        <v>0</v>
      </c>
      <c r="BI29" s="129">
        <f>IFERROR(-(CUMIPMT('A-Financing Sources'!$I$30/12,'A-Financing Sources'!$K$30*12,'A-Financing Sources'!$M$30,(BI6*12)-11,BI6*12,0)),0)</f>
        <v>0</v>
      </c>
      <c r="BJ29" s="129">
        <f>IFERROR(-(CUMIPMT('A-Financing Sources'!$I$30/12,'A-Financing Sources'!$K$30*12,'A-Financing Sources'!$M$30,(BJ6*12)-11,BJ6*12,0)),0)</f>
        <v>0</v>
      </c>
      <c r="BK29" s="129">
        <f>IFERROR(-(CUMIPMT('A-Financing Sources'!$I$30/12,'A-Financing Sources'!$K$30*12,'A-Financing Sources'!$M$30,(BK6*12)-11,BK6*12,0)),0)</f>
        <v>0</v>
      </c>
      <c r="BL29" s="129">
        <f>IFERROR(-(CUMIPMT('A-Financing Sources'!$I$30/12,'A-Financing Sources'!$K$30*12,'A-Financing Sources'!$M$30,(BL6*12)-11,BL6*12,0)),0)</f>
        <v>0</v>
      </c>
      <c r="BM29" s="129">
        <f>IFERROR(-(CUMIPMT('A-Financing Sources'!$I$30/12,'A-Financing Sources'!$K$30*12,'A-Financing Sources'!$M$30,(BM6*12)-11,BM6*12,0)),0)</f>
        <v>0</v>
      </c>
      <c r="BN29" s="129">
        <f>IFERROR(-(CUMIPMT('A-Financing Sources'!$I$30/12,'A-Financing Sources'!$K$30*12,'A-Financing Sources'!$M$30,(BN6*12)-11,BN6*12,0)),0)</f>
        <v>0</v>
      </c>
      <c r="BO29" s="129">
        <f>IFERROR(-(CUMIPMT('A-Financing Sources'!$I$30/12,'A-Financing Sources'!$K$30*12,'A-Financing Sources'!$M$30,(BO6*12)-11,BO6*12,0)),0)</f>
        <v>0</v>
      </c>
      <c r="BP29" s="129">
        <f>IFERROR(-(CUMIPMT('A-Financing Sources'!$I$30/12,'A-Financing Sources'!$K$30*12,'A-Financing Sources'!$M$30,(BP6*12)-11,BP6*12,0)),0)</f>
        <v>0</v>
      </c>
      <c r="BQ29" s="129">
        <f>IFERROR(-(CUMIPMT('A-Financing Sources'!$I$30/12,'A-Financing Sources'!$K$30*12,'A-Financing Sources'!$M$30,(BQ6*12)-11,BQ6*12,0)),0)</f>
        <v>0</v>
      </c>
      <c r="BR29" s="129">
        <f>IFERROR(-(CUMIPMT('A-Financing Sources'!$I$30/12,'A-Financing Sources'!$K$30*12,'A-Financing Sources'!$M$30,(BR6*12)-11,BR6*12,0)),0)</f>
        <v>0</v>
      </c>
      <c r="BS29" s="129">
        <f>IFERROR(-(CUMIPMT('A-Financing Sources'!$I$30/12,'A-Financing Sources'!$K$30*12,'A-Financing Sources'!$M$30,(BS6*12)-11,BS6*12,0)),0)</f>
        <v>0</v>
      </c>
      <c r="BT29" s="129">
        <f>IFERROR(-(CUMIPMT('A-Financing Sources'!$I$30/12,'A-Financing Sources'!$K$30*12,'A-Financing Sources'!$M$30,(BT6*12)-11,BT6*12,0)),0)</f>
        <v>0</v>
      </c>
      <c r="BU29" s="129">
        <f>IFERROR(-(CUMIPMT('A-Financing Sources'!$I$30/12,'A-Financing Sources'!$K$30*12,'A-Financing Sources'!$M$30,(BU6*12)-11,BU6*12,0)),0)</f>
        <v>0</v>
      </c>
      <c r="BV29" s="129">
        <f>IFERROR(-(CUMIPMT('A-Financing Sources'!$I$30/12,'A-Financing Sources'!$K$30*12,'A-Financing Sources'!$M$30,(BV6*12)-11,BV6*12,0)),0)</f>
        <v>0</v>
      </c>
      <c r="BW29" s="129">
        <f>IFERROR(-(CUMIPMT('A-Financing Sources'!$I$30/12,'A-Financing Sources'!$K$30*12,'A-Financing Sources'!$M$30,(BW6*12)-11,BW6*12,0)),0)</f>
        <v>0</v>
      </c>
      <c r="BX29" s="129">
        <f>IFERROR(-(CUMIPMT('A-Financing Sources'!$I$30/12,'A-Financing Sources'!$K$30*12,'A-Financing Sources'!$M$30,(BX6*12)-11,BX6*12,0)),0)</f>
        <v>0</v>
      </c>
      <c r="BY29" s="129">
        <f>IFERROR(-(CUMIPMT('A-Financing Sources'!$I$30/12,'A-Financing Sources'!$K$30*12,'A-Financing Sources'!$M$30,(BY6*12)-11,BY6*12,0)),0)</f>
        <v>0</v>
      </c>
      <c r="BZ29" s="129">
        <f>IFERROR(-(CUMIPMT('A-Financing Sources'!$I$30/12,'A-Financing Sources'!$K$30*12,'A-Financing Sources'!$M$30,(BZ6*12)-11,BZ6*12,0)),0)</f>
        <v>0</v>
      </c>
      <c r="CA29" s="129">
        <f>IFERROR(-(CUMIPMT('A-Financing Sources'!$I$30/12,'A-Financing Sources'!$K$30*12,'A-Financing Sources'!$M$30,(CA6*12)-11,CA6*12,0)),0)</f>
        <v>0</v>
      </c>
      <c r="CB29" s="129">
        <f>IFERROR(-(CUMIPMT('A-Financing Sources'!$I$30/12,'A-Financing Sources'!$K$30*12,'A-Financing Sources'!$M$30,(CB6*12)-11,CB6*12,0)),0)</f>
        <v>0</v>
      </c>
      <c r="CC29" s="129">
        <f>IFERROR(-(CUMIPMT('A-Financing Sources'!$I$30/12,'A-Financing Sources'!$K$30*12,'A-Financing Sources'!$M$30,(CC6*12)-11,CC6*12,0)),0)</f>
        <v>0</v>
      </c>
    </row>
    <row r="30" spans="1:81" ht="19.899999999999999" customHeight="1" x14ac:dyDescent="0.3">
      <c r="A30" s="10"/>
      <c r="B30" s="1" t="s">
        <v>1058</v>
      </c>
      <c r="E30" s="89" t="s">
        <v>1059</v>
      </c>
      <c r="F30" s="11">
        <f>'A-Financing Sources'!L31</f>
        <v>0</v>
      </c>
      <c r="G30" s="129">
        <f>IFERROR(-(CUMPRINC('A-Financing Sources'!$I$31/12,'A-Financing Sources'!$K$31*12,'A-Financing Sources'!$M$31,(G6*12)-11,G6*12,0)),0)</f>
        <v>0</v>
      </c>
      <c r="H30" s="129">
        <f>IFERROR(-(CUMPRINC('A-Financing Sources'!$I$31/12,'A-Financing Sources'!$K$31*12,'A-Financing Sources'!$M$31,(H6*12)-11,H6*12,0)),0)</f>
        <v>0</v>
      </c>
      <c r="I30" s="129">
        <f>IFERROR(-(CUMPRINC('A-Financing Sources'!$I$31/12,'A-Financing Sources'!$K$31*12,'A-Financing Sources'!$M$31,(I6*12)-11,I6*12,0)),0)</f>
        <v>0</v>
      </c>
      <c r="J30" s="129">
        <f>IFERROR(-(CUMPRINC('A-Financing Sources'!$I$31/12,'A-Financing Sources'!$K$31*12,'A-Financing Sources'!$M$31,(J6*12)-11,J6*12,0)),0)</f>
        <v>0</v>
      </c>
      <c r="K30" s="129">
        <f>IFERROR(-(CUMPRINC('A-Financing Sources'!$I$31/12,'A-Financing Sources'!$K$31*12,'A-Financing Sources'!$M$31,(K6*12)-11,K6*12,0)),0)</f>
        <v>0</v>
      </c>
      <c r="L30" s="129">
        <f>IFERROR(-(CUMPRINC('A-Financing Sources'!$I$31/12,'A-Financing Sources'!$K$31*12,'A-Financing Sources'!$M$31,(L6*12)-11,L6*12,0)),0)</f>
        <v>0</v>
      </c>
      <c r="M30" s="129">
        <f>IFERROR(-(CUMPRINC('A-Financing Sources'!$I$31/12,'A-Financing Sources'!$K$31*12,'A-Financing Sources'!$M$31,(M6*12)-11,M6*12,0)),0)</f>
        <v>0</v>
      </c>
      <c r="N30" s="129">
        <f>IFERROR(-(CUMPRINC('A-Financing Sources'!$I$31/12,'A-Financing Sources'!$K$31*12,'A-Financing Sources'!$M$31,(N6*12)-11,N6*12,0)),0)</f>
        <v>0</v>
      </c>
      <c r="O30" s="129">
        <f>IFERROR(-(CUMPRINC('A-Financing Sources'!$I$31/12,'A-Financing Sources'!$K$31*12,'A-Financing Sources'!$M$31,(O6*12)-11,O6*12,0)),0)</f>
        <v>0</v>
      </c>
      <c r="P30" s="129">
        <f>IFERROR(-(CUMPRINC('A-Financing Sources'!$I$31/12,'A-Financing Sources'!$K$31*12,'A-Financing Sources'!$M$31,(P6*12)-11,P6*12,0)),0)</f>
        <v>0</v>
      </c>
      <c r="Q30" s="129">
        <f>IFERROR(-(CUMPRINC('A-Financing Sources'!$I$31/12,'A-Financing Sources'!$K$31*12,'A-Financing Sources'!$M$31,(Q6*12)-11,Q6*12,0)),0)</f>
        <v>0</v>
      </c>
      <c r="R30" s="129">
        <f>IFERROR(-(CUMPRINC('A-Financing Sources'!$I$31/12,'A-Financing Sources'!$K$31*12,'A-Financing Sources'!$M$31,(R6*12)-11,R6*12,0)),0)</f>
        <v>0</v>
      </c>
      <c r="S30" s="129">
        <f>IFERROR(-(CUMPRINC('A-Financing Sources'!$I$31/12,'A-Financing Sources'!$K$31*12,'A-Financing Sources'!$M$31,(S6*12)-11,S6*12,0)),0)</f>
        <v>0</v>
      </c>
      <c r="T30" s="129">
        <f>IFERROR(-(CUMPRINC('A-Financing Sources'!$I$31/12,'A-Financing Sources'!$K$31*12,'A-Financing Sources'!$M$31,(T6*12)-11,T6*12,0)),0)</f>
        <v>0</v>
      </c>
      <c r="U30" s="129">
        <f>IFERROR(-(CUMPRINC('A-Financing Sources'!$I$31/12,'A-Financing Sources'!$K$31*12,'A-Financing Sources'!$M$31,(U6*12)-11,U6*12,0)),0)</f>
        <v>0</v>
      </c>
      <c r="V30" s="129">
        <f>IFERROR(-(CUMPRINC('A-Financing Sources'!$I$31/12,'A-Financing Sources'!$K$31*12,'A-Financing Sources'!$M$31,(V6*12)-11,V6*12,0)),0)</f>
        <v>0</v>
      </c>
      <c r="W30" s="129">
        <f>IFERROR(-(CUMPRINC('A-Financing Sources'!$I$31/12,'A-Financing Sources'!$K$31*12,'A-Financing Sources'!$M$31,(W6*12)-11,W6*12,0)),0)</f>
        <v>0</v>
      </c>
      <c r="X30" s="129">
        <f>IFERROR(-(CUMPRINC('A-Financing Sources'!$I$31/12,'A-Financing Sources'!$K$31*12,'A-Financing Sources'!$M$31,(X6*12)-11,X6*12,0)),0)</f>
        <v>0</v>
      </c>
      <c r="Y30" s="129">
        <f>IFERROR(-(CUMPRINC('A-Financing Sources'!$I$31/12,'A-Financing Sources'!$K$31*12,'A-Financing Sources'!$M$31,(Y6*12)-11,Y6*12,0)),0)</f>
        <v>0</v>
      </c>
      <c r="Z30" s="129">
        <f>IFERROR(-(CUMPRINC('A-Financing Sources'!$I$31/12,'A-Financing Sources'!$K$31*12,'A-Financing Sources'!$M$31,(Z6*12)-11,Z6*12,0)),0)</f>
        <v>0</v>
      </c>
      <c r="AA30" s="129">
        <f>IFERROR(-(CUMPRINC('A-Financing Sources'!$I$31/12,'A-Financing Sources'!$K$31*12,'A-Financing Sources'!$M$31,(AA6*12)-11,AA6*12,0)),0)</f>
        <v>0</v>
      </c>
      <c r="AB30" s="129">
        <f>IFERROR(-(CUMPRINC('A-Financing Sources'!$I$31/12,'A-Financing Sources'!$K$31*12,'A-Financing Sources'!$M$31,(AB6*12)-11,AB6*12,0)),0)</f>
        <v>0</v>
      </c>
      <c r="AC30" s="129">
        <f>IFERROR(-(CUMPRINC('A-Financing Sources'!$I$31/12,'A-Financing Sources'!$K$31*12,'A-Financing Sources'!$M$31,(AC6*12)-11,AC6*12,0)),0)</f>
        <v>0</v>
      </c>
      <c r="AD30" s="129">
        <f>IFERROR(-(CUMPRINC('A-Financing Sources'!$I$31/12,'A-Financing Sources'!$K$31*12,'A-Financing Sources'!$M$31,(AD6*12)-11,AD6*12,0)),0)</f>
        <v>0</v>
      </c>
      <c r="AE30" s="129">
        <f>IFERROR(-(CUMPRINC('A-Financing Sources'!$I$31/12,'A-Financing Sources'!$K$31*12,'A-Financing Sources'!$M$31,(AE6*12)-11,AE6*12,0)),0)</f>
        <v>0</v>
      </c>
      <c r="AF30" s="129">
        <f>IFERROR(-(CUMPRINC('A-Financing Sources'!$I$31/12,'A-Financing Sources'!$K$31*12,'A-Financing Sources'!$M$31,(AF6*12)-11,AF6*12,0)),0)</f>
        <v>0</v>
      </c>
      <c r="AG30" s="129">
        <f>IFERROR(-(CUMPRINC('A-Financing Sources'!$I$31/12,'A-Financing Sources'!$K$31*12,'A-Financing Sources'!$M$31,(AG6*12)-11,AG6*12,0)),0)</f>
        <v>0</v>
      </c>
      <c r="AH30" s="129">
        <f>IFERROR(-(CUMPRINC('A-Financing Sources'!$I$31/12,'A-Financing Sources'!$K$31*12,'A-Financing Sources'!$M$31,(AH6*12)-11,AH6*12,0)),0)</f>
        <v>0</v>
      </c>
      <c r="AI30" s="129">
        <f>IFERROR(-(CUMPRINC('A-Financing Sources'!$I$31/12,'A-Financing Sources'!$K$31*12,'A-Financing Sources'!$M$31,(AI6*12)-11,AI6*12,0)),0)</f>
        <v>0</v>
      </c>
      <c r="AJ30" s="129">
        <f>IFERROR(-(CUMPRINC('A-Financing Sources'!$I$31/12,'A-Financing Sources'!$K$31*12,'A-Financing Sources'!$M$31,(AJ6*12)-11,AJ6*12,0)),0)</f>
        <v>0</v>
      </c>
      <c r="AK30" s="129">
        <f>IFERROR(-(CUMPRINC('A-Financing Sources'!$I$31/12,'A-Financing Sources'!$K$31*12,'A-Financing Sources'!$M$31,(AK6*12)-11,AK6*12,0)),0)</f>
        <v>0</v>
      </c>
      <c r="AL30" s="129">
        <f>IFERROR(-(CUMPRINC('A-Financing Sources'!$I$31/12,'A-Financing Sources'!$K$31*12,'A-Financing Sources'!$M$31,(AL6*12)-11,AL6*12,0)),0)</f>
        <v>0</v>
      </c>
      <c r="AM30" s="129">
        <f>IFERROR(-(CUMPRINC('A-Financing Sources'!$I$31/12,'A-Financing Sources'!$K$31*12,'A-Financing Sources'!$M$31,(AM6*12)-11,AM6*12,0)),0)</f>
        <v>0</v>
      </c>
      <c r="AN30" s="129">
        <f>IFERROR(-(CUMPRINC('A-Financing Sources'!$I$31/12,'A-Financing Sources'!$K$31*12,'A-Financing Sources'!$M$31,(AN6*12)-11,AN6*12,0)),0)</f>
        <v>0</v>
      </c>
      <c r="AO30" s="129">
        <f>IFERROR(-(CUMPRINC('A-Financing Sources'!$I$31/12,'A-Financing Sources'!$K$31*12,'A-Financing Sources'!$M$31,(AO6*12)-11,AO6*12,0)),0)</f>
        <v>0</v>
      </c>
      <c r="AP30" s="129">
        <f>IFERROR(-(CUMPRINC('A-Financing Sources'!$I$31/12,'A-Financing Sources'!$K$31*12,'A-Financing Sources'!$M$31,(AP6*12)-11,AP6*12,0)),0)</f>
        <v>0</v>
      </c>
      <c r="AQ30" s="129">
        <f>IFERROR(-(CUMPRINC('A-Financing Sources'!$I$31/12,'A-Financing Sources'!$K$31*12,'A-Financing Sources'!$M$31,(AQ6*12)-11,AQ6*12,0)),0)</f>
        <v>0</v>
      </c>
      <c r="AR30" s="129">
        <f>IFERROR(-(CUMPRINC('A-Financing Sources'!$I$31/12,'A-Financing Sources'!$K$31*12,'A-Financing Sources'!$M$31,(AR6*12)-11,AR6*12,0)),0)</f>
        <v>0</v>
      </c>
      <c r="AS30" s="129">
        <f>IFERROR(-(CUMPRINC('A-Financing Sources'!$I$31/12,'A-Financing Sources'!$K$31*12,'A-Financing Sources'!$M$31,(AS6*12)-11,AS6*12,0)),0)</f>
        <v>0</v>
      </c>
      <c r="AT30" s="129">
        <f>IFERROR(-(CUMPRINC('A-Financing Sources'!$I$31/12,'A-Financing Sources'!$K$31*12,'A-Financing Sources'!$M$31,(AT6*12)-11,AT6*12,0)),0)</f>
        <v>0</v>
      </c>
      <c r="AU30" s="129">
        <f>IFERROR(-(CUMPRINC('A-Financing Sources'!$I$31/12,'A-Financing Sources'!$K$31*12,'A-Financing Sources'!$M$31,(AU6*12)-11,AU6*12,0)),0)</f>
        <v>0</v>
      </c>
      <c r="AV30" s="129">
        <f>IFERROR(-(CUMPRINC('A-Financing Sources'!$I$31/12,'A-Financing Sources'!$K$31*12,'A-Financing Sources'!$M$31,(AV6*12)-11,AV6*12,0)),0)</f>
        <v>0</v>
      </c>
      <c r="AW30" s="129">
        <f>IFERROR(-(CUMPRINC('A-Financing Sources'!$I$31/12,'A-Financing Sources'!$K$31*12,'A-Financing Sources'!$M$31,(AW6*12)-11,AW6*12,0)),0)</f>
        <v>0</v>
      </c>
      <c r="AX30" s="129">
        <f>IFERROR(-(CUMPRINC('A-Financing Sources'!$I$31/12,'A-Financing Sources'!$K$31*12,'A-Financing Sources'!$M$31,(AX6*12)-11,AX6*12,0)),0)</f>
        <v>0</v>
      </c>
      <c r="AY30" s="129">
        <f>IFERROR(-(CUMPRINC('A-Financing Sources'!$I$31/12,'A-Financing Sources'!$K$31*12,'A-Financing Sources'!$M$31,(AY6*12)-11,AY6*12,0)),0)</f>
        <v>0</v>
      </c>
      <c r="AZ30" s="129">
        <f>IFERROR(-(CUMPRINC('A-Financing Sources'!$I$31/12,'A-Financing Sources'!$K$31*12,'A-Financing Sources'!$M$31,(AZ6*12)-11,AZ6*12,0)),0)</f>
        <v>0</v>
      </c>
      <c r="BA30" s="129">
        <f>IFERROR(-(CUMPRINC('A-Financing Sources'!$I$31/12,'A-Financing Sources'!$K$31*12,'A-Financing Sources'!$M$31,(BA6*12)-11,BA6*12,0)),0)</f>
        <v>0</v>
      </c>
      <c r="BB30" s="129">
        <f>IFERROR(-(CUMPRINC('A-Financing Sources'!$I$31/12,'A-Financing Sources'!$K$31*12,'A-Financing Sources'!$M$31,(BB6*12)-11,BB6*12,0)),0)</f>
        <v>0</v>
      </c>
      <c r="BC30" s="129">
        <f>IFERROR(-(CUMPRINC('A-Financing Sources'!$I$31/12,'A-Financing Sources'!$K$31*12,'A-Financing Sources'!$M$31,(BC6*12)-11,BC6*12,0)),0)</f>
        <v>0</v>
      </c>
      <c r="BD30" s="129">
        <f>IFERROR(-(CUMPRINC('A-Financing Sources'!$I$31/12,'A-Financing Sources'!$K$31*12,'A-Financing Sources'!$M$31,(BD6*12)-11,BD6*12,0)),0)</f>
        <v>0</v>
      </c>
      <c r="BE30" s="129">
        <f>IFERROR(-(CUMPRINC('A-Financing Sources'!$I$31/12,'A-Financing Sources'!$K$31*12,'A-Financing Sources'!$M$31,(BE6*12)-11,BE6*12,0)),0)</f>
        <v>0</v>
      </c>
      <c r="BF30" s="129">
        <f>IFERROR(-(CUMPRINC('A-Financing Sources'!$I$31/12,'A-Financing Sources'!$K$31*12,'A-Financing Sources'!$M$31,(BF6*12)-11,BF6*12,0)),0)</f>
        <v>0</v>
      </c>
      <c r="BG30" s="129">
        <f>IFERROR(-(CUMPRINC('A-Financing Sources'!$I$31/12,'A-Financing Sources'!$K$31*12,'A-Financing Sources'!$M$31,(BG6*12)-11,BG6*12,0)),0)</f>
        <v>0</v>
      </c>
      <c r="BH30" s="129">
        <f>IFERROR(-(CUMPRINC('A-Financing Sources'!$I$31/12,'A-Financing Sources'!$K$31*12,'A-Financing Sources'!$M$31,(BH6*12)-11,BH6*12,0)),0)</f>
        <v>0</v>
      </c>
      <c r="BI30" s="129">
        <f>IFERROR(-(CUMPRINC('A-Financing Sources'!$I$31/12,'A-Financing Sources'!$K$31*12,'A-Financing Sources'!$M$31,(BI6*12)-11,BI6*12,0)),0)</f>
        <v>0</v>
      </c>
      <c r="BJ30" s="129">
        <f>IFERROR(-(CUMPRINC('A-Financing Sources'!$I$31/12,'A-Financing Sources'!$K$31*12,'A-Financing Sources'!$M$31,(BJ6*12)-11,BJ6*12,0)),0)</f>
        <v>0</v>
      </c>
      <c r="BK30" s="129">
        <f>IFERROR(-(CUMPRINC('A-Financing Sources'!$I$31/12,'A-Financing Sources'!$K$31*12,'A-Financing Sources'!$M$31,(BK6*12)-11,BK6*12,0)),0)</f>
        <v>0</v>
      </c>
      <c r="BL30" s="129">
        <f>IFERROR(-(CUMPRINC('A-Financing Sources'!$I$31/12,'A-Financing Sources'!$K$31*12,'A-Financing Sources'!$M$31,(BL6*12)-11,BL6*12,0)),0)</f>
        <v>0</v>
      </c>
      <c r="BM30" s="129">
        <f>IFERROR(-(CUMPRINC('A-Financing Sources'!$I$31/12,'A-Financing Sources'!$K$31*12,'A-Financing Sources'!$M$31,(BM6*12)-11,BM6*12,0)),0)</f>
        <v>0</v>
      </c>
      <c r="BN30" s="129">
        <f>IFERROR(-(CUMPRINC('A-Financing Sources'!$I$31/12,'A-Financing Sources'!$K$31*12,'A-Financing Sources'!$M$31,(BN6*12)-11,BN6*12,0)),0)</f>
        <v>0</v>
      </c>
      <c r="BO30" s="129">
        <f>IFERROR(-(CUMPRINC('A-Financing Sources'!$I$31/12,'A-Financing Sources'!$K$31*12,'A-Financing Sources'!$M$31,(BO6*12)-11,BO6*12,0)),0)</f>
        <v>0</v>
      </c>
      <c r="BP30" s="129">
        <f>IFERROR(-(CUMPRINC('A-Financing Sources'!$I$31/12,'A-Financing Sources'!$K$31*12,'A-Financing Sources'!$M$31,(BP6*12)-11,BP6*12,0)),0)</f>
        <v>0</v>
      </c>
      <c r="BQ30" s="129">
        <f>IFERROR(-(CUMPRINC('A-Financing Sources'!$I$31/12,'A-Financing Sources'!$K$31*12,'A-Financing Sources'!$M$31,(BQ6*12)-11,BQ6*12,0)),0)</f>
        <v>0</v>
      </c>
      <c r="BR30" s="129">
        <f>IFERROR(-(CUMPRINC('A-Financing Sources'!$I$31/12,'A-Financing Sources'!$K$31*12,'A-Financing Sources'!$M$31,(BR6*12)-11,BR6*12,0)),0)</f>
        <v>0</v>
      </c>
      <c r="BS30" s="129">
        <f>IFERROR(-(CUMPRINC('A-Financing Sources'!$I$31/12,'A-Financing Sources'!$K$31*12,'A-Financing Sources'!$M$31,(BS6*12)-11,BS6*12,0)),0)</f>
        <v>0</v>
      </c>
      <c r="BT30" s="129">
        <f>IFERROR(-(CUMPRINC('A-Financing Sources'!$I$31/12,'A-Financing Sources'!$K$31*12,'A-Financing Sources'!$M$31,(BT6*12)-11,BT6*12,0)),0)</f>
        <v>0</v>
      </c>
      <c r="BU30" s="129">
        <f>IFERROR(-(CUMPRINC('A-Financing Sources'!$I$31/12,'A-Financing Sources'!$K$31*12,'A-Financing Sources'!$M$31,(BU6*12)-11,BU6*12,0)),0)</f>
        <v>0</v>
      </c>
      <c r="BV30" s="129">
        <f>IFERROR(-(CUMPRINC('A-Financing Sources'!$I$31/12,'A-Financing Sources'!$K$31*12,'A-Financing Sources'!$M$31,(BV6*12)-11,BV6*12,0)),0)</f>
        <v>0</v>
      </c>
      <c r="BW30" s="129">
        <f>IFERROR(-(CUMPRINC('A-Financing Sources'!$I$31/12,'A-Financing Sources'!$K$31*12,'A-Financing Sources'!$M$31,(BW6*12)-11,BW6*12,0)),0)</f>
        <v>0</v>
      </c>
      <c r="BX30" s="129">
        <f>IFERROR(-(CUMPRINC('A-Financing Sources'!$I$31/12,'A-Financing Sources'!$K$31*12,'A-Financing Sources'!$M$31,(BX6*12)-11,BX6*12,0)),0)</f>
        <v>0</v>
      </c>
      <c r="BY30" s="129">
        <f>IFERROR(-(CUMPRINC('A-Financing Sources'!$I$31/12,'A-Financing Sources'!$K$31*12,'A-Financing Sources'!$M$31,(BY6*12)-11,BY6*12,0)),0)</f>
        <v>0</v>
      </c>
      <c r="BZ30" s="129">
        <f>IFERROR(-(CUMPRINC('A-Financing Sources'!$I$31/12,'A-Financing Sources'!$K$31*12,'A-Financing Sources'!$M$31,(BZ6*12)-11,BZ6*12,0)),0)</f>
        <v>0</v>
      </c>
      <c r="CA30" s="129">
        <f>IFERROR(-(CUMPRINC('A-Financing Sources'!$I$31/12,'A-Financing Sources'!$K$31*12,'A-Financing Sources'!$M$31,(CA6*12)-11,CA6*12,0)),0)</f>
        <v>0</v>
      </c>
      <c r="CB30" s="129">
        <f>IFERROR(-(CUMPRINC('A-Financing Sources'!$I$31/12,'A-Financing Sources'!$K$31*12,'A-Financing Sources'!$M$31,(CB6*12)-11,CB6*12,0)),0)</f>
        <v>0</v>
      </c>
      <c r="CC30" s="129">
        <f>IFERROR(-(CUMPRINC('A-Financing Sources'!$I$31/12,'A-Financing Sources'!$K$31*12,'A-Financing Sources'!$M$31,(CC6*12)-11,CC6*12,0)),0)</f>
        <v>0</v>
      </c>
    </row>
    <row r="31" spans="1:81" ht="19.899999999999999" customHeight="1" x14ac:dyDescent="0.3">
      <c r="A31" s="12"/>
      <c r="B31" s="768" t="s">
        <v>1060</v>
      </c>
      <c r="C31" s="768"/>
      <c r="D31" s="768"/>
      <c r="E31" s="16" t="s">
        <v>1061</v>
      </c>
      <c r="F31" s="118">
        <f>'A-Financing Sources'!I31</f>
        <v>0</v>
      </c>
      <c r="G31" s="130">
        <f>IFERROR(-(CUMIPMT('A-Financing Sources'!$I$31/12,'A-Financing Sources'!$K$31*12,'A-Financing Sources'!$M$31,(G6*12)-11,G6*12,0)),0)</f>
        <v>0</v>
      </c>
      <c r="H31" s="130">
        <f>IFERROR(-(CUMIPMT('A-Financing Sources'!$I$31/12,'A-Financing Sources'!$K$31*12,'A-Financing Sources'!$M$31,(H6*12)-11,H6*12,0)),0)</f>
        <v>0</v>
      </c>
      <c r="I31" s="130">
        <f>IFERROR(-(CUMIPMT('A-Financing Sources'!$I$31/12,'A-Financing Sources'!$K$31*12,'A-Financing Sources'!$M$31,(I6*12)-11,I6*12,0)),0)</f>
        <v>0</v>
      </c>
      <c r="J31" s="130">
        <f>IFERROR(-(CUMIPMT('A-Financing Sources'!$I$31/12,'A-Financing Sources'!$K$31*12,'A-Financing Sources'!$M$31,(J6*12)-11,J6*12,0)),0)</f>
        <v>0</v>
      </c>
      <c r="K31" s="130">
        <f>IFERROR(-(CUMIPMT('A-Financing Sources'!$I$31/12,'A-Financing Sources'!$K$31*12,'A-Financing Sources'!$M$31,(K6*12)-11,K6*12,0)),0)</f>
        <v>0</v>
      </c>
      <c r="L31" s="130">
        <f>IFERROR(-(CUMIPMT('A-Financing Sources'!$I$31/12,'A-Financing Sources'!$K$31*12,'A-Financing Sources'!$M$31,(L6*12)-11,L6*12,0)),0)</f>
        <v>0</v>
      </c>
      <c r="M31" s="130">
        <f>IFERROR(-(CUMIPMT('A-Financing Sources'!$I$31/12,'A-Financing Sources'!$K$31*12,'A-Financing Sources'!$M$31,(M6*12)-11,M6*12,0)),0)</f>
        <v>0</v>
      </c>
      <c r="N31" s="130">
        <f>IFERROR(-(CUMIPMT('A-Financing Sources'!$I$31/12,'A-Financing Sources'!$K$31*12,'A-Financing Sources'!$M$31,(N6*12)-11,N6*12,0)),0)</f>
        <v>0</v>
      </c>
      <c r="O31" s="130">
        <f>IFERROR(-(CUMIPMT('A-Financing Sources'!$I$31/12,'A-Financing Sources'!$K$31*12,'A-Financing Sources'!$M$31,(O6*12)-11,O6*12,0)),0)</f>
        <v>0</v>
      </c>
      <c r="P31" s="130">
        <f>IFERROR(-(CUMIPMT('A-Financing Sources'!$I$31/12,'A-Financing Sources'!$K$31*12,'A-Financing Sources'!$M$31,(P6*12)-11,P6*12,0)),0)</f>
        <v>0</v>
      </c>
      <c r="Q31" s="130">
        <f>IFERROR(-(CUMIPMT('A-Financing Sources'!$I$31/12,'A-Financing Sources'!$K$31*12,'A-Financing Sources'!$M$31,(Q6*12)-11,Q6*12,0)),0)</f>
        <v>0</v>
      </c>
      <c r="R31" s="130">
        <f>IFERROR(-(CUMIPMT('A-Financing Sources'!$I$31/12,'A-Financing Sources'!$K$31*12,'A-Financing Sources'!$M$31,(R6*12)-11,R6*12,0)),0)</f>
        <v>0</v>
      </c>
      <c r="S31" s="130">
        <f>IFERROR(-(CUMIPMT('A-Financing Sources'!$I$31/12,'A-Financing Sources'!$K$31*12,'A-Financing Sources'!$M$31,(S6*12)-11,S6*12,0)),0)</f>
        <v>0</v>
      </c>
      <c r="T31" s="130">
        <f>IFERROR(-(CUMIPMT('A-Financing Sources'!$I$31/12,'A-Financing Sources'!$K$31*12,'A-Financing Sources'!$M$31,(T6*12)-11,T6*12,0)),0)</f>
        <v>0</v>
      </c>
      <c r="U31" s="130">
        <f>IFERROR(-(CUMIPMT('A-Financing Sources'!$I$31/12,'A-Financing Sources'!$K$31*12,'A-Financing Sources'!$M$31,(U6*12)-11,U6*12,0)),0)</f>
        <v>0</v>
      </c>
      <c r="V31" s="130">
        <f>IFERROR(-(CUMIPMT('A-Financing Sources'!$I$31/12,'A-Financing Sources'!$K$31*12,'A-Financing Sources'!$M$31,(V6*12)-11,V6*12,0)),0)</f>
        <v>0</v>
      </c>
      <c r="W31" s="130">
        <f>IFERROR(-(CUMIPMT('A-Financing Sources'!$I$31/12,'A-Financing Sources'!$K$31*12,'A-Financing Sources'!$M$31,(W6*12)-11,W6*12,0)),0)</f>
        <v>0</v>
      </c>
      <c r="X31" s="130">
        <f>IFERROR(-(CUMIPMT('A-Financing Sources'!$I$31/12,'A-Financing Sources'!$K$31*12,'A-Financing Sources'!$M$31,(X6*12)-11,X6*12,0)),0)</f>
        <v>0</v>
      </c>
      <c r="Y31" s="130">
        <f>IFERROR(-(CUMIPMT('A-Financing Sources'!$I$31/12,'A-Financing Sources'!$K$31*12,'A-Financing Sources'!$M$31,(Y6*12)-11,Y6*12,0)),0)</f>
        <v>0</v>
      </c>
      <c r="Z31" s="130">
        <f>IFERROR(-(CUMIPMT('A-Financing Sources'!$I$31/12,'A-Financing Sources'!$K$31*12,'A-Financing Sources'!$M$31,(Z6*12)-11,Z6*12,0)),0)</f>
        <v>0</v>
      </c>
      <c r="AA31" s="130">
        <f>IFERROR(-(CUMIPMT('A-Financing Sources'!$I$31/12,'A-Financing Sources'!$K$31*12,'A-Financing Sources'!$M$31,(AA6*12)-11,AA6*12,0)),0)</f>
        <v>0</v>
      </c>
      <c r="AB31" s="130">
        <f>IFERROR(-(CUMIPMT('A-Financing Sources'!$I$31/12,'A-Financing Sources'!$K$31*12,'A-Financing Sources'!$M$31,(AB6*12)-11,AB6*12,0)),0)</f>
        <v>0</v>
      </c>
      <c r="AC31" s="130">
        <f>IFERROR(-(CUMIPMT('A-Financing Sources'!$I$31/12,'A-Financing Sources'!$K$31*12,'A-Financing Sources'!$M$31,(AC6*12)-11,AC6*12,0)),0)</f>
        <v>0</v>
      </c>
      <c r="AD31" s="130">
        <f>IFERROR(-(CUMIPMT('A-Financing Sources'!$I$31/12,'A-Financing Sources'!$K$31*12,'A-Financing Sources'!$M$31,(AD6*12)-11,AD6*12,0)),0)</f>
        <v>0</v>
      </c>
      <c r="AE31" s="130">
        <f>IFERROR(-(CUMIPMT('A-Financing Sources'!$I$31/12,'A-Financing Sources'!$K$31*12,'A-Financing Sources'!$M$31,(AE6*12)-11,AE6*12,0)),0)</f>
        <v>0</v>
      </c>
      <c r="AF31" s="130">
        <f>IFERROR(-(CUMIPMT('A-Financing Sources'!$I$31/12,'A-Financing Sources'!$K$31*12,'A-Financing Sources'!$M$31,(AF6*12)-11,AF6*12,0)),0)</f>
        <v>0</v>
      </c>
      <c r="AG31" s="130">
        <f>IFERROR(-(CUMIPMT('A-Financing Sources'!$I$31/12,'A-Financing Sources'!$K$31*12,'A-Financing Sources'!$M$31,(AG6*12)-11,AG6*12,0)),0)</f>
        <v>0</v>
      </c>
      <c r="AH31" s="130">
        <f>IFERROR(-(CUMIPMT('A-Financing Sources'!$I$31/12,'A-Financing Sources'!$K$31*12,'A-Financing Sources'!$M$31,(AH6*12)-11,AH6*12,0)),0)</f>
        <v>0</v>
      </c>
      <c r="AI31" s="130">
        <f>IFERROR(-(CUMIPMT('A-Financing Sources'!$I$31/12,'A-Financing Sources'!$K$31*12,'A-Financing Sources'!$M$31,(AI6*12)-11,AI6*12,0)),0)</f>
        <v>0</v>
      </c>
      <c r="AJ31" s="130">
        <f>IFERROR(-(CUMIPMT('A-Financing Sources'!$I$31/12,'A-Financing Sources'!$K$31*12,'A-Financing Sources'!$M$31,(AJ6*12)-11,AJ6*12,0)),0)</f>
        <v>0</v>
      </c>
      <c r="AK31" s="130">
        <f>IFERROR(-(CUMIPMT('A-Financing Sources'!$I$31/12,'A-Financing Sources'!$K$31*12,'A-Financing Sources'!$M$31,(AK6*12)-11,AK6*12,0)),0)</f>
        <v>0</v>
      </c>
      <c r="AL31" s="130">
        <f>IFERROR(-(CUMIPMT('A-Financing Sources'!$I$31/12,'A-Financing Sources'!$K$31*12,'A-Financing Sources'!$M$31,(AL6*12)-11,AL6*12,0)),0)</f>
        <v>0</v>
      </c>
      <c r="AM31" s="130">
        <f>IFERROR(-(CUMIPMT('A-Financing Sources'!$I$31/12,'A-Financing Sources'!$K$31*12,'A-Financing Sources'!$M$31,(AM6*12)-11,AM6*12,0)),0)</f>
        <v>0</v>
      </c>
      <c r="AN31" s="130">
        <f>IFERROR(-(CUMIPMT('A-Financing Sources'!$I$31/12,'A-Financing Sources'!$K$31*12,'A-Financing Sources'!$M$31,(AN6*12)-11,AN6*12,0)),0)</f>
        <v>0</v>
      </c>
      <c r="AO31" s="130">
        <f>IFERROR(-(CUMIPMT('A-Financing Sources'!$I$31/12,'A-Financing Sources'!$K$31*12,'A-Financing Sources'!$M$31,(AO6*12)-11,AO6*12,0)),0)</f>
        <v>0</v>
      </c>
      <c r="AP31" s="130">
        <f>IFERROR(-(CUMIPMT('A-Financing Sources'!$I$31/12,'A-Financing Sources'!$K$31*12,'A-Financing Sources'!$M$31,(AP6*12)-11,AP6*12,0)),0)</f>
        <v>0</v>
      </c>
      <c r="AQ31" s="130">
        <f>IFERROR(-(CUMIPMT('A-Financing Sources'!$I$31/12,'A-Financing Sources'!$K$31*12,'A-Financing Sources'!$M$31,(AQ6*12)-11,AQ6*12,0)),0)</f>
        <v>0</v>
      </c>
      <c r="AR31" s="130">
        <f>IFERROR(-(CUMIPMT('A-Financing Sources'!$I$31/12,'A-Financing Sources'!$K$31*12,'A-Financing Sources'!$M$31,(AR6*12)-11,AR6*12,0)),0)</f>
        <v>0</v>
      </c>
      <c r="AS31" s="130">
        <f>IFERROR(-(CUMIPMT('A-Financing Sources'!$I$31/12,'A-Financing Sources'!$K$31*12,'A-Financing Sources'!$M$31,(AS6*12)-11,AS6*12,0)),0)</f>
        <v>0</v>
      </c>
      <c r="AT31" s="130">
        <f>IFERROR(-(CUMIPMT('A-Financing Sources'!$I$31/12,'A-Financing Sources'!$K$31*12,'A-Financing Sources'!$M$31,(AT6*12)-11,AT6*12,0)),0)</f>
        <v>0</v>
      </c>
      <c r="AU31" s="130">
        <f>IFERROR(-(CUMIPMT('A-Financing Sources'!$I$31/12,'A-Financing Sources'!$K$31*12,'A-Financing Sources'!$M$31,(AU6*12)-11,AU6*12,0)),0)</f>
        <v>0</v>
      </c>
      <c r="AV31" s="130">
        <f>IFERROR(-(CUMIPMT('A-Financing Sources'!$I$31/12,'A-Financing Sources'!$K$31*12,'A-Financing Sources'!$M$31,(AV6*12)-11,AV6*12,0)),0)</f>
        <v>0</v>
      </c>
      <c r="AW31" s="130">
        <f>IFERROR(-(CUMIPMT('A-Financing Sources'!$I$31/12,'A-Financing Sources'!$K$31*12,'A-Financing Sources'!$M$31,(AW6*12)-11,AW6*12,0)),0)</f>
        <v>0</v>
      </c>
      <c r="AX31" s="130">
        <f>IFERROR(-(CUMIPMT('A-Financing Sources'!$I$31/12,'A-Financing Sources'!$K$31*12,'A-Financing Sources'!$M$31,(AX6*12)-11,AX6*12,0)),0)</f>
        <v>0</v>
      </c>
      <c r="AY31" s="130">
        <f>IFERROR(-(CUMIPMT('A-Financing Sources'!$I$31/12,'A-Financing Sources'!$K$31*12,'A-Financing Sources'!$M$31,(AY6*12)-11,AY6*12,0)),0)</f>
        <v>0</v>
      </c>
      <c r="AZ31" s="130">
        <f>IFERROR(-(CUMIPMT('A-Financing Sources'!$I$31/12,'A-Financing Sources'!$K$31*12,'A-Financing Sources'!$M$31,(AZ6*12)-11,AZ6*12,0)),0)</f>
        <v>0</v>
      </c>
      <c r="BA31" s="130">
        <f>IFERROR(-(CUMIPMT('A-Financing Sources'!$I$31/12,'A-Financing Sources'!$K$31*12,'A-Financing Sources'!$M$31,(BA6*12)-11,BA6*12,0)),0)</f>
        <v>0</v>
      </c>
      <c r="BB31" s="130">
        <f>IFERROR(-(CUMIPMT('A-Financing Sources'!$I$31/12,'A-Financing Sources'!$K$31*12,'A-Financing Sources'!$M$31,(BB6*12)-11,BB6*12,0)),0)</f>
        <v>0</v>
      </c>
      <c r="BC31" s="130">
        <f>IFERROR(-(CUMIPMT('A-Financing Sources'!$I$31/12,'A-Financing Sources'!$K$31*12,'A-Financing Sources'!$M$31,(BC6*12)-11,BC6*12,0)),0)</f>
        <v>0</v>
      </c>
      <c r="BD31" s="130">
        <f>IFERROR(-(CUMIPMT('A-Financing Sources'!$I$31/12,'A-Financing Sources'!$K$31*12,'A-Financing Sources'!$M$31,(BD6*12)-11,BD6*12,0)),0)</f>
        <v>0</v>
      </c>
      <c r="BE31" s="130">
        <f>IFERROR(-(CUMIPMT('A-Financing Sources'!$I$31/12,'A-Financing Sources'!$K$31*12,'A-Financing Sources'!$M$31,(BE6*12)-11,BE6*12,0)),0)</f>
        <v>0</v>
      </c>
      <c r="BF31" s="130">
        <f>IFERROR(-(CUMIPMT('A-Financing Sources'!$I$31/12,'A-Financing Sources'!$K$31*12,'A-Financing Sources'!$M$31,(BF6*12)-11,BF6*12,0)),0)</f>
        <v>0</v>
      </c>
      <c r="BG31" s="130">
        <f>IFERROR(-(CUMIPMT('A-Financing Sources'!$I$31/12,'A-Financing Sources'!$K$31*12,'A-Financing Sources'!$M$31,(BG6*12)-11,BG6*12,0)),0)</f>
        <v>0</v>
      </c>
      <c r="BH31" s="130">
        <f>IFERROR(-(CUMIPMT('A-Financing Sources'!$I$31/12,'A-Financing Sources'!$K$31*12,'A-Financing Sources'!$M$31,(BH6*12)-11,BH6*12,0)),0)</f>
        <v>0</v>
      </c>
      <c r="BI31" s="130">
        <f>IFERROR(-(CUMIPMT('A-Financing Sources'!$I$31/12,'A-Financing Sources'!$K$31*12,'A-Financing Sources'!$M$31,(BI6*12)-11,BI6*12,0)),0)</f>
        <v>0</v>
      </c>
      <c r="BJ31" s="130">
        <f>IFERROR(-(CUMIPMT('A-Financing Sources'!$I$31/12,'A-Financing Sources'!$K$31*12,'A-Financing Sources'!$M$31,(BJ6*12)-11,BJ6*12,0)),0)</f>
        <v>0</v>
      </c>
      <c r="BK31" s="130">
        <f>IFERROR(-(CUMIPMT('A-Financing Sources'!$I$31/12,'A-Financing Sources'!$K$31*12,'A-Financing Sources'!$M$31,(BK6*12)-11,BK6*12,0)),0)</f>
        <v>0</v>
      </c>
      <c r="BL31" s="130">
        <f>IFERROR(-(CUMIPMT('A-Financing Sources'!$I$31/12,'A-Financing Sources'!$K$31*12,'A-Financing Sources'!$M$31,(BL6*12)-11,BL6*12,0)),0)</f>
        <v>0</v>
      </c>
      <c r="BM31" s="130">
        <f>IFERROR(-(CUMIPMT('A-Financing Sources'!$I$31/12,'A-Financing Sources'!$K$31*12,'A-Financing Sources'!$M$31,(BM6*12)-11,BM6*12,0)),0)</f>
        <v>0</v>
      </c>
      <c r="BN31" s="130">
        <f>IFERROR(-(CUMIPMT('A-Financing Sources'!$I$31/12,'A-Financing Sources'!$K$31*12,'A-Financing Sources'!$M$31,(BN6*12)-11,BN6*12,0)),0)</f>
        <v>0</v>
      </c>
      <c r="BO31" s="130">
        <f>IFERROR(-(CUMIPMT('A-Financing Sources'!$I$31/12,'A-Financing Sources'!$K$31*12,'A-Financing Sources'!$M$31,(BO6*12)-11,BO6*12,0)),0)</f>
        <v>0</v>
      </c>
      <c r="BP31" s="130">
        <f>IFERROR(-(CUMIPMT('A-Financing Sources'!$I$31/12,'A-Financing Sources'!$K$31*12,'A-Financing Sources'!$M$31,(BP6*12)-11,BP6*12,0)),0)</f>
        <v>0</v>
      </c>
      <c r="BQ31" s="130">
        <f>IFERROR(-(CUMIPMT('A-Financing Sources'!$I$31/12,'A-Financing Sources'!$K$31*12,'A-Financing Sources'!$M$31,(BQ6*12)-11,BQ6*12,0)),0)</f>
        <v>0</v>
      </c>
      <c r="BR31" s="130">
        <f>IFERROR(-(CUMIPMT('A-Financing Sources'!$I$31/12,'A-Financing Sources'!$K$31*12,'A-Financing Sources'!$M$31,(BR6*12)-11,BR6*12,0)),0)</f>
        <v>0</v>
      </c>
      <c r="BS31" s="130">
        <f>IFERROR(-(CUMIPMT('A-Financing Sources'!$I$31/12,'A-Financing Sources'!$K$31*12,'A-Financing Sources'!$M$31,(BS6*12)-11,BS6*12,0)),0)</f>
        <v>0</v>
      </c>
      <c r="BT31" s="130">
        <f>IFERROR(-(CUMIPMT('A-Financing Sources'!$I$31/12,'A-Financing Sources'!$K$31*12,'A-Financing Sources'!$M$31,(BT6*12)-11,BT6*12,0)),0)</f>
        <v>0</v>
      </c>
      <c r="BU31" s="130">
        <f>IFERROR(-(CUMIPMT('A-Financing Sources'!$I$31/12,'A-Financing Sources'!$K$31*12,'A-Financing Sources'!$M$31,(BU6*12)-11,BU6*12,0)),0)</f>
        <v>0</v>
      </c>
      <c r="BV31" s="130">
        <f>IFERROR(-(CUMIPMT('A-Financing Sources'!$I$31/12,'A-Financing Sources'!$K$31*12,'A-Financing Sources'!$M$31,(BV6*12)-11,BV6*12,0)),0)</f>
        <v>0</v>
      </c>
      <c r="BW31" s="130">
        <f>IFERROR(-(CUMIPMT('A-Financing Sources'!$I$31/12,'A-Financing Sources'!$K$31*12,'A-Financing Sources'!$M$31,(BW6*12)-11,BW6*12,0)),0)</f>
        <v>0</v>
      </c>
      <c r="BX31" s="130">
        <f>IFERROR(-(CUMIPMT('A-Financing Sources'!$I$31/12,'A-Financing Sources'!$K$31*12,'A-Financing Sources'!$M$31,(BX6*12)-11,BX6*12,0)),0)</f>
        <v>0</v>
      </c>
      <c r="BY31" s="130">
        <f>IFERROR(-(CUMIPMT('A-Financing Sources'!$I$31/12,'A-Financing Sources'!$K$31*12,'A-Financing Sources'!$M$31,(BY6*12)-11,BY6*12,0)),0)</f>
        <v>0</v>
      </c>
      <c r="BZ31" s="130">
        <f>IFERROR(-(CUMIPMT('A-Financing Sources'!$I$31/12,'A-Financing Sources'!$K$31*12,'A-Financing Sources'!$M$31,(BZ6*12)-11,BZ6*12,0)),0)</f>
        <v>0</v>
      </c>
      <c r="CA31" s="130">
        <f>IFERROR(-(CUMIPMT('A-Financing Sources'!$I$31/12,'A-Financing Sources'!$K$31*12,'A-Financing Sources'!$M$31,(CA6*12)-11,CA6*12,0)),0)</f>
        <v>0</v>
      </c>
      <c r="CB31" s="130">
        <f>IFERROR(-(CUMIPMT('A-Financing Sources'!$I$31/12,'A-Financing Sources'!$K$31*12,'A-Financing Sources'!$M$31,(CB6*12)-11,CB6*12,0)),0)</f>
        <v>0</v>
      </c>
      <c r="CC31" s="130">
        <f>IFERROR(-(CUMIPMT('A-Financing Sources'!$I$31/12,'A-Financing Sources'!$K$31*12,'A-Financing Sources'!$M$31,(CC6*12)-11,CC6*12,0)),0)</f>
        <v>0</v>
      </c>
    </row>
    <row r="32" spans="1:81" ht="19.899999999999999" customHeight="1" x14ac:dyDescent="0.3">
      <c r="A32" s="65" t="s">
        <v>1062</v>
      </c>
      <c r="B32" s="41"/>
      <c r="C32" s="41"/>
      <c r="D32" s="41"/>
      <c r="E32" s="41"/>
      <c r="F32" s="134"/>
      <c r="G32" s="135" t="e">
        <f>G25-G28-G29-G30-G31</f>
        <v>#VALUE!</v>
      </c>
      <c r="H32" s="135" t="e">
        <f t="shared" ref="H32:BD32" si="178">H25-H28-H29-H30-H31</f>
        <v>#VALUE!</v>
      </c>
      <c r="I32" s="135" t="e">
        <f t="shared" si="178"/>
        <v>#VALUE!</v>
      </c>
      <c r="J32" s="135" t="e">
        <f t="shared" si="178"/>
        <v>#VALUE!</v>
      </c>
      <c r="K32" s="135" t="e">
        <f t="shared" si="178"/>
        <v>#VALUE!</v>
      </c>
      <c r="L32" s="135" t="e">
        <f t="shared" si="178"/>
        <v>#VALUE!</v>
      </c>
      <c r="M32" s="135" t="e">
        <f t="shared" si="178"/>
        <v>#VALUE!</v>
      </c>
      <c r="N32" s="135" t="e">
        <f t="shared" si="178"/>
        <v>#VALUE!</v>
      </c>
      <c r="O32" s="135" t="e">
        <f t="shared" si="178"/>
        <v>#VALUE!</v>
      </c>
      <c r="P32" s="135" t="e">
        <f t="shared" si="178"/>
        <v>#VALUE!</v>
      </c>
      <c r="Q32" s="135" t="e">
        <f t="shared" si="178"/>
        <v>#VALUE!</v>
      </c>
      <c r="R32" s="135" t="e">
        <f t="shared" si="178"/>
        <v>#VALUE!</v>
      </c>
      <c r="S32" s="135" t="e">
        <f t="shared" si="178"/>
        <v>#VALUE!</v>
      </c>
      <c r="T32" s="135" t="e">
        <f t="shared" si="178"/>
        <v>#VALUE!</v>
      </c>
      <c r="U32" s="135" t="e">
        <f t="shared" si="178"/>
        <v>#VALUE!</v>
      </c>
      <c r="V32" s="135" t="e">
        <f t="shared" si="178"/>
        <v>#VALUE!</v>
      </c>
      <c r="W32" s="135" t="e">
        <f t="shared" si="178"/>
        <v>#VALUE!</v>
      </c>
      <c r="X32" s="135" t="e">
        <f t="shared" si="178"/>
        <v>#VALUE!</v>
      </c>
      <c r="Y32" s="135" t="e">
        <f t="shared" si="178"/>
        <v>#VALUE!</v>
      </c>
      <c r="Z32" s="135" t="e">
        <f t="shared" si="178"/>
        <v>#VALUE!</v>
      </c>
      <c r="AA32" s="135" t="e">
        <f t="shared" si="178"/>
        <v>#VALUE!</v>
      </c>
      <c r="AB32" s="135" t="e">
        <f t="shared" si="178"/>
        <v>#VALUE!</v>
      </c>
      <c r="AC32" s="135" t="e">
        <f t="shared" si="178"/>
        <v>#VALUE!</v>
      </c>
      <c r="AD32" s="135" t="e">
        <f t="shared" si="178"/>
        <v>#VALUE!</v>
      </c>
      <c r="AE32" s="135" t="e">
        <f t="shared" si="178"/>
        <v>#VALUE!</v>
      </c>
      <c r="AF32" s="135" t="e">
        <f t="shared" si="178"/>
        <v>#VALUE!</v>
      </c>
      <c r="AG32" s="135" t="e">
        <f t="shared" si="178"/>
        <v>#VALUE!</v>
      </c>
      <c r="AH32" s="135" t="e">
        <f t="shared" si="178"/>
        <v>#VALUE!</v>
      </c>
      <c r="AI32" s="135" t="e">
        <f t="shared" si="178"/>
        <v>#VALUE!</v>
      </c>
      <c r="AJ32" s="135" t="e">
        <f t="shared" si="178"/>
        <v>#VALUE!</v>
      </c>
      <c r="AK32" s="135" t="e">
        <f t="shared" si="178"/>
        <v>#VALUE!</v>
      </c>
      <c r="AL32" s="135" t="e">
        <f t="shared" si="178"/>
        <v>#VALUE!</v>
      </c>
      <c r="AM32" s="135" t="e">
        <f t="shared" si="178"/>
        <v>#VALUE!</v>
      </c>
      <c r="AN32" s="135" t="e">
        <f t="shared" si="178"/>
        <v>#VALUE!</v>
      </c>
      <c r="AO32" s="135" t="e">
        <f t="shared" si="178"/>
        <v>#VALUE!</v>
      </c>
      <c r="AP32" s="135" t="e">
        <f t="shared" si="178"/>
        <v>#VALUE!</v>
      </c>
      <c r="AQ32" s="135" t="e">
        <f t="shared" si="178"/>
        <v>#VALUE!</v>
      </c>
      <c r="AR32" s="135" t="e">
        <f t="shared" si="178"/>
        <v>#VALUE!</v>
      </c>
      <c r="AS32" s="135" t="e">
        <f t="shared" si="178"/>
        <v>#VALUE!</v>
      </c>
      <c r="AT32" s="135" t="e">
        <f t="shared" si="178"/>
        <v>#VALUE!</v>
      </c>
      <c r="AU32" s="135" t="e">
        <f t="shared" si="178"/>
        <v>#VALUE!</v>
      </c>
      <c r="AV32" s="135" t="e">
        <f t="shared" si="178"/>
        <v>#VALUE!</v>
      </c>
      <c r="AW32" s="135" t="e">
        <f t="shared" si="178"/>
        <v>#VALUE!</v>
      </c>
      <c r="AX32" s="135" t="e">
        <f t="shared" si="178"/>
        <v>#VALUE!</v>
      </c>
      <c r="AY32" s="135" t="e">
        <f t="shared" si="178"/>
        <v>#VALUE!</v>
      </c>
      <c r="AZ32" s="135" t="e">
        <f t="shared" si="178"/>
        <v>#VALUE!</v>
      </c>
      <c r="BA32" s="135" t="e">
        <f t="shared" si="178"/>
        <v>#VALUE!</v>
      </c>
      <c r="BB32" s="135" t="e">
        <f t="shared" si="178"/>
        <v>#VALUE!</v>
      </c>
      <c r="BC32" s="135" t="e">
        <f t="shared" si="178"/>
        <v>#VALUE!</v>
      </c>
      <c r="BD32" s="135" t="e">
        <f t="shared" si="178"/>
        <v>#VALUE!</v>
      </c>
      <c r="BE32" s="135" t="e">
        <f t="shared" ref="BE32:BN32" si="179">BE25-BE28-BE29-BE30-BE31</f>
        <v>#VALUE!</v>
      </c>
      <c r="BF32" s="135" t="e">
        <f t="shared" si="179"/>
        <v>#VALUE!</v>
      </c>
      <c r="BG32" s="135" t="e">
        <f t="shared" si="179"/>
        <v>#VALUE!</v>
      </c>
      <c r="BH32" s="135" t="e">
        <f t="shared" si="179"/>
        <v>#VALUE!</v>
      </c>
      <c r="BI32" s="135" t="e">
        <f t="shared" si="179"/>
        <v>#VALUE!</v>
      </c>
      <c r="BJ32" s="135" t="e">
        <f t="shared" si="179"/>
        <v>#VALUE!</v>
      </c>
      <c r="BK32" s="135" t="e">
        <f t="shared" si="179"/>
        <v>#VALUE!</v>
      </c>
      <c r="BL32" s="135" t="e">
        <f t="shared" si="179"/>
        <v>#VALUE!</v>
      </c>
      <c r="BM32" s="135" t="e">
        <f t="shared" si="179"/>
        <v>#VALUE!</v>
      </c>
      <c r="BN32" s="135" t="e">
        <f t="shared" si="179"/>
        <v>#VALUE!</v>
      </c>
      <c r="BO32" s="135" t="e">
        <f t="shared" ref="BO32:BP32" si="180">BO25-BO28-BO29-BO30-BO31</f>
        <v>#VALUE!</v>
      </c>
      <c r="BP32" s="135" t="e">
        <f t="shared" si="180"/>
        <v>#VALUE!</v>
      </c>
      <c r="BQ32" s="135" t="e">
        <f t="shared" ref="BQ32:CC32" si="181">BQ25-BQ28-BQ29-BQ30-BQ31</f>
        <v>#VALUE!</v>
      </c>
      <c r="BR32" s="135" t="e">
        <f t="shared" si="181"/>
        <v>#VALUE!</v>
      </c>
      <c r="BS32" s="135" t="e">
        <f t="shared" si="181"/>
        <v>#VALUE!</v>
      </c>
      <c r="BT32" s="135" t="e">
        <f t="shared" si="181"/>
        <v>#VALUE!</v>
      </c>
      <c r="BU32" s="135" t="e">
        <f t="shared" si="181"/>
        <v>#VALUE!</v>
      </c>
      <c r="BV32" s="135" t="e">
        <f t="shared" si="181"/>
        <v>#VALUE!</v>
      </c>
      <c r="BW32" s="135" t="e">
        <f t="shared" si="181"/>
        <v>#VALUE!</v>
      </c>
      <c r="BX32" s="135" t="e">
        <f t="shared" si="181"/>
        <v>#VALUE!</v>
      </c>
      <c r="BY32" s="135" t="e">
        <f t="shared" si="181"/>
        <v>#VALUE!</v>
      </c>
      <c r="BZ32" s="135" t="e">
        <f t="shared" si="181"/>
        <v>#VALUE!</v>
      </c>
      <c r="CA32" s="135" t="e">
        <f t="shared" si="181"/>
        <v>#VALUE!</v>
      </c>
      <c r="CB32" s="135" t="e">
        <f t="shared" si="181"/>
        <v>#VALUE!</v>
      </c>
      <c r="CC32" s="135" t="e">
        <f t="shared" si="181"/>
        <v>#VALUE!</v>
      </c>
    </row>
    <row r="33" spans="1:81" ht="19.899999999999999" customHeight="1" x14ac:dyDescent="0.3">
      <c r="A33" s="65"/>
      <c r="B33" s="41"/>
      <c r="C33" s="41"/>
      <c r="D33" s="41"/>
      <c r="E33" s="41"/>
      <c r="F33" s="136" t="s">
        <v>1063</v>
      </c>
      <c r="G33" s="137" t="str">
        <f>IF(G28+G29+G30+G31&gt;0,G25/(G28+G29+G30+G31)," ")</f>
        <v xml:space="preserve"> </v>
      </c>
      <c r="H33" s="137" t="str">
        <f t="shared" ref="H33:BD33" si="182">IF(H28+H29+H30+H31&gt;0,H25/(H28+H29+H30+H31)," ")</f>
        <v xml:space="preserve"> </v>
      </c>
      <c r="I33" s="137" t="str">
        <f t="shared" si="182"/>
        <v xml:space="preserve"> </v>
      </c>
      <c r="J33" s="137" t="str">
        <f t="shared" si="182"/>
        <v xml:space="preserve"> </v>
      </c>
      <c r="K33" s="137" t="str">
        <f t="shared" si="182"/>
        <v xml:space="preserve"> </v>
      </c>
      <c r="L33" s="137" t="str">
        <f t="shared" si="182"/>
        <v xml:space="preserve"> </v>
      </c>
      <c r="M33" s="137" t="str">
        <f t="shared" si="182"/>
        <v xml:space="preserve"> </v>
      </c>
      <c r="N33" s="137" t="str">
        <f t="shared" si="182"/>
        <v xml:space="preserve"> </v>
      </c>
      <c r="O33" s="137" t="str">
        <f t="shared" si="182"/>
        <v xml:space="preserve"> </v>
      </c>
      <c r="P33" s="137" t="str">
        <f t="shared" si="182"/>
        <v xml:space="preserve"> </v>
      </c>
      <c r="Q33" s="137" t="str">
        <f t="shared" si="182"/>
        <v xml:space="preserve"> </v>
      </c>
      <c r="R33" s="137" t="str">
        <f t="shared" si="182"/>
        <v xml:space="preserve"> </v>
      </c>
      <c r="S33" s="137" t="str">
        <f t="shared" si="182"/>
        <v xml:space="preserve"> </v>
      </c>
      <c r="T33" s="137" t="str">
        <f t="shared" si="182"/>
        <v xml:space="preserve"> </v>
      </c>
      <c r="U33" s="137" t="str">
        <f t="shared" si="182"/>
        <v xml:space="preserve"> </v>
      </c>
      <c r="V33" s="137" t="str">
        <f t="shared" si="182"/>
        <v xml:space="preserve"> </v>
      </c>
      <c r="W33" s="137" t="str">
        <f t="shared" si="182"/>
        <v xml:space="preserve"> </v>
      </c>
      <c r="X33" s="137" t="str">
        <f t="shared" si="182"/>
        <v xml:space="preserve"> </v>
      </c>
      <c r="Y33" s="137" t="str">
        <f t="shared" si="182"/>
        <v xml:space="preserve"> </v>
      </c>
      <c r="Z33" s="137" t="str">
        <f t="shared" si="182"/>
        <v xml:space="preserve"> </v>
      </c>
      <c r="AA33" s="137" t="str">
        <f t="shared" si="182"/>
        <v xml:space="preserve"> </v>
      </c>
      <c r="AB33" s="137" t="str">
        <f t="shared" si="182"/>
        <v xml:space="preserve"> </v>
      </c>
      <c r="AC33" s="137" t="str">
        <f t="shared" si="182"/>
        <v xml:space="preserve"> </v>
      </c>
      <c r="AD33" s="137" t="str">
        <f t="shared" si="182"/>
        <v xml:space="preserve"> </v>
      </c>
      <c r="AE33" s="137" t="str">
        <f t="shared" si="182"/>
        <v xml:space="preserve"> </v>
      </c>
      <c r="AF33" s="137" t="str">
        <f t="shared" si="182"/>
        <v xml:space="preserve"> </v>
      </c>
      <c r="AG33" s="137" t="str">
        <f t="shared" si="182"/>
        <v xml:space="preserve"> </v>
      </c>
      <c r="AH33" s="137" t="str">
        <f t="shared" si="182"/>
        <v xml:space="preserve"> </v>
      </c>
      <c r="AI33" s="137" t="str">
        <f t="shared" si="182"/>
        <v xml:space="preserve"> </v>
      </c>
      <c r="AJ33" s="137" t="str">
        <f t="shared" si="182"/>
        <v xml:space="preserve"> </v>
      </c>
      <c r="AK33" s="137" t="str">
        <f t="shared" si="182"/>
        <v xml:space="preserve"> </v>
      </c>
      <c r="AL33" s="137" t="str">
        <f t="shared" si="182"/>
        <v xml:space="preserve"> </v>
      </c>
      <c r="AM33" s="137" t="str">
        <f t="shared" si="182"/>
        <v xml:space="preserve"> </v>
      </c>
      <c r="AN33" s="137" t="str">
        <f t="shared" si="182"/>
        <v xml:space="preserve"> </v>
      </c>
      <c r="AO33" s="137" t="str">
        <f t="shared" si="182"/>
        <v xml:space="preserve"> </v>
      </c>
      <c r="AP33" s="137" t="str">
        <f t="shared" si="182"/>
        <v xml:space="preserve"> </v>
      </c>
      <c r="AQ33" s="137" t="str">
        <f t="shared" si="182"/>
        <v xml:space="preserve"> </v>
      </c>
      <c r="AR33" s="137" t="str">
        <f t="shared" si="182"/>
        <v xml:space="preserve"> </v>
      </c>
      <c r="AS33" s="137" t="str">
        <f t="shared" si="182"/>
        <v xml:space="preserve"> </v>
      </c>
      <c r="AT33" s="137" t="str">
        <f t="shared" si="182"/>
        <v xml:space="preserve"> </v>
      </c>
      <c r="AU33" s="137" t="str">
        <f t="shared" si="182"/>
        <v xml:space="preserve"> </v>
      </c>
      <c r="AV33" s="137" t="str">
        <f t="shared" si="182"/>
        <v xml:space="preserve"> </v>
      </c>
      <c r="AW33" s="137" t="str">
        <f t="shared" si="182"/>
        <v xml:space="preserve"> </v>
      </c>
      <c r="AX33" s="137" t="str">
        <f t="shared" si="182"/>
        <v xml:space="preserve"> </v>
      </c>
      <c r="AY33" s="137" t="str">
        <f t="shared" si="182"/>
        <v xml:space="preserve"> </v>
      </c>
      <c r="AZ33" s="137" t="str">
        <f t="shared" si="182"/>
        <v xml:space="preserve"> </v>
      </c>
      <c r="BA33" s="137" t="str">
        <f t="shared" si="182"/>
        <v xml:space="preserve"> </v>
      </c>
      <c r="BB33" s="137" t="str">
        <f t="shared" si="182"/>
        <v xml:space="preserve"> </v>
      </c>
      <c r="BC33" s="137" t="str">
        <f t="shared" si="182"/>
        <v xml:space="preserve"> </v>
      </c>
      <c r="BD33" s="137" t="str">
        <f t="shared" si="182"/>
        <v xml:space="preserve"> </v>
      </c>
      <c r="BE33" s="137" t="str">
        <f t="shared" ref="BE33:BN33" si="183">IF(BE28+BE29+BE30+BE31&gt;0,BE25/(BE28+BE29+BE30+BE31)," ")</f>
        <v xml:space="preserve"> </v>
      </c>
      <c r="BF33" s="137" t="str">
        <f t="shared" si="183"/>
        <v xml:space="preserve"> </v>
      </c>
      <c r="BG33" s="137" t="str">
        <f t="shared" si="183"/>
        <v xml:space="preserve"> </v>
      </c>
      <c r="BH33" s="137" t="str">
        <f t="shared" si="183"/>
        <v xml:space="preserve"> </v>
      </c>
      <c r="BI33" s="137" t="str">
        <f t="shared" si="183"/>
        <v xml:space="preserve"> </v>
      </c>
      <c r="BJ33" s="137" t="str">
        <f t="shared" si="183"/>
        <v xml:space="preserve"> </v>
      </c>
      <c r="BK33" s="137" t="str">
        <f t="shared" si="183"/>
        <v xml:space="preserve"> </v>
      </c>
      <c r="BL33" s="137" t="str">
        <f t="shared" si="183"/>
        <v xml:space="preserve"> </v>
      </c>
      <c r="BM33" s="137" t="str">
        <f t="shared" si="183"/>
        <v xml:space="preserve"> </v>
      </c>
      <c r="BN33" s="137" t="str">
        <f t="shared" si="183"/>
        <v xml:space="preserve"> </v>
      </c>
      <c r="BO33" s="137" t="str">
        <f t="shared" ref="BO33:BP33" si="184">IF(BO28+BO29+BO30+BO31&gt;0,BO25/(BO28+BO29+BO30+BO31)," ")</f>
        <v xml:space="preserve"> </v>
      </c>
      <c r="BP33" s="137" t="str">
        <f t="shared" si="184"/>
        <v xml:space="preserve"> </v>
      </c>
      <c r="BQ33" s="137" t="str">
        <f t="shared" ref="BQ33:CC33" si="185">IF(BQ28+BQ29+BQ30+BQ31&gt;0,BQ25/(BQ28+BQ29+BQ30+BQ31)," ")</f>
        <v xml:space="preserve"> </v>
      </c>
      <c r="BR33" s="137" t="str">
        <f t="shared" si="185"/>
        <v xml:space="preserve"> </v>
      </c>
      <c r="BS33" s="137" t="str">
        <f t="shared" si="185"/>
        <v xml:space="preserve"> </v>
      </c>
      <c r="BT33" s="137" t="str">
        <f t="shared" si="185"/>
        <v xml:space="preserve"> </v>
      </c>
      <c r="BU33" s="137" t="str">
        <f t="shared" si="185"/>
        <v xml:space="preserve"> </v>
      </c>
      <c r="BV33" s="137" t="str">
        <f t="shared" si="185"/>
        <v xml:space="preserve"> </v>
      </c>
      <c r="BW33" s="137" t="str">
        <f t="shared" si="185"/>
        <v xml:space="preserve"> </v>
      </c>
      <c r="BX33" s="137" t="str">
        <f t="shared" si="185"/>
        <v xml:space="preserve"> </v>
      </c>
      <c r="BY33" s="137" t="str">
        <f t="shared" si="185"/>
        <v xml:space="preserve"> </v>
      </c>
      <c r="BZ33" s="137" t="str">
        <f t="shared" si="185"/>
        <v xml:space="preserve"> </v>
      </c>
      <c r="CA33" s="137" t="str">
        <f t="shared" si="185"/>
        <v xml:space="preserve"> </v>
      </c>
      <c r="CB33" s="137" t="str">
        <f t="shared" si="185"/>
        <v xml:space="preserve"> </v>
      </c>
      <c r="CC33" s="137" t="str">
        <f t="shared" si="185"/>
        <v xml:space="preserve"> </v>
      </c>
    </row>
    <row r="34" spans="1:81" ht="19.899999999999999" customHeight="1" x14ac:dyDescent="0.3">
      <c r="A34" s="10" t="s">
        <v>954</v>
      </c>
      <c r="E34" s="89"/>
      <c r="F34" s="132"/>
      <c r="G34" s="303" t="str">
        <f>IF(G6&lt;=$F$70,IF(G33&lt;1.15,"DSR Fail"," ")," ")</f>
        <v xml:space="preserve"> </v>
      </c>
      <c r="H34" s="303" t="str">
        <f t="shared" ref="H34:BD34" si="186">IF(H6&lt;=$F$70,IF(H33&lt;1.15,"DSR Fail"," ")," ")</f>
        <v xml:space="preserve"> </v>
      </c>
      <c r="I34" s="303" t="str">
        <f t="shared" si="186"/>
        <v xml:space="preserve"> </v>
      </c>
      <c r="J34" s="303" t="str">
        <f t="shared" si="186"/>
        <v xml:space="preserve"> </v>
      </c>
      <c r="K34" s="303" t="str">
        <f t="shared" si="186"/>
        <v xml:space="preserve"> </v>
      </c>
      <c r="L34" s="303" t="str">
        <f t="shared" si="186"/>
        <v xml:space="preserve"> </v>
      </c>
      <c r="M34" s="303" t="str">
        <f t="shared" si="186"/>
        <v xml:space="preserve"> </v>
      </c>
      <c r="N34" s="303" t="str">
        <f t="shared" si="186"/>
        <v xml:space="preserve"> </v>
      </c>
      <c r="O34" s="303" t="str">
        <f t="shared" si="186"/>
        <v xml:space="preserve"> </v>
      </c>
      <c r="P34" s="303" t="str">
        <f t="shared" si="186"/>
        <v xml:space="preserve"> </v>
      </c>
      <c r="Q34" s="303" t="str">
        <f t="shared" si="186"/>
        <v xml:space="preserve"> </v>
      </c>
      <c r="R34" s="303" t="str">
        <f t="shared" si="186"/>
        <v xml:space="preserve"> </v>
      </c>
      <c r="S34" s="303" t="str">
        <f t="shared" si="186"/>
        <v xml:space="preserve"> </v>
      </c>
      <c r="T34" s="303" t="str">
        <f t="shared" si="186"/>
        <v xml:space="preserve"> </v>
      </c>
      <c r="U34" s="303" t="str">
        <f t="shared" si="186"/>
        <v xml:space="preserve"> </v>
      </c>
      <c r="V34" s="303" t="str">
        <f t="shared" si="186"/>
        <v xml:space="preserve"> </v>
      </c>
      <c r="W34" s="303" t="str">
        <f t="shared" si="186"/>
        <v xml:space="preserve"> </v>
      </c>
      <c r="X34" s="303" t="str">
        <f t="shared" si="186"/>
        <v xml:space="preserve"> </v>
      </c>
      <c r="Y34" s="303" t="str">
        <f t="shared" si="186"/>
        <v xml:space="preserve"> </v>
      </c>
      <c r="Z34" s="303" t="str">
        <f t="shared" si="186"/>
        <v xml:space="preserve"> </v>
      </c>
      <c r="AA34" s="303" t="str">
        <f t="shared" si="186"/>
        <v xml:space="preserve"> </v>
      </c>
      <c r="AB34" s="303" t="str">
        <f t="shared" si="186"/>
        <v xml:space="preserve"> </v>
      </c>
      <c r="AC34" s="303" t="str">
        <f t="shared" si="186"/>
        <v xml:space="preserve"> </v>
      </c>
      <c r="AD34" s="303" t="str">
        <f t="shared" si="186"/>
        <v xml:space="preserve"> </v>
      </c>
      <c r="AE34" s="303" t="str">
        <f t="shared" si="186"/>
        <v xml:space="preserve"> </v>
      </c>
      <c r="AF34" s="303" t="str">
        <f t="shared" si="186"/>
        <v xml:space="preserve"> </v>
      </c>
      <c r="AG34" s="303" t="str">
        <f t="shared" si="186"/>
        <v xml:space="preserve"> </v>
      </c>
      <c r="AH34" s="303" t="str">
        <f t="shared" si="186"/>
        <v xml:space="preserve"> </v>
      </c>
      <c r="AI34" s="303" t="str">
        <f t="shared" si="186"/>
        <v xml:space="preserve"> </v>
      </c>
      <c r="AJ34" s="303" t="str">
        <f t="shared" si="186"/>
        <v xml:space="preserve"> </v>
      </c>
      <c r="AK34" s="303" t="str">
        <f t="shared" si="186"/>
        <v xml:space="preserve"> </v>
      </c>
      <c r="AL34" s="303" t="str">
        <f t="shared" si="186"/>
        <v xml:space="preserve"> </v>
      </c>
      <c r="AM34" s="303" t="str">
        <f t="shared" si="186"/>
        <v xml:space="preserve"> </v>
      </c>
      <c r="AN34" s="303" t="str">
        <f t="shared" si="186"/>
        <v xml:space="preserve"> </v>
      </c>
      <c r="AO34" s="303" t="str">
        <f t="shared" si="186"/>
        <v xml:space="preserve"> </v>
      </c>
      <c r="AP34" s="303" t="str">
        <f t="shared" si="186"/>
        <v xml:space="preserve"> </v>
      </c>
      <c r="AQ34" s="303" t="str">
        <f t="shared" si="186"/>
        <v xml:space="preserve"> </v>
      </c>
      <c r="AR34" s="303" t="str">
        <f t="shared" si="186"/>
        <v xml:space="preserve"> </v>
      </c>
      <c r="AS34" s="303" t="str">
        <f t="shared" si="186"/>
        <v xml:space="preserve"> </v>
      </c>
      <c r="AT34" s="303" t="str">
        <f t="shared" si="186"/>
        <v xml:space="preserve"> </v>
      </c>
      <c r="AU34" s="303" t="str">
        <f t="shared" si="186"/>
        <v xml:space="preserve"> </v>
      </c>
      <c r="AV34" s="303" t="str">
        <f t="shared" si="186"/>
        <v xml:space="preserve"> </v>
      </c>
      <c r="AW34" s="303" t="str">
        <f t="shared" si="186"/>
        <v xml:space="preserve"> </v>
      </c>
      <c r="AX34" s="303" t="str">
        <f t="shared" si="186"/>
        <v xml:space="preserve"> </v>
      </c>
      <c r="AY34" s="303" t="str">
        <f t="shared" si="186"/>
        <v xml:space="preserve"> </v>
      </c>
      <c r="AZ34" s="303" t="str">
        <f t="shared" si="186"/>
        <v xml:space="preserve"> </v>
      </c>
      <c r="BA34" s="303" t="str">
        <f t="shared" si="186"/>
        <v xml:space="preserve"> </v>
      </c>
      <c r="BB34" s="303" t="str">
        <f t="shared" si="186"/>
        <v xml:space="preserve"> </v>
      </c>
      <c r="BC34" s="303" t="str">
        <f t="shared" si="186"/>
        <v xml:space="preserve"> </v>
      </c>
      <c r="BD34" s="303" t="str">
        <f t="shared" si="186"/>
        <v xml:space="preserve"> </v>
      </c>
      <c r="BE34" s="303" t="str">
        <f t="shared" ref="BE34:BN34" si="187">IF(BE6&lt;=$F$70,IF(BE33&lt;1.15,"DSR Fail"," ")," ")</f>
        <v xml:space="preserve"> </v>
      </c>
      <c r="BF34" s="303" t="str">
        <f t="shared" si="187"/>
        <v xml:space="preserve"> </v>
      </c>
      <c r="BG34" s="303" t="str">
        <f t="shared" si="187"/>
        <v xml:space="preserve"> </v>
      </c>
      <c r="BH34" s="303" t="str">
        <f t="shared" si="187"/>
        <v xml:space="preserve"> </v>
      </c>
      <c r="BI34" s="303" t="str">
        <f t="shared" si="187"/>
        <v xml:space="preserve"> </v>
      </c>
      <c r="BJ34" s="303" t="str">
        <f t="shared" si="187"/>
        <v xml:space="preserve"> </v>
      </c>
      <c r="BK34" s="303" t="str">
        <f t="shared" si="187"/>
        <v xml:space="preserve"> </v>
      </c>
      <c r="BL34" s="303" t="str">
        <f t="shared" si="187"/>
        <v xml:space="preserve"> </v>
      </c>
      <c r="BM34" s="303" t="str">
        <f t="shared" si="187"/>
        <v xml:space="preserve"> </v>
      </c>
      <c r="BN34" s="303" t="str">
        <f t="shared" si="187"/>
        <v xml:space="preserve"> </v>
      </c>
      <c r="BO34" s="303" t="str">
        <f t="shared" ref="BO34:BP34" si="188">IF(BO6&lt;=$F$70,IF(BO33&lt;1.15,"DSR Fail"," ")," ")</f>
        <v xml:space="preserve"> </v>
      </c>
      <c r="BP34" s="303" t="str">
        <f t="shared" si="188"/>
        <v xml:space="preserve"> </v>
      </c>
      <c r="BQ34" s="303" t="str">
        <f t="shared" ref="BQ34:CC34" si="189">IF(BQ6&lt;=$F$70,IF(BQ33&lt;1.15,"DSR Fail"," ")," ")</f>
        <v xml:space="preserve"> </v>
      </c>
      <c r="BR34" s="303" t="str">
        <f t="shared" si="189"/>
        <v xml:space="preserve"> </v>
      </c>
      <c r="BS34" s="303" t="str">
        <f t="shared" si="189"/>
        <v xml:space="preserve"> </v>
      </c>
      <c r="BT34" s="303" t="str">
        <f t="shared" si="189"/>
        <v xml:space="preserve"> </v>
      </c>
      <c r="BU34" s="303" t="str">
        <f t="shared" si="189"/>
        <v xml:space="preserve"> </v>
      </c>
      <c r="BV34" s="303" t="str">
        <f t="shared" si="189"/>
        <v xml:space="preserve"> </v>
      </c>
      <c r="BW34" s="303" t="str">
        <f t="shared" si="189"/>
        <v xml:space="preserve"> </v>
      </c>
      <c r="BX34" s="303" t="str">
        <f t="shared" si="189"/>
        <v xml:space="preserve"> </v>
      </c>
      <c r="BY34" s="303" t="str">
        <f t="shared" si="189"/>
        <v xml:space="preserve"> </v>
      </c>
      <c r="BZ34" s="303" t="str">
        <f t="shared" si="189"/>
        <v xml:space="preserve"> </v>
      </c>
      <c r="CA34" s="303" t="str">
        <f t="shared" si="189"/>
        <v xml:space="preserve"> </v>
      </c>
      <c r="CB34" s="303" t="str">
        <f t="shared" si="189"/>
        <v xml:space="preserve"> </v>
      </c>
      <c r="CC34" s="303" t="str">
        <f t="shared" si="189"/>
        <v xml:space="preserve"> </v>
      </c>
    </row>
    <row r="35" spans="1:81" ht="19.899999999999999" customHeight="1" x14ac:dyDescent="0.3">
      <c r="A35" s="10"/>
      <c r="B35" s="1" t="s">
        <v>364</v>
      </c>
      <c r="F35" s="187">
        <v>1</v>
      </c>
      <c r="G35" s="45">
        <f t="shared" ref="G35" si="190">IF(F36&gt;0,IF(G32&lt;=0,0,IF(F36&gt;G32*$F$35,G32*$F$35,F36)),0)</f>
        <v>0</v>
      </c>
      <c r="H35" s="45">
        <f t="shared" ref="H35" si="191">IF(G36&gt;0,IF(H32&lt;=0,0,IF(G36&gt;H32*$F$35,H32*$F$35,G36)),0)</f>
        <v>0</v>
      </c>
      <c r="I35" s="45">
        <f t="shared" ref="I35" si="192">IF(H36&gt;0,IF(I32&lt;=0,0,IF(H36&gt;I32*$F$35,I32*$F$35,H36)),0)</f>
        <v>0</v>
      </c>
      <c r="J35" s="45">
        <f t="shared" ref="J35" si="193">IF(I36&gt;0,IF(J32&lt;=0,0,IF(I36&gt;J32*$F$35,J32*$F$35,I36)),0)</f>
        <v>0</v>
      </c>
      <c r="K35" s="45">
        <f t="shared" ref="K35" si="194">IF(J36&gt;0,IF(K32&lt;=0,0,IF(J36&gt;K32*$F$35,K32*$F$35,J36)),0)</f>
        <v>0</v>
      </c>
      <c r="L35" s="45">
        <f t="shared" ref="L35" si="195">IF(K36&gt;0,IF(L32&lt;=0,0,IF(K36&gt;L32*$F$35,L32*$F$35,K36)),0)</f>
        <v>0</v>
      </c>
      <c r="M35" s="45">
        <f t="shared" ref="M35" si="196">IF(L36&gt;0,IF(M32&lt;=0,0,IF(L36&gt;M32*$F$35,M32*$F$35,L36)),0)</f>
        <v>0</v>
      </c>
      <c r="N35" s="45">
        <f t="shared" ref="N35" si="197">IF(M36&gt;0,IF(N32&lt;=0,0,IF(M36&gt;N32*$F$35,N32*$F$35,M36)),0)</f>
        <v>0</v>
      </c>
      <c r="O35" s="45">
        <f t="shared" ref="O35" si="198">IF(N36&gt;0,IF(O32&lt;=0,0,IF(N36&gt;O32*$F$35,O32*$F$35,N36)),0)</f>
        <v>0</v>
      </c>
      <c r="P35" s="45">
        <f t="shared" ref="P35" si="199">IF(O36&gt;0,IF(P32&lt;=0,0,IF(O36&gt;P32*$F$35,P32*$F$35,O36)),0)</f>
        <v>0</v>
      </c>
      <c r="Q35" s="45">
        <f t="shared" ref="Q35" si="200">IF(P36&gt;0,IF(Q32&lt;=0,0,IF(P36&gt;Q32*$F$35,Q32*$F$35,P36)),0)</f>
        <v>0</v>
      </c>
      <c r="R35" s="45">
        <f t="shared" ref="R35" si="201">IF(Q36&gt;0,IF(R32&lt;=0,0,IF(Q36&gt;R32*$F$35,R32*$F$35,Q36)),0)</f>
        <v>0</v>
      </c>
      <c r="S35" s="45">
        <f t="shared" ref="S35" si="202">IF(R36&gt;0,IF(S32&lt;=0,0,IF(R36&gt;S32*$F$35,S32*$F$35,R36)),0)</f>
        <v>0</v>
      </c>
      <c r="T35" s="45">
        <f t="shared" ref="T35" si="203">IF(S36&gt;0,IF(T32&lt;=0,0,IF(S36&gt;T32*$F$35,T32*$F$35,S36)),0)</f>
        <v>0</v>
      </c>
      <c r="U35" s="45">
        <f t="shared" ref="U35" si="204">IF(T36&gt;0,IF(U32&lt;=0,0,IF(T36&gt;U32*$F$35,U32*$F$35,T36)),0)</f>
        <v>0</v>
      </c>
      <c r="V35" s="45">
        <f t="shared" ref="V35" si="205">IF(U36&gt;0,IF(V32&lt;=0,0,IF(U36&gt;V32*$F$35,V32*$F$35,U36)),0)</f>
        <v>0</v>
      </c>
      <c r="W35" s="45">
        <f t="shared" ref="W35" si="206">IF(V36&gt;0,IF(W32&lt;=0,0,IF(V36&gt;W32*$F$35,W32*$F$35,V36)),0)</f>
        <v>0</v>
      </c>
      <c r="X35" s="45">
        <f t="shared" ref="X35" si="207">IF(W36&gt;0,IF(X32&lt;=0,0,IF(W36&gt;X32*$F$35,X32*$F$35,W36)),0)</f>
        <v>0</v>
      </c>
      <c r="Y35" s="45">
        <f t="shared" ref="Y35" si="208">IF(X36&gt;0,IF(Y32&lt;=0,0,IF(X36&gt;Y32*$F$35,Y32*$F$35,X36)),0)</f>
        <v>0</v>
      </c>
      <c r="Z35" s="45">
        <f t="shared" ref="Z35" si="209">IF(Y36&gt;0,IF(Z32&lt;=0,0,IF(Y36&gt;Z32*$F$35,Z32*$F$35,Y36)),0)</f>
        <v>0</v>
      </c>
      <c r="AA35" s="45">
        <f t="shared" ref="AA35" si="210">IF(Z36&gt;0,IF(AA32&lt;=0,0,IF(Z36&gt;AA32*$F$35,AA32*$F$35,Z36)),0)</f>
        <v>0</v>
      </c>
      <c r="AB35" s="45">
        <f t="shared" ref="AB35" si="211">IF(AA36&gt;0,IF(AB32&lt;=0,0,IF(AA36&gt;AB32*$F$35,AB32*$F$35,AA36)),0)</f>
        <v>0</v>
      </c>
      <c r="AC35" s="45">
        <f t="shared" ref="AC35" si="212">IF(AB36&gt;0,IF(AC32&lt;=0,0,IF(AB36&gt;AC32*$F$35,AC32*$F$35,AB36)),0)</f>
        <v>0</v>
      </c>
      <c r="AD35" s="45">
        <f t="shared" ref="AD35" si="213">IF(AC36&gt;0,IF(AD32&lt;=0,0,IF(AC36&gt;AD32*$F$35,AD32*$F$35,AC36)),0)</f>
        <v>0</v>
      </c>
      <c r="AE35" s="45">
        <f t="shared" ref="AE35" si="214">IF(AD36&gt;0,IF(AE32&lt;=0,0,IF(AD36&gt;AE32*$F$35,AE32*$F$35,AD36)),0)</f>
        <v>0</v>
      </c>
      <c r="AF35" s="45">
        <f t="shared" ref="AF35" si="215">IF(AE36&gt;0,IF(AF32&lt;=0,0,IF(AE36&gt;AF32*$F$35,AF32*$F$35,AE36)),0)</f>
        <v>0</v>
      </c>
      <c r="AG35" s="45">
        <f t="shared" ref="AG35" si="216">IF(AF36&gt;0,IF(AG32&lt;=0,0,IF(AF36&gt;AG32*$F$35,AG32*$F$35,AF36)),0)</f>
        <v>0</v>
      </c>
      <c r="AH35" s="45">
        <f t="shared" ref="AH35" si="217">IF(AG36&gt;0,IF(AH32&lt;=0,0,IF(AG36&gt;AH32*$F$35,AH32*$F$35,AG36)),0)</f>
        <v>0</v>
      </c>
      <c r="AI35" s="45">
        <f t="shared" ref="AI35" si="218">IF(AH36&gt;0,IF(AI32&lt;=0,0,IF(AH36&gt;AI32*$F$35,AI32*$F$35,AH36)),0)</f>
        <v>0</v>
      </c>
      <c r="AJ35" s="45">
        <f t="shared" ref="AJ35" si="219">IF(AI36&gt;0,IF(AJ32&lt;=0,0,IF(AI36&gt;AJ32*$F$35,AJ32*$F$35,AI36)),0)</f>
        <v>0</v>
      </c>
      <c r="AK35" s="45">
        <f t="shared" ref="AK35" si="220">IF(AJ36&gt;0,IF(AK32&lt;=0,0,IF(AJ36&gt;AK32*$F$35,AK32*$F$35,AJ36)),0)</f>
        <v>0</v>
      </c>
      <c r="AL35" s="45">
        <f t="shared" ref="AL35" si="221">IF(AK36&gt;0,IF(AL32&lt;=0,0,IF(AK36&gt;AL32*$F$35,AL32*$F$35,AK36)),0)</f>
        <v>0</v>
      </c>
      <c r="AM35" s="45">
        <f t="shared" ref="AM35" si="222">IF(AL36&gt;0,IF(AM32&lt;=0,0,IF(AL36&gt;AM32*$F$35,AM32*$F$35,AL36)),0)</f>
        <v>0</v>
      </c>
      <c r="AN35" s="45">
        <f t="shared" ref="AN35" si="223">IF(AM36&gt;0,IF(AN32&lt;=0,0,IF(AM36&gt;AN32*$F$35,AN32*$F$35,AM36)),0)</f>
        <v>0</v>
      </c>
      <c r="AO35" s="45">
        <f t="shared" ref="AO35" si="224">IF(AN36&gt;0,IF(AO32&lt;=0,0,IF(AN36&gt;AO32*$F$35,AO32*$F$35,AN36)),0)</f>
        <v>0</v>
      </c>
      <c r="AP35" s="45">
        <f t="shared" ref="AP35" si="225">IF(AO36&gt;0,IF(AP32&lt;=0,0,IF(AO36&gt;AP32*$F$35,AP32*$F$35,AO36)),0)</f>
        <v>0</v>
      </c>
      <c r="AQ35" s="45">
        <f t="shared" ref="AQ35" si="226">IF(AP36&gt;0,IF(AQ32&lt;=0,0,IF(AP36&gt;AQ32*$F$35,AQ32*$F$35,AP36)),0)</f>
        <v>0</v>
      </c>
      <c r="AR35" s="45">
        <f t="shared" ref="AR35" si="227">IF(AQ36&gt;0,IF(AR32&lt;=0,0,IF(AQ36&gt;AR32*$F$35,AR32*$F$35,AQ36)),0)</f>
        <v>0</v>
      </c>
      <c r="AS35" s="45">
        <f t="shared" ref="AS35" si="228">IF(AR36&gt;0,IF(AS32&lt;=0,0,IF(AR36&gt;AS32*$F$35,AS32*$F$35,AR36)),0)</f>
        <v>0</v>
      </c>
      <c r="AT35" s="45">
        <f t="shared" ref="AT35" si="229">IF(AS36&gt;0,IF(AT32&lt;=0,0,IF(AS36&gt;AT32*$F$35,AT32*$F$35,AS36)),0)</f>
        <v>0</v>
      </c>
      <c r="AU35" s="45">
        <f t="shared" ref="AU35" si="230">IF(AT36&gt;0,IF(AU32&lt;=0,0,IF(AT36&gt;AU32*$F$35,AU32*$F$35,AT36)),0)</f>
        <v>0</v>
      </c>
      <c r="AV35" s="45">
        <f t="shared" ref="AV35" si="231">IF(AU36&gt;0,IF(AV32&lt;=0,0,IF(AU36&gt;AV32*$F$35,AV32*$F$35,AU36)),0)</f>
        <v>0</v>
      </c>
      <c r="AW35" s="45">
        <f t="shared" ref="AW35" si="232">IF(AV36&gt;0,IF(AW32&lt;=0,0,IF(AV36&gt;AW32*$F$35,AW32*$F$35,AV36)),0)</f>
        <v>0</v>
      </c>
      <c r="AX35" s="45">
        <f t="shared" ref="AX35" si="233">IF(AW36&gt;0,IF(AX32&lt;=0,0,IF(AW36&gt;AX32*$F$35,AX32*$F$35,AW36)),0)</f>
        <v>0</v>
      </c>
      <c r="AY35" s="45">
        <f t="shared" ref="AY35" si="234">IF(AX36&gt;0,IF(AY32&lt;=0,0,IF(AX36&gt;AY32*$F$35,AY32*$F$35,AX36)),0)</f>
        <v>0</v>
      </c>
      <c r="AZ35" s="45">
        <f t="shared" ref="AZ35" si="235">IF(AY36&gt;0,IF(AZ32&lt;=0,0,IF(AY36&gt;AZ32*$F$35,AZ32*$F$35,AY36)),0)</f>
        <v>0</v>
      </c>
      <c r="BA35" s="45">
        <f t="shared" ref="BA35" si="236">IF(AZ36&gt;0,IF(BA32&lt;=0,0,IF(AZ36&gt;BA32*$F$35,BA32*$F$35,AZ36)),0)</f>
        <v>0</v>
      </c>
      <c r="BB35" s="45">
        <f t="shared" ref="BB35" si="237">IF(BA36&gt;0,IF(BB32&lt;=0,0,IF(BA36&gt;BB32*$F$35,BB32*$F$35,BA36)),0)</f>
        <v>0</v>
      </c>
      <c r="BC35" s="45">
        <f t="shared" ref="BC35" si="238">IF(BB36&gt;0,IF(BC32&lt;=0,0,IF(BB36&gt;BC32*$F$35,BC32*$F$35,BB36)),0)</f>
        <v>0</v>
      </c>
      <c r="BD35" s="45">
        <f t="shared" ref="BD35" si="239">IF(BC36&gt;0,IF(BD32&lt;=0,0,IF(BC36&gt;BD32*$F$35,BD32*$F$35,BC36)),0)</f>
        <v>0</v>
      </c>
      <c r="BE35" s="45">
        <f t="shared" ref="BE35" si="240">IF(BD36&gt;0,IF(BE32&lt;=0,0,IF(BD36&gt;BE32*$F$35,BE32*$F$35,BD36)),0)</f>
        <v>0</v>
      </c>
      <c r="BF35" s="45">
        <f t="shared" ref="BF35" si="241">IF(BE36&gt;0,IF(BF32&lt;=0,0,IF(BE36&gt;BF32*$F$35,BF32*$F$35,BE36)),0)</f>
        <v>0</v>
      </c>
      <c r="BG35" s="45">
        <f t="shared" ref="BG35" si="242">IF(BF36&gt;0,IF(BG32&lt;=0,0,IF(BF36&gt;BG32*$F$35,BG32*$F$35,BF36)),0)</f>
        <v>0</v>
      </c>
      <c r="BH35" s="45">
        <f t="shared" ref="BH35" si="243">IF(BG36&gt;0,IF(BH32&lt;=0,0,IF(BG36&gt;BH32*$F$35,BH32*$F$35,BG36)),0)</f>
        <v>0</v>
      </c>
      <c r="BI35" s="45">
        <f t="shared" ref="BI35" si="244">IF(BH36&gt;0,IF(BI32&lt;=0,0,IF(BH36&gt;BI32*$F$35,BI32*$F$35,BH36)),0)</f>
        <v>0</v>
      </c>
      <c r="BJ35" s="45">
        <f t="shared" ref="BJ35" si="245">IF(BI36&gt;0,IF(BJ32&lt;=0,0,IF(BI36&gt;BJ32*$F$35,BJ32*$F$35,BI36)),0)</f>
        <v>0</v>
      </c>
      <c r="BK35" s="45">
        <f t="shared" ref="BK35" si="246">IF(BJ36&gt;0,IF(BK32&lt;=0,0,IF(BJ36&gt;BK32*$F$35,BK32*$F$35,BJ36)),0)</f>
        <v>0</v>
      </c>
      <c r="BL35" s="45">
        <f t="shared" ref="BL35" si="247">IF(BK36&gt;0,IF(BL32&lt;=0,0,IF(BK36&gt;BL32*$F$35,BL32*$F$35,BK36)),0)</f>
        <v>0</v>
      </c>
      <c r="BM35" s="45">
        <f t="shared" ref="BM35" si="248">IF(BL36&gt;0,IF(BM32&lt;=0,0,IF(BL36&gt;BM32*$F$35,BM32*$F$35,BL36)),0)</f>
        <v>0</v>
      </c>
      <c r="BN35" s="45">
        <f t="shared" ref="BN35:CC35" si="249">IF(BM36&gt;0,IF(BN32&lt;=0,0,IF(BM36&gt;BN32*$F$35,BN32*$F$35,BM36)),0)</f>
        <v>0</v>
      </c>
      <c r="BO35" s="45">
        <f t="shared" si="249"/>
        <v>0</v>
      </c>
      <c r="BP35" s="45">
        <f t="shared" si="249"/>
        <v>0</v>
      </c>
      <c r="BQ35" s="45">
        <f t="shared" si="249"/>
        <v>0</v>
      </c>
      <c r="BR35" s="45">
        <f t="shared" si="249"/>
        <v>0</v>
      </c>
      <c r="BS35" s="45">
        <f t="shared" si="249"/>
        <v>0</v>
      </c>
      <c r="BT35" s="45">
        <f t="shared" si="249"/>
        <v>0</v>
      </c>
      <c r="BU35" s="45">
        <f t="shared" si="249"/>
        <v>0</v>
      </c>
      <c r="BV35" s="45">
        <f t="shared" si="249"/>
        <v>0</v>
      </c>
      <c r="BW35" s="45">
        <f t="shared" si="249"/>
        <v>0</v>
      </c>
      <c r="BX35" s="45">
        <f t="shared" si="249"/>
        <v>0</v>
      </c>
      <c r="BY35" s="45">
        <f t="shared" si="249"/>
        <v>0</v>
      </c>
      <c r="BZ35" s="45">
        <f t="shared" si="249"/>
        <v>0</v>
      </c>
      <c r="CA35" s="45">
        <f t="shared" si="249"/>
        <v>0</v>
      </c>
      <c r="CB35" s="45">
        <f t="shared" si="249"/>
        <v>0</v>
      </c>
      <c r="CC35" s="45">
        <f t="shared" si="249"/>
        <v>0</v>
      </c>
    </row>
    <row r="36" spans="1:81" ht="19.899999999999999" customHeight="1" x14ac:dyDescent="0.3">
      <c r="A36" s="12"/>
      <c r="B36" s="768" t="s">
        <v>1064</v>
      </c>
      <c r="C36" s="768"/>
      <c r="D36" s="768"/>
      <c r="E36" s="768"/>
      <c r="F36" s="14">
        <f>'A-Financing Sources'!M37+'A-Financing Sources'!M38</f>
        <v>0</v>
      </c>
      <c r="G36" s="32">
        <f>F36-G35</f>
        <v>0</v>
      </c>
      <c r="H36" s="32">
        <f t="shared" ref="H36:AK36" si="250">G36-H35</f>
        <v>0</v>
      </c>
      <c r="I36" s="32">
        <f t="shared" si="250"/>
        <v>0</v>
      </c>
      <c r="J36" s="32">
        <f t="shared" si="250"/>
        <v>0</v>
      </c>
      <c r="K36" s="32">
        <f t="shared" si="250"/>
        <v>0</v>
      </c>
      <c r="L36" s="32">
        <f t="shared" si="250"/>
        <v>0</v>
      </c>
      <c r="M36" s="32">
        <f t="shared" si="250"/>
        <v>0</v>
      </c>
      <c r="N36" s="32">
        <f t="shared" si="250"/>
        <v>0</v>
      </c>
      <c r="O36" s="32">
        <f t="shared" si="250"/>
        <v>0</v>
      </c>
      <c r="P36" s="32">
        <f t="shared" si="250"/>
        <v>0</v>
      </c>
      <c r="Q36" s="32">
        <f t="shared" si="250"/>
        <v>0</v>
      </c>
      <c r="R36" s="32">
        <f t="shared" si="250"/>
        <v>0</v>
      </c>
      <c r="S36" s="32">
        <f t="shared" si="250"/>
        <v>0</v>
      </c>
      <c r="T36" s="32">
        <f t="shared" si="250"/>
        <v>0</v>
      </c>
      <c r="U36" s="32">
        <f t="shared" si="250"/>
        <v>0</v>
      </c>
      <c r="V36" s="32">
        <f t="shared" si="250"/>
        <v>0</v>
      </c>
      <c r="W36" s="32">
        <f t="shared" si="250"/>
        <v>0</v>
      </c>
      <c r="X36" s="32">
        <f t="shared" si="250"/>
        <v>0</v>
      </c>
      <c r="Y36" s="32">
        <f t="shared" si="250"/>
        <v>0</v>
      </c>
      <c r="Z36" s="32">
        <f t="shared" si="250"/>
        <v>0</v>
      </c>
      <c r="AA36" s="32">
        <f t="shared" si="250"/>
        <v>0</v>
      </c>
      <c r="AB36" s="32">
        <f t="shared" si="250"/>
        <v>0</v>
      </c>
      <c r="AC36" s="32">
        <f t="shared" si="250"/>
        <v>0</v>
      </c>
      <c r="AD36" s="32">
        <f t="shared" si="250"/>
        <v>0</v>
      </c>
      <c r="AE36" s="32">
        <f t="shared" si="250"/>
        <v>0</v>
      </c>
      <c r="AF36" s="32">
        <f t="shared" si="250"/>
        <v>0</v>
      </c>
      <c r="AG36" s="32">
        <f t="shared" si="250"/>
        <v>0</v>
      </c>
      <c r="AH36" s="32">
        <f t="shared" si="250"/>
        <v>0</v>
      </c>
      <c r="AI36" s="32">
        <f t="shared" si="250"/>
        <v>0</v>
      </c>
      <c r="AJ36" s="32">
        <f t="shared" si="250"/>
        <v>0</v>
      </c>
      <c r="AK36" s="32">
        <f t="shared" si="250"/>
        <v>0</v>
      </c>
      <c r="AL36" s="32">
        <f t="shared" ref="AL36" si="251">AK36-AL35</f>
        <v>0</v>
      </c>
      <c r="AM36" s="32">
        <f t="shared" ref="AM36" si="252">AL36-AM35</f>
        <v>0</v>
      </c>
      <c r="AN36" s="32">
        <f t="shared" ref="AN36" si="253">AM36-AN35</f>
        <v>0</v>
      </c>
      <c r="AO36" s="32">
        <f t="shared" ref="AO36" si="254">AN36-AO35</f>
        <v>0</v>
      </c>
      <c r="AP36" s="32">
        <f t="shared" ref="AP36" si="255">AO36-AP35</f>
        <v>0</v>
      </c>
      <c r="AQ36" s="32">
        <f t="shared" ref="AQ36" si="256">AP36-AQ35</f>
        <v>0</v>
      </c>
      <c r="AR36" s="32">
        <f t="shared" ref="AR36" si="257">AQ36-AR35</f>
        <v>0</v>
      </c>
      <c r="AS36" s="32">
        <f t="shared" ref="AS36" si="258">AR36-AS35</f>
        <v>0</v>
      </c>
      <c r="AT36" s="32">
        <f t="shared" ref="AT36" si="259">AS36-AT35</f>
        <v>0</v>
      </c>
      <c r="AU36" s="32">
        <f t="shared" ref="AU36" si="260">AT36-AU35</f>
        <v>0</v>
      </c>
      <c r="AV36" s="32">
        <f t="shared" ref="AV36" si="261">AU36-AV35</f>
        <v>0</v>
      </c>
      <c r="AW36" s="32">
        <f t="shared" ref="AW36" si="262">AV36-AW35</f>
        <v>0</v>
      </c>
      <c r="AX36" s="32">
        <f t="shared" ref="AX36" si="263">AW36-AX35</f>
        <v>0</v>
      </c>
      <c r="AY36" s="32">
        <f t="shared" ref="AY36" si="264">AX36-AY35</f>
        <v>0</v>
      </c>
      <c r="AZ36" s="32">
        <f t="shared" ref="AZ36" si="265">AY36-AZ35</f>
        <v>0</v>
      </c>
      <c r="BA36" s="32">
        <f t="shared" ref="BA36" si="266">AZ36-BA35</f>
        <v>0</v>
      </c>
      <c r="BB36" s="32">
        <f t="shared" ref="BB36" si="267">BA36-BB35</f>
        <v>0</v>
      </c>
      <c r="BC36" s="32">
        <f t="shared" ref="BC36" si="268">BB36-BC35</f>
        <v>0</v>
      </c>
      <c r="BD36" s="32">
        <f t="shared" ref="BD36" si="269">BC36-BD35</f>
        <v>0</v>
      </c>
      <c r="BE36" s="32">
        <f t="shared" ref="BE36" si="270">BD36-BE35</f>
        <v>0</v>
      </c>
      <c r="BF36" s="32">
        <f t="shared" ref="BF36" si="271">BE36-BF35</f>
        <v>0</v>
      </c>
      <c r="BG36" s="32">
        <f t="shared" ref="BG36" si="272">BF36-BG35</f>
        <v>0</v>
      </c>
      <c r="BH36" s="32">
        <f t="shared" ref="BH36" si="273">BG36-BH35</f>
        <v>0</v>
      </c>
      <c r="BI36" s="32">
        <f t="shared" ref="BI36" si="274">BH36-BI35</f>
        <v>0</v>
      </c>
      <c r="BJ36" s="32">
        <f t="shared" ref="BJ36" si="275">BI36-BJ35</f>
        <v>0</v>
      </c>
      <c r="BK36" s="32">
        <f t="shared" ref="BK36" si="276">BJ36-BK35</f>
        <v>0</v>
      </c>
      <c r="BL36" s="32">
        <f t="shared" ref="BL36" si="277">BK36-BL35</f>
        <v>0</v>
      </c>
      <c r="BM36" s="32">
        <f t="shared" ref="BM36" si="278">BL36-BM35</f>
        <v>0</v>
      </c>
      <c r="BN36" s="32">
        <f t="shared" ref="BN36:CC36" si="279">BM36-BN35</f>
        <v>0</v>
      </c>
      <c r="BO36" s="32">
        <f t="shared" si="279"/>
        <v>0</v>
      </c>
      <c r="BP36" s="32">
        <f t="shared" si="279"/>
        <v>0</v>
      </c>
      <c r="BQ36" s="32">
        <f t="shared" si="279"/>
        <v>0</v>
      </c>
      <c r="BR36" s="32">
        <f t="shared" si="279"/>
        <v>0</v>
      </c>
      <c r="BS36" s="32">
        <f t="shared" si="279"/>
        <v>0</v>
      </c>
      <c r="BT36" s="32">
        <f t="shared" si="279"/>
        <v>0</v>
      </c>
      <c r="BU36" s="32">
        <f t="shared" si="279"/>
        <v>0</v>
      </c>
      <c r="BV36" s="32">
        <f t="shared" si="279"/>
        <v>0</v>
      </c>
      <c r="BW36" s="32">
        <f t="shared" si="279"/>
        <v>0</v>
      </c>
      <c r="BX36" s="32">
        <f t="shared" si="279"/>
        <v>0</v>
      </c>
      <c r="BY36" s="32">
        <f t="shared" si="279"/>
        <v>0</v>
      </c>
      <c r="BZ36" s="32">
        <f t="shared" si="279"/>
        <v>0</v>
      </c>
      <c r="CA36" s="32">
        <f t="shared" si="279"/>
        <v>0</v>
      </c>
      <c r="CB36" s="32">
        <f t="shared" si="279"/>
        <v>0</v>
      </c>
      <c r="CC36" s="32">
        <f t="shared" si="279"/>
        <v>0</v>
      </c>
    </row>
    <row r="37" spans="1:81" ht="19.899999999999999" customHeight="1" x14ac:dyDescent="0.3">
      <c r="A37" s="10" t="s">
        <v>1065</v>
      </c>
      <c r="F37" s="131"/>
      <c r="G37" s="45" t="e">
        <f>G32-G35</f>
        <v>#VALUE!</v>
      </c>
      <c r="H37" s="45" t="e">
        <f t="shared" ref="H37:BD37" si="280">H32-H35</f>
        <v>#VALUE!</v>
      </c>
      <c r="I37" s="45" t="e">
        <f t="shared" si="280"/>
        <v>#VALUE!</v>
      </c>
      <c r="J37" s="45" t="e">
        <f t="shared" si="280"/>
        <v>#VALUE!</v>
      </c>
      <c r="K37" s="45" t="e">
        <f t="shared" si="280"/>
        <v>#VALUE!</v>
      </c>
      <c r="L37" s="45" t="e">
        <f t="shared" si="280"/>
        <v>#VALUE!</v>
      </c>
      <c r="M37" s="45" t="e">
        <f t="shared" si="280"/>
        <v>#VALUE!</v>
      </c>
      <c r="N37" s="45" t="e">
        <f t="shared" si="280"/>
        <v>#VALUE!</v>
      </c>
      <c r="O37" s="45" t="e">
        <f t="shared" si="280"/>
        <v>#VALUE!</v>
      </c>
      <c r="P37" s="45" t="e">
        <f t="shared" si="280"/>
        <v>#VALUE!</v>
      </c>
      <c r="Q37" s="45" t="e">
        <f t="shared" si="280"/>
        <v>#VALUE!</v>
      </c>
      <c r="R37" s="45" t="e">
        <f t="shared" si="280"/>
        <v>#VALUE!</v>
      </c>
      <c r="S37" s="45" t="e">
        <f t="shared" si="280"/>
        <v>#VALUE!</v>
      </c>
      <c r="T37" s="45" t="e">
        <f t="shared" si="280"/>
        <v>#VALUE!</v>
      </c>
      <c r="U37" s="45" t="e">
        <f t="shared" si="280"/>
        <v>#VALUE!</v>
      </c>
      <c r="V37" s="45" t="e">
        <f t="shared" si="280"/>
        <v>#VALUE!</v>
      </c>
      <c r="W37" s="45" t="e">
        <f t="shared" si="280"/>
        <v>#VALUE!</v>
      </c>
      <c r="X37" s="45" t="e">
        <f t="shared" si="280"/>
        <v>#VALUE!</v>
      </c>
      <c r="Y37" s="45" t="e">
        <f t="shared" si="280"/>
        <v>#VALUE!</v>
      </c>
      <c r="Z37" s="45" t="e">
        <f t="shared" si="280"/>
        <v>#VALUE!</v>
      </c>
      <c r="AA37" s="45" t="e">
        <f t="shared" si="280"/>
        <v>#VALUE!</v>
      </c>
      <c r="AB37" s="45" t="e">
        <f t="shared" si="280"/>
        <v>#VALUE!</v>
      </c>
      <c r="AC37" s="45" t="e">
        <f t="shared" si="280"/>
        <v>#VALUE!</v>
      </c>
      <c r="AD37" s="45" t="e">
        <f t="shared" si="280"/>
        <v>#VALUE!</v>
      </c>
      <c r="AE37" s="45" t="e">
        <f t="shared" si="280"/>
        <v>#VALUE!</v>
      </c>
      <c r="AF37" s="45" t="e">
        <f t="shared" si="280"/>
        <v>#VALUE!</v>
      </c>
      <c r="AG37" s="45" t="e">
        <f t="shared" si="280"/>
        <v>#VALUE!</v>
      </c>
      <c r="AH37" s="45" t="e">
        <f t="shared" si="280"/>
        <v>#VALUE!</v>
      </c>
      <c r="AI37" s="45" t="e">
        <f t="shared" si="280"/>
        <v>#VALUE!</v>
      </c>
      <c r="AJ37" s="45" t="e">
        <f t="shared" si="280"/>
        <v>#VALUE!</v>
      </c>
      <c r="AK37" s="45" t="e">
        <f t="shared" si="280"/>
        <v>#VALUE!</v>
      </c>
      <c r="AL37" s="45" t="e">
        <f t="shared" si="280"/>
        <v>#VALUE!</v>
      </c>
      <c r="AM37" s="45" t="e">
        <f t="shared" si="280"/>
        <v>#VALUE!</v>
      </c>
      <c r="AN37" s="45" t="e">
        <f t="shared" si="280"/>
        <v>#VALUE!</v>
      </c>
      <c r="AO37" s="45" t="e">
        <f t="shared" si="280"/>
        <v>#VALUE!</v>
      </c>
      <c r="AP37" s="45" t="e">
        <f t="shared" si="280"/>
        <v>#VALUE!</v>
      </c>
      <c r="AQ37" s="45" t="e">
        <f t="shared" si="280"/>
        <v>#VALUE!</v>
      </c>
      <c r="AR37" s="45" t="e">
        <f t="shared" si="280"/>
        <v>#VALUE!</v>
      </c>
      <c r="AS37" s="45" t="e">
        <f t="shared" si="280"/>
        <v>#VALUE!</v>
      </c>
      <c r="AT37" s="45" t="e">
        <f t="shared" si="280"/>
        <v>#VALUE!</v>
      </c>
      <c r="AU37" s="45" t="e">
        <f t="shared" si="280"/>
        <v>#VALUE!</v>
      </c>
      <c r="AV37" s="45" t="e">
        <f t="shared" si="280"/>
        <v>#VALUE!</v>
      </c>
      <c r="AW37" s="45" t="e">
        <f t="shared" si="280"/>
        <v>#VALUE!</v>
      </c>
      <c r="AX37" s="45" t="e">
        <f t="shared" si="280"/>
        <v>#VALUE!</v>
      </c>
      <c r="AY37" s="45" t="e">
        <f t="shared" si="280"/>
        <v>#VALUE!</v>
      </c>
      <c r="AZ37" s="45" t="e">
        <f t="shared" si="280"/>
        <v>#VALUE!</v>
      </c>
      <c r="BA37" s="45" t="e">
        <f t="shared" si="280"/>
        <v>#VALUE!</v>
      </c>
      <c r="BB37" s="45" t="e">
        <f t="shared" si="280"/>
        <v>#VALUE!</v>
      </c>
      <c r="BC37" s="45" t="e">
        <f t="shared" si="280"/>
        <v>#VALUE!</v>
      </c>
      <c r="BD37" s="45" t="e">
        <f t="shared" si="280"/>
        <v>#VALUE!</v>
      </c>
      <c r="BE37" s="45" t="e">
        <f t="shared" ref="BE37:BN37" si="281">BE32-BE35</f>
        <v>#VALUE!</v>
      </c>
      <c r="BF37" s="45" t="e">
        <f t="shared" si="281"/>
        <v>#VALUE!</v>
      </c>
      <c r="BG37" s="45" t="e">
        <f t="shared" si="281"/>
        <v>#VALUE!</v>
      </c>
      <c r="BH37" s="45" t="e">
        <f t="shared" si="281"/>
        <v>#VALUE!</v>
      </c>
      <c r="BI37" s="45" t="e">
        <f t="shared" si="281"/>
        <v>#VALUE!</v>
      </c>
      <c r="BJ37" s="45" t="e">
        <f t="shared" si="281"/>
        <v>#VALUE!</v>
      </c>
      <c r="BK37" s="45" t="e">
        <f t="shared" si="281"/>
        <v>#VALUE!</v>
      </c>
      <c r="BL37" s="45" t="e">
        <f t="shared" si="281"/>
        <v>#VALUE!</v>
      </c>
      <c r="BM37" s="45" t="e">
        <f t="shared" si="281"/>
        <v>#VALUE!</v>
      </c>
      <c r="BN37" s="45" t="e">
        <f t="shared" si="281"/>
        <v>#VALUE!</v>
      </c>
      <c r="BO37" s="45" t="e">
        <f t="shared" ref="BO37:BP37" si="282">BO32-BO35</f>
        <v>#VALUE!</v>
      </c>
      <c r="BP37" s="45" t="e">
        <f t="shared" si="282"/>
        <v>#VALUE!</v>
      </c>
      <c r="BQ37" s="45" t="e">
        <f t="shared" ref="BQ37:CC37" si="283">BQ32-BQ35</f>
        <v>#VALUE!</v>
      </c>
      <c r="BR37" s="45" t="e">
        <f t="shared" si="283"/>
        <v>#VALUE!</v>
      </c>
      <c r="BS37" s="45" t="e">
        <f t="shared" si="283"/>
        <v>#VALUE!</v>
      </c>
      <c r="BT37" s="45" t="e">
        <f t="shared" si="283"/>
        <v>#VALUE!</v>
      </c>
      <c r="BU37" s="45" t="e">
        <f t="shared" si="283"/>
        <v>#VALUE!</v>
      </c>
      <c r="BV37" s="45" t="e">
        <f t="shared" si="283"/>
        <v>#VALUE!</v>
      </c>
      <c r="BW37" s="45" t="e">
        <f t="shared" si="283"/>
        <v>#VALUE!</v>
      </c>
      <c r="BX37" s="45" t="e">
        <f t="shared" si="283"/>
        <v>#VALUE!</v>
      </c>
      <c r="BY37" s="45" t="e">
        <f t="shared" si="283"/>
        <v>#VALUE!</v>
      </c>
      <c r="BZ37" s="45" t="e">
        <f t="shared" si="283"/>
        <v>#VALUE!</v>
      </c>
      <c r="CA37" s="45" t="e">
        <f t="shared" si="283"/>
        <v>#VALUE!</v>
      </c>
      <c r="CB37" s="45" t="e">
        <f t="shared" si="283"/>
        <v>#VALUE!</v>
      </c>
      <c r="CC37" s="45" t="e">
        <f t="shared" si="283"/>
        <v>#VALUE!</v>
      </c>
    </row>
    <row r="38" spans="1:81" ht="19.899999999999999" customHeight="1" x14ac:dyDescent="0.3">
      <c r="A38" s="10"/>
      <c r="G38" s="45"/>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c r="BM38" s="66"/>
      <c r="BN38" s="66"/>
      <c r="BO38" s="66"/>
      <c r="BP38" s="66"/>
      <c r="BQ38" s="66"/>
      <c r="BR38" s="66"/>
      <c r="BS38" s="66"/>
      <c r="BT38" s="66"/>
      <c r="BU38" s="66"/>
      <c r="BV38" s="66"/>
      <c r="BW38" s="66"/>
      <c r="BX38" s="66"/>
      <c r="BY38" s="66"/>
      <c r="BZ38" s="66"/>
      <c r="CA38" s="66"/>
      <c r="CB38" s="66"/>
      <c r="CC38" s="66"/>
    </row>
    <row r="39" spans="1:81" ht="19.899999999999999" customHeight="1" x14ac:dyDescent="0.3">
      <c r="A39" s="10" t="s">
        <v>1066</v>
      </c>
      <c r="G39" s="45"/>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c r="BM39" s="66"/>
      <c r="BN39" s="66"/>
      <c r="BO39" s="66"/>
      <c r="BP39" s="66"/>
      <c r="BQ39" s="66"/>
      <c r="BR39" s="66"/>
      <c r="BS39" s="66"/>
      <c r="BT39" s="66"/>
      <c r="BU39" s="66"/>
      <c r="BV39" s="66"/>
      <c r="BW39" s="66"/>
      <c r="BX39" s="66"/>
      <c r="BY39" s="66"/>
      <c r="BZ39" s="66"/>
      <c r="CA39" s="66"/>
      <c r="CB39" s="66"/>
      <c r="CC39" s="66"/>
    </row>
    <row r="40" spans="1:81" ht="19.899999999999999" customHeight="1" x14ac:dyDescent="0.3">
      <c r="A40" s="12"/>
      <c r="B40" s="768" t="s">
        <v>1067</v>
      </c>
      <c r="C40" s="768"/>
      <c r="D40" s="768"/>
      <c r="E40" s="768"/>
      <c r="F40" s="119">
        <f>IF('Application &amp; Input'!$M$281="Amortizing",$F$53,$F$58)</f>
        <v>0.75</v>
      </c>
      <c r="G40" s="32">
        <f>IF('Application &amp; Input'!$M$281="Amortizing",G55,G58)</f>
        <v>0</v>
      </c>
      <c r="H40" s="32">
        <f>IF('Application &amp; Input'!$M$281="Amortizing",H55,H58)</f>
        <v>0</v>
      </c>
      <c r="I40" s="32">
        <f>IF('Application &amp; Input'!$M$281="Amortizing",I55,I58)</f>
        <v>0</v>
      </c>
      <c r="J40" s="32">
        <f>IF('Application &amp; Input'!$M$281="Amortizing",J55,J58)</f>
        <v>0</v>
      </c>
      <c r="K40" s="32">
        <f>IF('Application &amp; Input'!$M$281="Amortizing",K55,K58)</f>
        <v>0</v>
      </c>
      <c r="L40" s="32">
        <f>IF('Application &amp; Input'!$M$281="Amortizing",L55,L58)</f>
        <v>0</v>
      </c>
      <c r="M40" s="32">
        <f>IF('Application &amp; Input'!$M$281="Amortizing",M55,M58)</f>
        <v>0</v>
      </c>
      <c r="N40" s="32">
        <f>IF('Application &amp; Input'!$M$281="Amortizing",N55,N58)</f>
        <v>0</v>
      </c>
      <c r="O40" s="32">
        <f>IF('Application &amp; Input'!$M$281="Amortizing",O55,O58)</f>
        <v>0</v>
      </c>
      <c r="P40" s="32">
        <f>IF('Application &amp; Input'!$M$281="Amortizing",P55,P58)</f>
        <v>0</v>
      </c>
      <c r="Q40" s="32">
        <f>IF('Application &amp; Input'!$M$281="Amortizing",Q55,Q58)</f>
        <v>0</v>
      </c>
      <c r="R40" s="32">
        <f>IF('Application &amp; Input'!$M$281="Amortizing",R55,R58)</f>
        <v>0</v>
      </c>
      <c r="S40" s="32">
        <f>IF('Application &amp; Input'!$M$281="Amortizing",S55,S58)</f>
        <v>0</v>
      </c>
      <c r="T40" s="32">
        <f>IF('Application &amp; Input'!$M$281="Amortizing",T55,T58)</f>
        <v>0</v>
      </c>
      <c r="U40" s="32">
        <f>IF('Application &amp; Input'!$M$281="Amortizing",U55,U58)</f>
        <v>0</v>
      </c>
      <c r="V40" s="32">
        <f>IF('Application &amp; Input'!$M$281="Amortizing",V55,V58)</f>
        <v>0</v>
      </c>
      <c r="W40" s="32">
        <f>IF('Application &amp; Input'!$M$281="Amortizing",W55,W58)</f>
        <v>0</v>
      </c>
      <c r="X40" s="32">
        <f>IF('Application &amp; Input'!$M$281="Amortizing",X55,X58)</f>
        <v>0</v>
      </c>
      <c r="Y40" s="32">
        <f>IF('Application &amp; Input'!$M$281="Amortizing",Y55,Y58)</f>
        <v>0</v>
      </c>
      <c r="Z40" s="32">
        <f>IF('Application &amp; Input'!$M$281="Amortizing",Z55,Z58)</f>
        <v>0</v>
      </c>
      <c r="AA40" s="32">
        <f>IF('Application &amp; Input'!$M$281="Amortizing",AA55,AA58)</f>
        <v>0</v>
      </c>
      <c r="AB40" s="32">
        <f>IF('Application &amp; Input'!$M$281="Amortizing",AB55,AB58)</f>
        <v>0</v>
      </c>
      <c r="AC40" s="32">
        <f>IF('Application &amp; Input'!$M$281="Amortizing",AC55,AC58)</f>
        <v>0</v>
      </c>
      <c r="AD40" s="32">
        <f>IF('Application &amp; Input'!$M$281="Amortizing",AD55,AD58)</f>
        <v>0</v>
      </c>
      <c r="AE40" s="32">
        <f>IF('Application &amp; Input'!$M$281="Amortizing",AE55,AE58)</f>
        <v>0</v>
      </c>
      <c r="AF40" s="32">
        <f>IF('Application &amp; Input'!$M$281="Amortizing",AF55,AF58)</f>
        <v>0</v>
      </c>
      <c r="AG40" s="32">
        <f>IF('Application &amp; Input'!$M$281="Amortizing",AG55,AG58)</f>
        <v>0</v>
      </c>
      <c r="AH40" s="32">
        <f>IF('Application &amp; Input'!$M$281="Amortizing",AH55,AH58)</f>
        <v>0</v>
      </c>
      <c r="AI40" s="32">
        <f>IF('Application &amp; Input'!$M$281="Amortizing",AI55,AI58)</f>
        <v>0</v>
      </c>
      <c r="AJ40" s="32">
        <f>IF('Application &amp; Input'!$M$281="Amortizing",AJ55,AJ58)</f>
        <v>0</v>
      </c>
      <c r="AK40" s="32">
        <f>IF('Application &amp; Input'!$M$281="Amortizing",AK55,AK58)</f>
        <v>0</v>
      </c>
      <c r="AL40" s="32">
        <f>IF('Application &amp; Input'!$M$281="Amortizing",AL55,AL58)</f>
        <v>0</v>
      </c>
      <c r="AM40" s="32">
        <f>IF('Application &amp; Input'!$M$281="Amortizing",AM55,AM58)</f>
        <v>0</v>
      </c>
      <c r="AN40" s="32">
        <f>IF('Application &amp; Input'!$M$281="Amortizing",AN55,AN58)</f>
        <v>0</v>
      </c>
      <c r="AO40" s="32">
        <f>IF('Application &amp; Input'!$M$281="Amortizing",AO55,AO58)</f>
        <v>0</v>
      </c>
      <c r="AP40" s="32">
        <f>IF('Application &amp; Input'!$M$281="Amortizing",AP55,AP58)</f>
        <v>0</v>
      </c>
      <c r="AQ40" s="32">
        <f>IF('Application &amp; Input'!$M$281="Amortizing",AQ55,AQ58)</f>
        <v>0</v>
      </c>
      <c r="AR40" s="32">
        <f>IF('Application &amp; Input'!$M$281="Amortizing",AR55,AR58)</f>
        <v>0</v>
      </c>
      <c r="AS40" s="32">
        <f>IF('Application &amp; Input'!$M$281="Amortizing",AS55,AS58)</f>
        <v>0</v>
      </c>
      <c r="AT40" s="32">
        <f>IF('Application &amp; Input'!$M$281="Amortizing",AT55,AT58)</f>
        <v>0</v>
      </c>
      <c r="AU40" s="32">
        <f>IF('Application &amp; Input'!$M$281="Amortizing",AU55,AU58)</f>
        <v>0</v>
      </c>
      <c r="AV40" s="32">
        <f>IF('Application &amp; Input'!$M$281="Amortizing",AV55,AV58)</f>
        <v>0</v>
      </c>
      <c r="AW40" s="32">
        <f>IF('Application &amp; Input'!$M$281="Amortizing",AW55,AW58)</f>
        <v>0</v>
      </c>
      <c r="AX40" s="32">
        <f>IF('Application &amp; Input'!$M$281="Amortizing",AX55,AX58)</f>
        <v>0</v>
      </c>
      <c r="AY40" s="32">
        <f>IF('Application &amp; Input'!$M$281="Amortizing",AY55,AY58)</f>
        <v>0</v>
      </c>
      <c r="AZ40" s="32">
        <f>IF('Application &amp; Input'!$M$281="Amortizing",AZ55,AZ58)</f>
        <v>0</v>
      </c>
      <c r="BA40" s="32">
        <f>IF('Application &amp; Input'!$M$281="Amortizing",BA55,BA58)</f>
        <v>0</v>
      </c>
      <c r="BB40" s="32">
        <f>IF('Application &amp; Input'!$M$281="Amortizing",BB55,BB58)</f>
        <v>0</v>
      </c>
      <c r="BC40" s="32">
        <f>IF('Application &amp; Input'!$M$281="Amortizing",BC55,BC58)</f>
        <v>0</v>
      </c>
      <c r="BD40" s="32">
        <f>IF('Application &amp; Input'!$M$281="Amortizing",BD55,BD58)</f>
        <v>0</v>
      </c>
      <c r="BE40" s="32">
        <f>IF('Application &amp; Input'!$M$281="Amortizing",BE55,BE58)</f>
        <v>0</v>
      </c>
      <c r="BF40" s="32">
        <f>IF('Application &amp; Input'!$M$281="Amortizing",BF55,BF58)</f>
        <v>0</v>
      </c>
      <c r="BG40" s="32">
        <f>IF('Application &amp; Input'!$M$281="Amortizing",BG55,BG58)</f>
        <v>0</v>
      </c>
      <c r="BH40" s="32">
        <f>IF('Application &amp; Input'!$M$281="Amortizing",BH55,BH58)</f>
        <v>0</v>
      </c>
      <c r="BI40" s="32">
        <f>IF('Application &amp; Input'!$M$281="Amortizing",BI55,BI58)</f>
        <v>0</v>
      </c>
      <c r="BJ40" s="32">
        <f>IF('Application &amp; Input'!$M$281="Amortizing",BJ55,BJ58)</f>
        <v>0</v>
      </c>
      <c r="BK40" s="32">
        <f>IF('Application &amp; Input'!$M$281="Amortizing",BK55,BK58)</f>
        <v>0</v>
      </c>
      <c r="BL40" s="32">
        <f>IF('Application &amp; Input'!$M$281="Amortizing",BL55,BL58)</f>
        <v>0</v>
      </c>
      <c r="BM40" s="32">
        <f>IF('Application &amp; Input'!$M$281="Amortizing",BM55,BM58)</f>
        <v>0</v>
      </c>
      <c r="BN40" s="32">
        <f>IF('Application &amp; Input'!$M$281="Amortizing",BN55,BN58)</f>
        <v>0</v>
      </c>
      <c r="BO40" s="32">
        <f>IF('Application &amp; Input'!$M$281="Amortizing",BO55,BO58)</f>
        <v>0</v>
      </c>
      <c r="BP40" s="32">
        <f>IF('Application &amp; Input'!$M$281="Amortizing",BP55,BP58)</f>
        <v>0</v>
      </c>
      <c r="BQ40" s="32">
        <f>IF('Application &amp; Input'!$M$281="Amortizing",BQ55,BQ58)</f>
        <v>0</v>
      </c>
      <c r="BR40" s="32">
        <f>IF('Application &amp; Input'!$M$281="Amortizing",BR55,BR58)</f>
        <v>0</v>
      </c>
      <c r="BS40" s="32">
        <f>IF('Application &amp; Input'!$M$281="Amortizing",BS55,BS58)</f>
        <v>0</v>
      </c>
      <c r="BT40" s="32">
        <f>IF('Application &amp; Input'!$M$281="Amortizing",BT55,BT58)</f>
        <v>0</v>
      </c>
      <c r="BU40" s="32">
        <f>IF('Application &amp; Input'!$M$281="Amortizing",BU55,BU58)</f>
        <v>0</v>
      </c>
      <c r="BV40" s="32">
        <f>IF('Application &amp; Input'!$M$281="Amortizing",BV55,BV58)</f>
        <v>0</v>
      </c>
      <c r="BW40" s="32">
        <f>IF('Application &amp; Input'!$M$281="Amortizing",BW55,BW58)</f>
        <v>0</v>
      </c>
      <c r="BX40" s="32">
        <f>IF('Application &amp; Input'!$M$281="Amortizing",BX55,BX58)</f>
        <v>0</v>
      </c>
      <c r="BY40" s="32">
        <f>IF('Application &amp; Input'!$M$281="Amortizing",BY55,BY58)</f>
        <v>0</v>
      </c>
      <c r="BZ40" s="32">
        <f>IF('Application &amp; Input'!$M$281="Amortizing",BZ55,BZ58)</f>
        <v>0</v>
      </c>
      <c r="CA40" s="32">
        <f>IF('Application &amp; Input'!$M$281="Amortizing",CA55,CA58)</f>
        <v>0</v>
      </c>
      <c r="CB40" s="32">
        <f>IF('Application &amp; Input'!$M$281="Amortizing",CB55,CB58)</f>
        <v>0</v>
      </c>
      <c r="CC40" s="32">
        <f>IF('Application &amp; Input'!$M$281="Amortizing",CC55,CC58)</f>
        <v>0</v>
      </c>
    </row>
    <row r="41" spans="1:81" ht="19.899999999999999" customHeight="1" x14ac:dyDescent="0.3">
      <c r="A41" s="65" t="s">
        <v>1068</v>
      </c>
      <c r="B41" s="41"/>
      <c r="C41" s="41"/>
      <c r="D41" s="41"/>
      <c r="E41" s="41"/>
      <c r="F41" s="41"/>
      <c r="G41" s="135" t="e">
        <f>G37-G40</f>
        <v>#VALUE!</v>
      </c>
      <c r="H41" s="135" t="e">
        <f t="shared" ref="H41:BD41" si="284">H37-H40</f>
        <v>#VALUE!</v>
      </c>
      <c r="I41" s="135" t="e">
        <f t="shared" si="284"/>
        <v>#VALUE!</v>
      </c>
      <c r="J41" s="135" t="e">
        <f t="shared" si="284"/>
        <v>#VALUE!</v>
      </c>
      <c r="K41" s="135" t="e">
        <f t="shared" si="284"/>
        <v>#VALUE!</v>
      </c>
      <c r="L41" s="135" t="e">
        <f t="shared" si="284"/>
        <v>#VALUE!</v>
      </c>
      <c r="M41" s="135" t="e">
        <f t="shared" si="284"/>
        <v>#VALUE!</v>
      </c>
      <c r="N41" s="135" t="e">
        <f t="shared" si="284"/>
        <v>#VALUE!</v>
      </c>
      <c r="O41" s="135" t="e">
        <f t="shared" si="284"/>
        <v>#VALUE!</v>
      </c>
      <c r="P41" s="135" t="e">
        <f t="shared" si="284"/>
        <v>#VALUE!</v>
      </c>
      <c r="Q41" s="135" t="e">
        <f t="shared" si="284"/>
        <v>#VALUE!</v>
      </c>
      <c r="R41" s="135" t="e">
        <f t="shared" si="284"/>
        <v>#VALUE!</v>
      </c>
      <c r="S41" s="135" t="e">
        <f t="shared" si="284"/>
        <v>#VALUE!</v>
      </c>
      <c r="T41" s="135" t="e">
        <f t="shared" si="284"/>
        <v>#VALUE!</v>
      </c>
      <c r="U41" s="135" t="e">
        <f t="shared" si="284"/>
        <v>#VALUE!</v>
      </c>
      <c r="V41" s="135" t="e">
        <f t="shared" si="284"/>
        <v>#VALUE!</v>
      </c>
      <c r="W41" s="135" t="e">
        <f t="shared" si="284"/>
        <v>#VALUE!</v>
      </c>
      <c r="X41" s="135" t="e">
        <f t="shared" si="284"/>
        <v>#VALUE!</v>
      </c>
      <c r="Y41" s="135" t="e">
        <f t="shared" si="284"/>
        <v>#VALUE!</v>
      </c>
      <c r="Z41" s="135" t="e">
        <f t="shared" si="284"/>
        <v>#VALUE!</v>
      </c>
      <c r="AA41" s="135" t="e">
        <f t="shared" si="284"/>
        <v>#VALUE!</v>
      </c>
      <c r="AB41" s="135" t="e">
        <f t="shared" si="284"/>
        <v>#VALUE!</v>
      </c>
      <c r="AC41" s="135" t="e">
        <f t="shared" si="284"/>
        <v>#VALUE!</v>
      </c>
      <c r="AD41" s="135" t="e">
        <f t="shared" si="284"/>
        <v>#VALUE!</v>
      </c>
      <c r="AE41" s="135" t="e">
        <f t="shared" si="284"/>
        <v>#VALUE!</v>
      </c>
      <c r="AF41" s="135" t="e">
        <f t="shared" si="284"/>
        <v>#VALUE!</v>
      </c>
      <c r="AG41" s="135" t="e">
        <f t="shared" si="284"/>
        <v>#VALUE!</v>
      </c>
      <c r="AH41" s="135" t="e">
        <f t="shared" si="284"/>
        <v>#VALUE!</v>
      </c>
      <c r="AI41" s="135" t="e">
        <f t="shared" si="284"/>
        <v>#VALUE!</v>
      </c>
      <c r="AJ41" s="135" t="e">
        <f t="shared" si="284"/>
        <v>#VALUE!</v>
      </c>
      <c r="AK41" s="135" t="e">
        <f t="shared" si="284"/>
        <v>#VALUE!</v>
      </c>
      <c r="AL41" s="135" t="e">
        <f t="shared" si="284"/>
        <v>#VALUE!</v>
      </c>
      <c r="AM41" s="135" t="e">
        <f t="shared" si="284"/>
        <v>#VALUE!</v>
      </c>
      <c r="AN41" s="135" t="e">
        <f t="shared" si="284"/>
        <v>#VALUE!</v>
      </c>
      <c r="AO41" s="135" t="e">
        <f t="shared" si="284"/>
        <v>#VALUE!</v>
      </c>
      <c r="AP41" s="135" t="e">
        <f t="shared" si="284"/>
        <v>#VALUE!</v>
      </c>
      <c r="AQ41" s="135" t="e">
        <f t="shared" si="284"/>
        <v>#VALUE!</v>
      </c>
      <c r="AR41" s="135" t="e">
        <f t="shared" si="284"/>
        <v>#VALUE!</v>
      </c>
      <c r="AS41" s="135" t="e">
        <f t="shared" si="284"/>
        <v>#VALUE!</v>
      </c>
      <c r="AT41" s="135" t="e">
        <f t="shared" si="284"/>
        <v>#VALUE!</v>
      </c>
      <c r="AU41" s="135" t="e">
        <f t="shared" si="284"/>
        <v>#VALUE!</v>
      </c>
      <c r="AV41" s="135" t="e">
        <f t="shared" si="284"/>
        <v>#VALUE!</v>
      </c>
      <c r="AW41" s="135" t="e">
        <f t="shared" si="284"/>
        <v>#VALUE!</v>
      </c>
      <c r="AX41" s="135" t="e">
        <f t="shared" si="284"/>
        <v>#VALUE!</v>
      </c>
      <c r="AY41" s="135" t="e">
        <f t="shared" si="284"/>
        <v>#VALUE!</v>
      </c>
      <c r="AZ41" s="135" t="e">
        <f t="shared" si="284"/>
        <v>#VALUE!</v>
      </c>
      <c r="BA41" s="135" t="e">
        <f t="shared" si="284"/>
        <v>#VALUE!</v>
      </c>
      <c r="BB41" s="135" t="e">
        <f t="shared" si="284"/>
        <v>#VALUE!</v>
      </c>
      <c r="BC41" s="135" t="e">
        <f t="shared" si="284"/>
        <v>#VALUE!</v>
      </c>
      <c r="BD41" s="135" t="e">
        <f t="shared" si="284"/>
        <v>#VALUE!</v>
      </c>
      <c r="BE41" s="135" t="e">
        <f t="shared" ref="BE41:BN41" si="285">BE37-BE40</f>
        <v>#VALUE!</v>
      </c>
      <c r="BF41" s="135" t="e">
        <f t="shared" si="285"/>
        <v>#VALUE!</v>
      </c>
      <c r="BG41" s="135" t="e">
        <f t="shared" si="285"/>
        <v>#VALUE!</v>
      </c>
      <c r="BH41" s="135" t="e">
        <f t="shared" si="285"/>
        <v>#VALUE!</v>
      </c>
      <c r="BI41" s="135" t="e">
        <f t="shared" si="285"/>
        <v>#VALUE!</v>
      </c>
      <c r="BJ41" s="135" t="e">
        <f t="shared" si="285"/>
        <v>#VALUE!</v>
      </c>
      <c r="BK41" s="135" t="e">
        <f t="shared" si="285"/>
        <v>#VALUE!</v>
      </c>
      <c r="BL41" s="135" t="e">
        <f t="shared" si="285"/>
        <v>#VALUE!</v>
      </c>
      <c r="BM41" s="135" t="e">
        <f t="shared" si="285"/>
        <v>#VALUE!</v>
      </c>
      <c r="BN41" s="135" t="e">
        <f t="shared" si="285"/>
        <v>#VALUE!</v>
      </c>
      <c r="BO41" s="135" t="e">
        <f t="shared" ref="BO41:BP41" si="286">BO37-BO40</f>
        <v>#VALUE!</v>
      </c>
      <c r="BP41" s="135" t="e">
        <f t="shared" si="286"/>
        <v>#VALUE!</v>
      </c>
      <c r="BQ41" s="135" t="e">
        <f t="shared" ref="BQ41:CC41" si="287">BQ37-BQ40</f>
        <v>#VALUE!</v>
      </c>
      <c r="BR41" s="135" t="e">
        <f t="shared" si="287"/>
        <v>#VALUE!</v>
      </c>
      <c r="BS41" s="135" t="e">
        <f t="shared" si="287"/>
        <v>#VALUE!</v>
      </c>
      <c r="BT41" s="135" t="e">
        <f t="shared" si="287"/>
        <v>#VALUE!</v>
      </c>
      <c r="BU41" s="135" t="e">
        <f t="shared" si="287"/>
        <v>#VALUE!</v>
      </c>
      <c r="BV41" s="135" t="e">
        <f t="shared" si="287"/>
        <v>#VALUE!</v>
      </c>
      <c r="BW41" s="135" t="e">
        <f t="shared" si="287"/>
        <v>#VALUE!</v>
      </c>
      <c r="BX41" s="135" t="e">
        <f t="shared" si="287"/>
        <v>#VALUE!</v>
      </c>
      <c r="BY41" s="135" t="e">
        <f t="shared" si="287"/>
        <v>#VALUE!</v>
      </c>
      <c r="BZ41" s="135" t="e">
        <f t="shared" si="287"/>
        <v>#VALUE!</v>
      </c>
      <c r="CA41" s="135" t="e">
        <f t="shared" si="287"/>
        <v>#VALUE!</v>
      </c>
      <c r="CB41" s="135" t="e">
        <f t="shared" si="287"/>
        <v>#VALUE!</v>
      </c>
      <c r="CC41" s="135" t="e">
        <f t="shared" si="287"/>
        <v>#VALUE!</v>
      </c>
    </row>
    <row r="42" spans="1:81" ht="19.899999999999999" customHeight="1" x14ac:dyDescent="0.3">
      <c r="A42" s="12"/>
      <c r="B42" s="768"/>
      <c r="C42" s="768"/>
      <c r="D42" s="768"/>
      <c r="E42" s="768"/>
      <c r="F42" s="768"/>
      <c r="G42" s="32"/>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row>
    <row r="43" spans="1:81" ht="19.899999999999999" customHeight="1" x14ac:dyDescent="0.3">
      <c r="A43" s="10"/>
      <c r="B43" s="1" t="s">
        <v>1069</v>
      </c>
      <c r="G43" s="45"/>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row>
    <row r="44" spans="1:81" ht="19.899999999999999" customHeight="1" x14ac:dyDescent="0.3">
      <c r="A44" s="10"/>
      <c r="C44" s="1" t="s">
        <v>1070</v>
      </c>
      <c r="G44" s="123">
        <f>IF('Application &amp; Input'!$M$281="Amortizing",G53,G59)</f>
        <v>0</v>
      </c>
      <c r="H44" s="123">
        <f>IF('Application &amp; Input'!$M$281="Amortizing",H53,H59)</f>
        <v>0</v>
      </c>
      <c r="I44" s="123">
        <f>IF('Application &amp; Input'!$M$281="Amortizing",I53,I59)</f>
        <v>0</v>
      </c>
      <c r="J44" s="123">
        <f>IF('Application &amp; Input'!$M$281="Amortizing",J53,J59)</f>
        <v>0</v>
      </c>
      <c r="K44" s="123">
        <f>IF('Application &amp; Input'!$M$281="Amortizing",K53,K59)</f>
        <v>0</v>
      </c>
      <c r="L44" s="123">
        <f>IF('Application &amp; Input'!$M$281="Amortizing",L53,L59)</f>
        <v>0</v>
      </c>
      <c r="M44" s="123">
        <f>IF('Application &amp; Input'!$M$281="Amortizing",M53,M59)</f>
        <v>0</v>
      </c>
      <c r="N44" s="123">
        <f>IF('Application &amp; Input'!$M$281="Amortizing",N53,N59)</f>
        <v>0</v>
      </c>
      <c r="O44" s="123">
        <f>IF('Application &amp; Input'!$M$281="Amortizing",O53,O59)</f>
        <v>0</v>
      </c>
      <c r="P44" s="123">
        <f>IF('Application &amp; Input'!$M$281="Amortizing",P53,P59)</f>
        <v>0</v>
      </c>
      <c r="Q44" s="123">
        <f>IF('Application &amp; Input'!$M$281="Amortizing",Q53,Q59)</f>
        <v>0</v>
      </c>
      <c r="R44" s="123">
        <f>IF('Application &amp; Input'!$M$281="Amortizing",R53,R59)</f>
        <v>0</v>
      </c>
      <c r="S44" s="123">
        <f>IF('Application &amp; Input'!$M$281="Amortizing",S53,S59)</f>
        <v>0</v>
      </c>
      <c r="T44" s="123">
        <f>IF('Application &amp; Input'!$M$281="Amortizing",T53,T59)</f>
        <v>0</v>
      </c>
      <c r="U44" s="123">
        <f>IF('Application &amp; Input'!$M$281="Amortizing",U53,U59)</f>
        <v>0</v>
      </c>
      <c r="V44" s="123">
        <f>IF('Application &amp; Input'!$M$281="Amortizing",V53,V59)</f>
        <v>0</v>
      </c>
      <c r="W44" s="123">
        <f>IF('Application &amp; Input'!$M$281="Amortizing",W53,W59)</f>
        <v>0</v>
      </c>
      <c r="X44" s="123">
        <f>IF('Application &amp; Input'!$M$281="Amortizing",X53,X59)</f>
        <v>0</v>
      </c>
      <c r="Y44" s="123">
        <f>IF('Application &amp; Input'!$M$281="Amortizing",Y53,Y59)</f>
        <v>0</v>
      </c>
      <c r="Z44" s="123">
        <f>IF('Application &amp; Input'!$M$281="Amortizing",Z53,Z59)</f>
        <v>0</v>
      </c>
      <c r="AA44" s="123">
        <f>IF('Application &amp; Input'!$M$281="Amortizing",AA53,AA59)</f>
        <v>0</v>
      </c>
      <c r="AB44" s="123">
        <f>IF('Application &amp; Input'!$M$281="Amortizing",AB53,AB59)</f>
        <v>0</v>
      </c>
      <c r="AC44" s="123">
        <f>IF('Application &amp; Input'!$M$281="Amortizing",AC53,AC59)</f>
        <v>0</v>
      </c>
      <c r="AD44" s="123">
        <f>IF('Application &amp; Input'!$M$281="Amortizing",AD53,AD59)</f>
        <v>0</v>
      </c>
      <c r="AE44" s="123">
        <f>IF('Application &amp; Input'!$M$281="Amortizing",AE53,AE59)</f>
        <v>0</v>
      </c>
      <c r="AF44" s="123">
        <f>IF('Application &amp; Input'!$M$281="Amortizing",AF53,AF59)</f>
        <v>0</v>
      </c>
      <c r="AG44" s="123">
        <f>IF('Application &amp; Input'!$M$281="Amortizing",AG53,AG59)</f>
        <v>0</v>
      </c>
      <c r="AH44" s="123">
        <f>IF('Application &amp; Input'!$M$281="Amortizing",AH53,AH59)</f>
        <v>0</v>
      </c>
      <c r="AI44" s="123">
        <f>IF('Application &amp; Input'!$M$281="Amortizing",AI53,AI59)</f>
        <v>0</v>
      </c>
      <c r="AJ44" s="123">
        <f>IF('Application &amp; Input'!$M$281="Amortizing",AJ53,AJ59)</f>
        <v>0</v>
      </c>
      <c r="AK44" s="123">
        <f>IF('Application &amp; Input'!$M$281="Amortizing",AK53,AK59)</f>
        <v>0</v>
      </c>
      <c r="AL44" s="123">
        <f>IF('Application &amp; Input'!$M$281="Amortizing",AL53,AL59)</f>
        <v>0</v>
      </c>
      <c r="AM44" s="123">
        <f>IF('Application &amp; Input'!$M$281="Amortizing",AM53,AM59)</f>
        <v>0</v>
      </c>
      <c r="AN44" s="123">
        <f>IF('Application &amp; Input'!$M$281="Amortizing",AN53,AN59)</f>
        <v>0</v>
      </c>
      <c r="AO44" s="123">
        <f>IF('Application &amp; Input'!$M$281="Amortizing",AO53,AO59)</f>
        <v>0</v>
      </c>
      <c r="AP44" s="123">
        <f>IF('Application &amp; Input'!$M$281="Amortizing",AP53,AP59)</f>
        <v>0</v>
      </c>
      <c r="AQ44" s="123">
        <f>IF('Application &amp; Input'!$M$281="Amortizing",AQ53,AQ59)</f>
        <v>0</v>
      </c>
      <c r="AR44" s="123">
        <f>IF('Application &amp; Input'!$M$281="Amortizing",AR53,AR59)</f>
        <v>0</v>
      </c>
      <c r="AS44" s="123">
        <f>IF('Application &amp; Input'!$M$281="Amortizing",AS53,AS59)</f>
        <v>0</v>
      </c>
      <c r="AT44" s="123">
        <f>IF('Application &amp; Input'!$M$281="Amortizing",AT53,AT59)</f>
        <v>0</v>
      </c>
      <c r="AU44" s="123">
        <f>IF('Application &amp; Input'!$M$281="Amortizing",AU53,AU59)</f>
        <v>0</v>
      </c>
      <c r="AV44" s="123">
        <f>IF('Application &amp; Input'!$M$281="Amortizing",AV53,AV59)</f>
        <v>0</v>
      </c>
      <c r="AW44" s="123">
        <f>IF('Application &amp; Input'!$M$281="Amortizing",AW53,AW59)</f>
        <v>0</v>
      </c>
      <c r="AX44" s="123">
        <f>IF('Application &amp; Input'!$M$281="Amortizing",AX53,AX59)</f>
        <v>0</v>
      </c>
      <c r="AY44" s="123">
        <f>IF('Application &amp; Input'!$M$281="Amortizing",AY53,AY59)</f>
        <v>0</v>
      </c>
      <c r="AZ44" s="123">
        <f>IF('Application &amp; Input'!$M$281="Amortizing",AZ53,AZ59)</f>
        <v>0</v>
      </c>
      <c r="BA44" s="123">
        <f>IF('Application &amp; Input'!$M$281="Amortizing",BA53,BA59)</f>
        <v>0</v>
      </c>
      <c r="BB44" s="123">
        <f>IF('Application &amp; Input'!$M$281="Amortizing",BB53,BB59)</f>
        <v>0</v>
      </c>
      <c r="BC44" s="123">
        <f>IF('Application &amp; Input'!$M$281="Amortizing",BC53,BC59)</f>
        <v>0</v>
      </c>
      <c r="BD44" s="123">
        <f>IF('Application &amp; Input'!$M$281="Amortizing",BD53,BD59)</f>
        <v>0</v>
      </c>
      <c r="BE44" s="123">
        <f>IF('Application &amp; Input'!$M$281="Amortizing",BE53,BE59)</f>
        <v>0</v>
      </c>
      <c r="BF44" s="123">
        <f>IF('Application &amp; Input'!$M$281="Amortizing",BF53,BF59)</f>
        <v>0</v>
      </c>
      <c r="BG44" s="123">
        <f>IF('Application &amp; Input'!$M$281="Amortizing",BG53,BG59)</f>
        <v>0</v>
      </c>
      <c r="BH44" s="123">
        <f>IF('Application &amp; Input'!$M$281="Amortizing",BH53,BH59)</f>
        <v>0</v>
      </c>
      <c r="BI44" s="123">
        <f>IF('Application &amp; Input'!$M$281="Amortizing",BI53,BI59)</f>
        <v>0</v>
      </c>
      <c r="BJ44" s="123">
        <f>IF('Application &amp; Input'!$M$281="Amortizing",BJ53,BJ59)</f>
        <v>0</v>
      </c>
      <c r="BK44" s="123">
        <f>IF('Application &amp; Input'!$M$281="Amortizing",BK53,BK59)</f>
        <v>0</v>
      </c>
      <c r="BL44" s="123">
        <f>IF('Application &amp; Input'!$M$281="Amortizing",BL53,BL59)</f>
        <v>0</v>
      </c>
      <c r="BM44" s="123">
        <f>IF('Application &amp; Input'!$M$281="Amortizing",BM53,BM59)</f>
        <v>0</v>
      </c>
      <c r="BN44" s="123">
        <f>IF('Application &amp; Input'!$M$281="Amortizing",BN53,BN59)</f>
        <v>0</v>
      </c>
      <c r="BO44" s="123">
        <f>IF('Application &amp; Input'!$M$281="Amortizing",BO53,BO59)</f>
        <v>0</v>
      </c>
      <c r="BP44" s="123">
        <f>IF('Application &amp; Input'!$M$281="Amortizing",BP53,BP59)</f>
        <v>0</v>
      </c>
      <c r="BQ44" s="123">
        <f>IF('Application &amp; Input'!$M$281="Amortizing",BQ53,BQ59)</f>
        <v>0</v>
      </c>
      <c r="BR44" s="123">
        <f>IF('Application &amp; Input'!$M$281="Amortizing",BR53,BR59)</f>
        <v>0</v>
      </c>
      <c r="BS44" s="123">
        <f>IF('Application &amp; Input'!$M$281="Amortizing",BS53,BS59)</f>
        <v>0</v>
      </c>
      <c r="BT44" s="123">
        <f>IF('Application &amp; Input'!$M$281="Amortizing",BT53,BT59)</f>
        <v>0</v>
      </c>
      <c r="BU44" s="123">
        <f>IF('Application &amp; Input'!$M$281="Amortizing",BU53,BU59)</f>
        <v>0</v>
      </c>
      <c r="BV44" s="123">
        <f>IF('Application &amp; Input'!$M$281="Amortizing",BV53,BV59)</f>
        <v>0</v>
      </c>
      <c r="BW44" s="123">
        <f>IF('Application &amp; Input'!$M$281="Amortizing",BW53,BW59)</f>
        <v>0</v>
      </c>
      <c r="BX44" s="123">
        <f>IF('Application &amp; Input'!$M$281="Amortizing",BX53,BX59)</f>
        <v>0</v>
      </c>
      <c r="BY44" s="123">
        <f>IF('Application &amp; Input'!$M$281="Amortizing",BY53,BY59)</f>
        <v>0</v>
      </c>
      <c r="BZ44" s="123">
        <f>IF('Application &amp; Input'!$M$281="Amortizing",BZ53,BZ59)</f>
        <v>0</v>
      </c>
      <c r="CA44" s="123">
        <f>IF('Application &amp; Input'!$M$281="Amortizing",CA53,CA59)</f>
        <v>0</v>
      </c>
      <c r="CB44" s="123">
        <f>IF('Application &amp; Input'!$M$281="Amortizing",CB53,CB59)</f>
        <v>0</v>
      </c>
      <c r="CC44" s="123">
        <f>IF('Application &amp; Input'!$M$281="Amortizing",CC53,CC59)</f>
        <v>0</v>
      </c>
    </row>
    <row r="45" spans="1:81" ht="19.899999999999999" customHeight="1" x14ac:dyDescent="0.3">
      <c r="A45" s="10"/>
      <c r="C45" s="1" t="s">
        <v>1071</v>
      </c>
      <c r="F45" s="11">
        <f>'Application &amp; Input'!$M$278</f>
        <v>0</v>
      </c>
      <c r="G45" s="123">
        <f>IF('Application &amp; Input'!$M$281="Amortizing",F45-G53,G60)</f>
        <v>0</v>
      </c>
      <c r="H45" s="123">
        <f>IF('Application &amp; Input'!$M$281="Amortizing",G45-H53,H60)</f>
        <v>0</v>
      </c>
      <c r="I45" s="123">
        <f>IF('Application &amp; Input'!$M$281="Amortizing",H45-I53,I60)</f>
        <v>0</v>
      </c>
      <c r="J45" s="123">
        <f>IF('Application &amp; Input'!$M$281="Amortizing",I45-J53,J60)</f>
        <v>0</v>
      </c>
      <c r="K45" s="123">
        <f>IF('Application &amp; Input'!$M$281="Amortizing",J45-K53,K60)</f>
        <v>0</v>
      </c>
      <c r="L45" s="123">
        <f>IF('Application &amp; Input'!$M$281="Amortizing",K45-L53,L60)</f>
        <v>0</v>
      </c>
      <c r="M45" s="123">
        <f>IF('Application &amp; Input'!$M$281="Amortizing",L45-M53,M60)</f>
        <v>0</v>
      </c>
      <c r="N45" s="123">
        <f>IF('Application &amp; Input'!$M$281="Amortizing",M45-N53,N60)</f>
        <v>0</v>
      </c>
      <c r="O45" s="123">
        <f>IF('Application &amp; Input'!$M$281="Amortizing",N45-O53,O60)</f>
        <v>0</v>
      </c>
      <c r="P45" s="123">
        <f>IF('Application &amp; Input'!$M$281="Amortizing",O45-P53,P60)</f>
        <v>0</v>
      </c>
      <c r="Q45" s="123">
        <f>IF('Application &amp; Input'!$M$281="Amortizing",P45-Q53,Q60)</f>
        <v>0</v>
      </c>
      <c r="R45" s="123">
        <f>IF('Application &amp; Input'!$M$281="Amortizing",Q45-R53,R60)</f>
        <v>0</v>
      </c>
      <c r="S45" s="123">
        <f>IF('Application &amp; Input'!$M$281="Amortizing",R45-S53,S60)</f>
        <v>0</v>
      </c>
      <c r="T45" s="123">
        <f>IF('Application &amp; Input'!$M$281="Amortizing",S45-T53,T60)</f>
        <v>0</v>
      </c>
      <c r="U45" s="123">
        <f>IF('Application &amp; Input'!$M$281="Amortizing",T45-U53,U60)</f>
        <v>0</v>
      </c>
      <c r="V45" s="123">
        <f>IF('Application &amp; Input'!$M$281="Amortizing",U45-V53,V60)</f>
        <v>0</v>
      </c>
      <c r="W45" s="123">
        <f>IF('Application &amp; Input'!$M$281="Amortizing",V45-W53,W60)</f>
        <v>0</v>
      </c>
      <c r="X45" s="123">
        <f>IF('Application &amp; Input'!$M$281="Amortizing",W45-X53,X60)</f>
        <v>0</v>
      </c>
      <c r="Y45" s="123">
        <f>IF('Application &amp; Input'!$M$281="Amortizing",X45-Y53,Y60)</f>
        <v>0</v>
      </c>
      <c r="Z45" s="123">
        <f>IF('Application &amp; Input'!$M$281="Amortizing",Y45-Z53,Z60)</f>
        <v>0</v>
      </c>
      <c r="AA45" s="123">
        <f>IF('Application &amp; Input'!$M$281="Amortizing",Z45-AA53,AA60)</f>
        <v>0</v>
      </c>
      <c r="AB45" s="123">
        <f>IF('Application &amp; Input'!$M$281="Amortizing",AA45-AB53,AB60)</f>
        <v>0</v>
      </c>
      <c r="AC45" s="123">
        <f>IF('Application &amp; Input'!$M$281="Amortizing",AB45-AC53,AC60)</f>
        <v>0</v>
      </c>
      <c r="AD45" s="123">
        <f>IF('Application &amp; Input'!$M$281="Amortizing",AC45-AD53,AD60)</f>
        <v>0</v>
      </c>
      <c r="AE45" s="123">
        <f>IF('Application &amp; Input'!$M$281="Amortizing",AD45-AE53,AE60)</f>
        <v>0</v>
      </c>
      <c r="AF45" s="123">
        <f>IF('Application &amp; Input'!$M$281="Amortizing",AE45-AF53,AF60)</f>
        <v>0</v>
      </c>
      <c r="AG45" s="123">
        <f>IF('Application &amp; Input'!$M$281="Amortizing",AF45-AG53,AG60)</f>
        <v>0</v>
      </c>
      <c r="AH45" s="123">
        <f>IF('Application &amp; Input'!$M$281="Amortizing",AG45-AH53,AH60)</f>
        <v>0</v>
      </c>
      <c r="AI45" s="123">
        <f>IF('Application &amp; Input'!$M$281="Amortizing",AH45-AI53,AI60)</f>
        <v>0</v>
      </c>
      <c r="AJ45" s="123">
        <f>IF('Application &amp; Input'!$M$281="Amortizing",AI45-AJ53,AJ60)</f>
        <v>0</v>
      </c>
      <c r="AK45" s="123">
        <f>IF('Application &amp; Input'!$M$281="Amortizing",AJ45-AK53,AK60)</f>
        <v>0</v>
      </c>
      <c r="AL45" s="123">
        <f>IF('Application &amp; Input'!$M$281="Amortizing",AK45-AL53,AL60)</f>
        <v>0</v>
      </c>
      <c r="AM45" s="123">
        <f>IF('Application &amp; Input'!$M$281="Amortizing",AL45-AM53,AM60)</f>
        <v>0</v>
      </c>
      <c r="AN45" s="123">
        <f>IF('Application &amp; Input'!$M$281="Amortizing",AM45-AN53,AN60)</f>
        <v>0</v>
      </c>
      <c r="AO45" s="123">
        <f>IF('Application &amp; Input'!$M$281="Amortizing",AN45-AO53,AO60)</f>
        <v>0</v>
      </c>
      <c r="AP45" s="123">
        <f>IF('Application &amp; Input'!$M$281="Amortizing",AO45-AP53,AP60)</f>
        <v>0</v>
      </c>
      <c r="AQ45" s="123">
        <f>IF('Application &amp; Input'!$M$281="Amortizing",AP45-AQ53,AQ60)</f>
        <v>0</v>
      </c>
      <c r="AR45" s="123">
        <f>IF('Application &amp; Input'!$M$281="Amortizing",AQ45-AR53,AR60)</f>
        <v>0</v>
      </c>
      <c r="AS45" s="123">
        <f>IF('Application &amp; Input'!$M$281="Amortizing",AR45-AS53,AS60)</f>
        <v>0</v>
      </c>
      <c r="AT45" s="123">
        <f>IF('Application &amp; Input'!$M$281="Amortizing",AS45-AT53,AT60)</f>
        <v>0</v>
      </c>
      <c r="AU45" s="123">
        <f>IF('Application &amp; Input'!$M$281="Amortizing",AT45-AU53,AU60)</f>
        <v>0</v>
      </c>
      <c r="AV45" s="123">
        <f>IF('Application &amp; Input'!$M$281="Amortizing",AU45-AV53,AV60)</f>
        <v>0</v>
      </c>
      <c r="AW45" s="123">
        <f>IF('Application &amp; Input'!$M$281="Amortizing",AV45-AW53,AW60)</f>
        <v>0</v>
      </c>
      <c r="AX45" s="123">
        <f>IF('Application &amp; Input'!$M$281="Amortizing",AW45-AX53,AX60)</f>
        <v>0</v>
      </c>
      <c r="AY45" s="123">
        <f>IF('Application &amp; Input'!$M$281="Amortizing",AX45-AY53,AY60)</f>
        <v>0</v>
      </c>
      <c r="AZ45" s="123">
        <f>IF('Application &amp; Input'!$M$281="Amortizing",AY45-AZ53,AZ60)</f>
        <v>0</v>
      </c>
      <c r="BA45" s="123">
        <f>IF('Application &amp; Input'!$M$281="Amortizing",AZ45-BA53,BA60)</f>
        <v>0</v>
      </c>
      <c r="BB45" s="123">
        <f>IF('Application &amp; Input'!$M$281="Amortizing",BA45-BB53,BB60)</f>
        <v>0</v>
      </c>
      <c r="BC45" s="123">
        <f>IF('Application &amp; Input'!$M$281="Amortizing",BB45-BC53,BC60)</f>
        <v>0</v>
      </c>
      <c r="BD45" s="123">
        <f>IF('Application &amp; Input'!$M$281="Amortizing",BC45-BD53,BD60)</f>
        <v>0</v>
      </c>
      <c r="BE45" s="123">
        <f>IF('Application &amp; Input'!$M$281="Amortizing",BD45-BE53,BE60)</f>
        <v>0</v>
      </c>
      <c r="BF45" s="123">
        <f>IF('Application &amp; Input'!$M$281="Amortizing",BE45-BF53,BF60)</f>
        <v>0</v>
      </c>
      <c r="BG45" s="123">
        <f>IF('Application &amp; Input'!$M$281="Amortizing",BF45-BG53,BG60)</f>
        <v>0</v>
      </c>
      <c r="BH45" s="123">
        <f>IF('Application &amp; Input'!$M$281="Amortizing",BG45-BH53,BH60)</f>
        <v>0</v>
      </c>
      <c r="BI45" s="123">
        <f>IF('Application &amp; Input'!$M$281="Amortizing",BH45-BI53,BI60)</f>
        <v>0</v>
      </c>
      <c r="BJ45" s="123">
        <f>IF('Application &amp; Input'!$M$281="Amortizing",BI45-BJ53,BJ60)</f>
        <v>0</v>
      </c>
      <c r="BK45" s="123">
        <f>IF('Application &amp; Input'!$M$281="Amortizing",BJ45-BK53,BK60)</f>
        <v>0</v>
      </c>
      <c r="BL45" s="123">
        <f>IF('Application &amp; Input'!$M$281="Amortizing",BK45-BL53,BL60)</f>
        <v>0</v>
      </c>
      <c r="BM45" s="123">
        <f>IF('Application &amp; Input'!$M$281="Amortizing",BL45-BM53,BM60)</f>
        <v>0</v>
      </c>
      <c r="BN45" s="123">
        <f>IF('Application &amp; Input'!$M$281="Amortizing",BM45-BN53,BN60)</f>
        <v>0</v>
      </c>
      <c r="BO45" s="123">
        <f>IF('Application &amp; Input'!$M$281="Amortizing",BN45-BO53,BO60)</f>
        <v>0</v>
      </c>
      <c r="BP45" s="123">
        <f>IF('Application &amp; Input'!$M$281="Amortizing",BO45-BP53,BP60)</f>
        <v>0</v>
      </c>
      <c r="BQ45" s="123">
        <f>IF('Application &amp; Input'!$M$281="Amortizing",BP45-BQ53,BQ60)</f>
        <v>0</v>
      </c>
      <c r="BR45" s="123">
        <f>IF('Application &amp; Input'!$M$281="Amortizing",BQ45-BR53,BR60)</f>
        <v>0</v>
      </c>
      <c r="BS45" s="123">
        <f>IF('Application &amp; Input'!$M$281="Amortizing",BR45-BS53,BS60)</f>
        <v>0</v>
      </c>
      <c r="BT45" s="123">
        <f>IF('Application &amp; Input'!$M$281="Amortizing",BS45-BT53,BT60)</f>
        <v>0</v>
      </c>
      <c r="BU45" s="123">
        <f>IF('Application &amp; Input'!$M$281="Amortizing",BT45-BU53,BU60)</f>
        <v>0</v>
      </c>
      <c r="BV45" s="123">
        <f>IF('Application &amp; Input'!$M$281="Amortizing",BU45-BV53,BV60)</f>
        <v>0</v>
      </c>
      <c r="BW45" s="123">
        <f>IF('Application &amp; Input'!$M$281="Amortizing",BV45-BW53,BW60)</f>
        <v>0</v>
      </c>
      <c r="BX45" s="123">
        <f>IF('Application &amp; Input'!$M$281="Amortizing",BW45-BX53,BX60)</f>
        <v>0</v>
      </c>
      <c r="BY45" s="123">
        <f>IF('Application &amp; Input'!$M$281="Amortizing",BX45-BY53,BY60)</f>
        <v>0</v>
      </c>
      <c r="BZ45" s="123">
        <f>IF('Application &amp; Input'!$M$281="Amortizing",BY45-BZ53,BZ60)</f>
        <v>0</v>
      </c>
      <c r="CA45" s="123">
        <f>IF('Application &amp; Input'!$M$281="Amortizing",BZ45-CA53,CA60)</f>
        <v>0</v>
      </c>
      <c r="CB45" s="123">
        <f>IF('Application &amp; Input'!$M$281="Amortizing",CA45-CB53,CB60)</f>
        <v>0</v>
      </c>
      <c r="CC45" s="123">
        <f>IF('Application &amp; Input'!$M$281="Amortizing",CB45-CC53,CC60)</f>
        <v>0</v>
      </c>
    </row>
    <row r="46" spans="1:81" ht="19.899999999999999" customHeight="1" x14ac:dyDescent="0.3">
      <c r="A46" s="10"/>
      <c r="C46" s="1" t="s">
        <v>1072</v>
      </c>
      <c r="G46" s="123">
        <f>IF('Application &amp; Input'!$M$281="Cash Flow",G61,"N/A")</f>
        <v>0</v>
      </c>
      <c r="H46" s="123">
        <f>IF('Application &amp; Input'!$M$281="Cash Flow",H61,"N/A")</f>
        <v>0</v>
      </c>
      <c r="I46" s="123">
        <f>IF('Application &amp; Input'!$M$281="Cash Flow",I61,"N/A")</f>
        <v>0</v>
      </c>
      <c r="J46" s="123">
        <f>IF('Application &amp; Input'!$M$281="Cash Flow",J61,"N/A")</f>
        <v>0</v>
      </c>
      <c r="K46" s="123">
        <f>IF('Application &amp; Input'!$M$281="Cash Flow",K61,"N/A")</f>
        <v>0</v>
      </c>
      <c r="L46" s="123">
        <f>IF('Application &amp; Input'!$M$281="Cash Flow",L61,"N/A")</f>
        <v>0</v>
      </c>
      <c r="M46" s="123">
        <f>IF('Application &amp; Input'!$M$281="Cash Flow",M61,"N/A")</f>
        <v>0</v>
      </c>
      <c r="N46" s="123">
        <f>IF('Application &amp; Input'!$M$281="Cash Flow",N61,"N/A")</f>
        <v>0</v>
      </c>
      <c r="O46" s="123">
        <f>IF('Application &amp; Input'!$M$281="Cash Flow",O61,"N/A")</f>
        <v>0</v>
      </c>
      <c r="P46" s="123">
        <f>IF('Application &amp; Input'!$M$281="Cash Flow",P61,"N/A")</f>
        <v>0</v>
      </c>
      <c r="Q46" s="123">
        <f>IF('Application &amp; Input'!$M$281="Cash Flow",Q61,"N/A")</f>
        <v>0</v>
      </c>
      <c r="R46" s="123">
        <f>IF('Application &amp; Input'!$M$281="Cash Flow",R61,"N/A")</f>
        <v>0</v>
      </c>
      <c r="S46" s="123">
        <f>IF('Application &amp; Input'!$M$281="Cash Flow",S61,"N/A")</f>
        <v>0</v>
      </c>
      <c r="T46" s="123">
        <f>IF('Application &amp; Input'!$M$281="Cash Flow",T61,"N/A")</f>
        <v>0</v>
      </c>
      <c r="U46" s="123">
        <f>IF('Application &amp; Input'!$M$281="Cash Flow",U61,"N/A")</f>
        <v>0</v>
      </c>
      <c r="V46" s="123">
        <f>IF('Application &amp; Input'!$M$281="Cash Flow",V61,"N/A")</f>
        <v>0</v>
      </c>
      <c r="W46" s="123">
        <f>IF('Application &amp; Input'!$M$281="Cash Flow",W61,"N/A")</f>
        <v>0</v>
      </c>
      <c r="X46" s="123">
        <f>IF('Application &amp; Input'!$M$281="Cash Flow",X61,"N/A")</f>
        <v>0</v>
      </c>
      <c r="Y46" s="123">
        <f>IF('Application &amp; Input'!$M$281="Cash Flow",Y61,"N/A")</f>
        <v>0</v>
      </c>
      <c r="Z46" s="123">
        <f>IF('Application &amp; Input'!$M$281="Cash Flow",Z61,"N/A")</f>
        <v>0</v>
      </c>
      <c r="AA46" s="123">
        <f>IF('Application &amp; Input'!$M$281="Cash Flow",AA61,"N/A")</f>
        <v>0</v>
      </c>
      <c r="AB46" s="123">
        <f>IF('Application &amp; Input'!$M$281="Cash Flow",AB61,"N/A")</f>
        <v>0</v>
      </c>
      <c r="AC46" s="123">
        <f>IF('Application &amp; Input'!$M$281="Cash Flow",AC61,"N/A")</f>
        <v>0</v>
      </c>
      <c r="AD46" s="123">
        <f>IF('Application &amp; Input'!$M$281="Cash Flow",AD61,"N/A")</f>
        <v>0</v>
      </c>
      <c r="AE46" s="123">
        <f>IF('Application &amp; Input'!$M$281="Cash Flow",AE61,"N/A")</f>
        <v>0</v>
      </c>
      <c r="AF46" s="123">
        <f>IF('Application &amp; Input'!$M$281="Cash Flow",AF61,"N/A")</f>
        <v>0</v>
      </c>
      <c r="AG46" s="123">
        <f>IF('Application &amp; Input'!$M$281="Cash Flow",AG61,"N/A")</f>
        <v>0</v>
      </c>
      <c r="AH46" s="123">
        <f>IF('Application &amp; Input'!$M$281="Cash Flow",AH61,"N/A")</f>
        <v>0</v>
      </c>
      <c r="AI46" s="123">
        <f>IF('Application &amp; Input'!$M$281="Cash Flow",AI61,"N/A")</f>
        <v>0</v>
      </c>
      <c r="AJ46" s="123">
        <f>IF('Application &amp; Input'!$M$281="Cash Flow",AJ61,"N/A")</f>
        <v>0</v>
      </c>
      <c r="AK46" s="123">
        <f>IF('Application &amp; Input'!$M$281="Cash Flow",AK61,"N/A")</f>
        <v>0</v>
      </c>
      <c r="AL46" s="123">
        <f>IF('Application &amp; Input'!$M$281="Cash Flow",AL61,"N/A")</f>
        <v>0</v>
      </c>
      <c r="AM46" s="123">
        <f>IF('Application &amp; Input'!$M$281="Cash Flow",AM61,"N/A")</f>
        <v>0</v>
      </c>
      <c r="AN46" s="123">
        <f>IF('Application &amp; Input'!$M$281="Cash Flow",AN61,"N/A")</f>
        <v>0</v>
      </c>
      <c r="AO46" s="123">
        <f>IF('Application &amp; Input'!$M$281="Cash Flow",AO61,"N/A")</f>
        <v>0</v>
      </c>
      <c r="AP46" s="123">
        <f>IF('Application &amp; Input'!$M$281="Cash Flow",AP61,"N/A")</f>
        <v>0</v>
      </c>
      <c r="AQ46" s="123">
        <f>IF('Application &amp; Input'!$M$281="Cash Flow",AQ61,"N/A")</f>
        <v>0</v>
      </c>
      <c r="AR46" s="123">
        <f>IF('Application &amp; Input'!$M$281="Cash Flow",AR61,"N/A")</f>
        <v>0</v>
      </c>
      <c r="AS46" s="123">
        <f>IF('Application &amp; Input'!$M$281="Cash Flow",AS61,"N/A")</f>
        <v>0</v>
      </c>
      <c r="AT46" s="123">
        <f>IF('Application &amp; Input'!$M$281="Cash Flow",AT61,"N/A")</f>
        <v>0</v>
      </c>
      <c r="AU46" s="123">
        <f>IF('Application &amp; Input'!$M$281="Cash Flow",AU61,"N/A")</f>
        <v>0</v>
      </c>
      <c r="AV46" s="123">
        <f>IF('Application &amp; Input'!$M$281="Cash Flow",AV61,"N/A")</f>
        <v>0</v>
      </c>
      <c r="AW46" s="123">
        <f>IF('Application &amp; Input'!$M$281="Cash Flow",AW61,"N/A")</f>
        <v>0</v>
      </c>
      <c r="AX46" s="123">
        <f>IF('Application &amp; Input'!$M$281="Cash Flow",AX61,"N/A")</f>
        <v>0</v>
      </c>
      <c r="AY46" s="123">
        <f>IF('Application &amp; Input'!$M$281="Cash Flow",AY61,"N/A")</f>
        <v>0</v>
      </c>
      <c r="AZ46" s="123">
        <f>IF('Application &amp; Input'!$M$281="Cash Flow",AZ61,"N/A")</f>
        <v>0</v>
      </c>
      <c r="BA46" s="123">
        <f>IF('Application &amp; Input'!$M$281="Cash Flow",BA61,"N/A")</f>
        <v>0</v>
      </c>
      <c r="BB46" s="123">
        <f>IF('Application &amp; Input'!$M$281="Cash Flow",BB61,"N/A")</f>
        <v>0</v>
      </c>
      <c r="BC46" s="123">
        <f>IF('Application &amp; Input'!$M$281="Cash Flow",BC61,"N/A")</f>
        <v>0</v>
      </c>
      <c r="BD46" s="123">
        <f>IF('Application &amp; Input'!$M$281="Cash Flow",BD61,"N/A")</f>
        <v>0</v>
      </c>
      <c r="BE46" s="123">
        <f>IF('Application &amp; Input'!$M$281="Cash Flow",BE61,"N/A")</f>
        <v>0</v>
      </c>
      <c r="BF46" s="123">
        <f>IF('Application &amp; Input'!$M$281="Cash Flow",BF61,"N/A")</f>
        <v>0</v>
      </c>
      <c r="BG46" s="123">
        <f>IF('Application &amp; Input'!$M$281="Cash Flow",BG61,"N/A")</f>
        <v>0</v>
      </c>
      <c r="BH46" s="123">
        <f>IF('Application &amp; Input'!$M$281="Cash Flow",BH61,"N/A")</f>
        <v>0</v>
      </c>
      <c r="BI46" s="123">
        <f>IF('Application &amp; Input'!$M$281="Cash Flow",BI61,"N/A")</f>
        <v>0</v>
      </c>
      <c r="BJ46" s="123">
        <f>IF('Application &amp; Input'!$M$281="Cash Flow",BJ61,"N/A")</f>
        <v>0</v>
      </c>
      <c r="BK46" s="123">
        <f>IF('Application &amp; Input'!$M$281="Cash Flow",BK61,"N/A")</f>
        <v>0</v>
      </c>
      <c r="BL46" s="123">
        <f>IF('Application &amp; Input'!$M$281="Cash Flow",BL61,"N/A")</f>
        <v>0</v>
      </c>
      <c r="BM46" s="123">
        <f>IF('Application &amp; Input'!$M$281="Cash Flow",BM61,"N/A")</f>
        <v>0</v>
      </c>
      <c r="BN46" s="123">
        <f>IF('Application &amp; Input'!$M$281="Cash Flow",BN61,"N/A")</f>
        <v>0</v>
      </c>
      <c r="BO46" s="123">
        <f>IF('Application &amp; Input'!$M$281="Cash Flow",BO61,"N/A")</f>
        <v>0</v>
      </c>
      <c r="BP46" s="123">
        <f>IF('Application &amp; Input'!$M$281="Cash Flow",BP61,"N/A")</f>
        <v>0</v>
      </c>
      <c r="BQ46" s="123">
        <f>IF('Application &amp; Input'!$M$281="Cash Flow",BQ61,"N/A")</f>
        <v>0</v>
      </c>
      <c r="BR46" s="123">
        <f>IF('Application &amp; Input'!$M$281="Cash Flow",BR61,"N/A")</f>
        <v>0</v>
      </c>
      <c r="BS46" s="123">
        <f>IF('Application &amp; Input'!$M$281="Cash Flow",BS61,"N/A")</f>
        <v>0</v>
      </c>
      <c r="BT46" s="123">
        <f>IF('Application &amp; Input'!$M$281="Cash Flow",BT61,"N/A")</f>
        <v>0</v>
      </c>
      <c r="BU46" s="123">
        <f>IF('Application &amp; Input'!$M$281="Cash Flow",BU61,"N/A")</f>
        <v>0</v>
      </c>
      <c r="BV46" s="123">
        <f>IF('Application &amp; Input'!$M$281="Cash Flow",BV61,"N/A")</f>
        <v>0</v>
      </c>
      <c r="BW46" s="123">
        <f>IF('Application &amp; Input'!$M$281="Cash Flow",BW61,"N/A")</f>
        <v>0</v>
      </c>
      <c r="BX46" s="123">
        <f>IF('Application &amp; Input'!$M$281="Cash Flow",BX61,"N/A")</f>
        <v>0</v>
      </c>
      <c r="BY46" s="123">
        <f>IF('Application &amp; Input'!$M$281="Cash Flow",BY61,"N/A")</f>
        <v>0</v>
      </c>
      <c r="BZ46" s="123">
        <f>IF('Application &amp; Input'!$M$281="Cash Flow",BZ61,"N/A")</f>
        <v>0</v>
      </c>
      <c r="CA46" s="123">
        <f>IF('Application &amp; Input'!$M$281="Cash Flow",CA61,"N/A")</f>
        <v>0</v>
      </c>
      <c r="CB46" s="123">
        <f>IF('Application &amp; Input'!$M$281="Cash Flow",CB61,"N/A")</f>
        <v>0</v>
      </c>
      <c r="CC46" s="123">
        <f>IF('Application &amp; Input'!$M$281="Cash Flow",CC61,"N/A")</f>
        <v>0</v>
      </c>
    </row>
    <row r="47" spans="1:81" ht="19.899999999999999" customHeight="1" x14ac:dyDescent="0.3">
      <c r="A47" s="10"/>
      <c r="C47" s="1" t="s">
        <v>1073</v>
      </c>
      <c r="G47" s="123">
        <f>IF('Application &amp; Input'!$M$281="Cash Flow",G62,"N/A")</f>
        <v>0</v>
      </c>
      <c r="H47" s="123">
        <f>IF('Application &amp; Input'!$M$281="Cash Flow",H62,"N/A")</f>
        <v>0</v>
      </c>
      <c r="I47" s="123">
        <f>IF('Application &amp; Input'!$M$281="Cash Flow",I62,"N/A")</f>
        <v>0</v>
      </c>
      <c r="J47" s="123">
        <f>IF('Application &amp; Input'!$M$281="Cash Flow",J62,"N/A")</f>
        <v>0</v>
      </c>
      <c r="K47" s="123">
        <f>IF('Application &amp; Input'!$M$281="Cash Flow",K62,"N/A")</f>
        <v>0</v>
      </c>
      <c r="L47" s="123">
        <f>IF('Application &amp; Input'!$M$281="Cash Flow",L62,"N/A")</f>
        <v>0</v>
      </c>
      <c r="M47" s="123">
        <f>IF('Application &amp; Input'!$M$281="Cash Flow",M62,"N/A")</f>
        <v>0</v>
      </c>
      <c r="N47" s="123">
        <f>IF('Application &amp; Input'!$M$281="Cash Flow",N62,"N/A")</f>
        <v>0</v>
      </c>
      <c r="O47" s="123">
        <f>IF('Application &amp; Input'!$M$281="Cash Flow",O62,"N/A")</f>
        <v>0</v>
      </c>
      <c r="P47" s="123">
        <f>IF('Application &amp; Input'!$M$281="Cash Flow",P62,"N/A")</f>
        <v>0</v>
      </c>
      <c r="Q47" s="123">
        <f>IF('Application &amp; Input'!$M$281="Cash Flow",Q62,"N/A")</f>
        <v>0</v>
      </c>
      <c r="R47" s="123">
        <f>IF('Application &amp; Input'!$M$281="Cash Flow",R62,"N/A")</f>
        <v>0</v>
      </c>
      <c r="S47" s="123">
        <f>IF('Application &amp; Input'!$M$281="Cash Flow",S62,"N/A")</f>
        <v>0</v>
      </c>
      <c r="T47" s="123">
        <f>IF('Application &amp; Input'!$M$281="Cash Flow",T62,"N/A")</f>
        <v>0</v>
      </c>
      <c r="U47" s="123">
        <f>IF('Application &amp; Input'!$M$281="Cash Flow",U62,"N/A")</f>
        <v>0</v>
      </c>
      <c r="V47" s="123">
        <f>IF('Application &amp; Input'!$M$281="Cash Flow",V62,"N/A")</f>
        <v>0</v>
      </c>
      <c r="W47" s="123">
        <f>IF('Application &amp; Input'!$M$281="Cash Flow",W62,"N/A")</f>
        <v>0</v>
      </c>
      <c r="X47" s="123">
        <f>IF('Application &amp; Input'!$M$281="Cash Flow",X62,"N/A")</f>
        <v>0</v>
      </c>
      <c r="Y47" s="123">
        <f>IF('Application &amp; Input'!$M$281="Cash Flow",Y62,"N/A")</f>
        <v>0</v>
      </c>
      <c r="Z47" s="123">
        <f>IF('Application &amp; Input'!$M$281="Cash Flow",Z62,"N/A")</f>
        <v>0</v>
      </c>
      <c r="AA47" s="123">
        <f>IF('Application &amp; Input'!$M$281="Cash Flow",AA62,"N/A")</f>
        <v>0</v>
      </c>
      <c r="AB47" s="123">
        <f>IF('Application &amp; Input'!$M$281="Cash Flow",AB62,"N/A")</f>
        <v>0</v>
      </c>
      <c r="AC47" s="123">
        <f>IF('Application &amp; Input'!$M$281="Cash Flow",AC62,"N/A")</f>
        <v>0</v>
      </c>
      <c r="AD47" s="123">
        <f>IF('Application &amp; Input'!$M$281="Cash Flow",AD62,"N/A")</f>
        <v>0</v>
      </c>
      <c r="AE47" s="123">
        <f>IF('Application &amp; Input'!$M$281="Cash Flow",AE62,"N/A")</f>
        <v>0</v>
      </c>
      <c r="AF47" s="123">
        <f>IF('Application &amp; Input'!$M$281="Cash Flow",AF62,"N/A")</f>
        <v>0</v>
      </c>
      <c r="AG47" s="123">
        <f>IF('Application &amp; Input'!$M$281="Cash Flow",AG62,"N/A")</f>
        <v>0</v>
      </c>
      <c r="AH47" s="123">
        <f>IF('Application &amp; Input'!$M$281="Cash Flow",AH62,"N/A")</f>
        <v>0</v>
      </c>
      <c r="AI47" s="123">
        <f>IF('Application &amp; Input'!$M$281="Cash Flow",AI62,"N/A")</f>
        <v>0</v>
      </c>
      <c r="AJ47" s="123">
        <f>IF('Application &amp; Input'!$M$281="Cash Flow",AJ62,"N/A")</f>
        <v>0</v>
      </c>
      <c r="AK47" s="123">
        <f>IF('Application &amp; Input'!$M$281="Cash Flow",AK62,"N/A")</f>
        <v>0</v>
      </c>
      <c r="AL47" s="123">
        <f>IF('Application &amp; Input'!$M$281="Cash Flow",AL62,"N/A")</f>
        <v>0</v>
      </c>
      <c r="AM47" s="123">
        <f>IF('Application &amp; Input'!$M$281="Cash Flow",AM62,"N/A")</f>
        <v>0</v>
      </c>
      <c r="AN47" s="123">
        <f>IF('Application &amp; Input'!$M$281="Cash Flow",AN62,"N/A")</f>
        <v>0</v>
      </c>
      <c r="AO47" s="123">
        <f>IF('Application &amp; Input'!$M$281="Cash Flow",AO62,"N/A")</f>
        <v>0</v>
      </c>
      <c r="AP47" s="123">
        <f>IF('Application &amp; Input'!$M$281="Cash Flow",AP62,"N/A")</f>
        <v>0</v>
      </c>
      <c r="AQ47" s="123">
        <f>IF('Application &amp; Input'!$M$281="Cash Flow",AQ62,"N/A")</f>
        <v>0</v>
      </c>
      <c r="AR47" s="123">
        <f>IF('Application &amp; Input'!$M$281="Cash Flow",AR62,"N/A")</f>
        <v>0</v>
      </c>
      <c r="AS47" s="123">
        <f>IF('Application &amp; Input'!$M$281="Cash Flow",AS62,"N/A")</f>
        <v>0</v>
      </c>
      <c r="AT47" s="123">
        <f>IF('Application &amp; Input'!$M$281="Cash Flow",AT62,"N/A")</f>
        <v>0</v>
      </c>
      <c r="AU47" s="123">
        <f>IF('Application &amp; Input'!$M$281="Cash Flow",AU62,"N/A")</f>
        <v>0</v>
      </c>
      <c r="AV47" s="123">
        <f>IF('Application &amp; Input'!$M$281="Cash Flow",AV62,"N/A")</f>
        <v>0</v>
      </c>
      <c r="AW47" s="123">
        <f>IF('Application &amp; Input'!$M$281="Cash Flow",AW62,"N/A")</f>
        <v>0</v>
      </c>
      <c r="AX47" s="123">
        <f>IF('Application &amp; Input'!$M$281="Cash Flow",AX62,"N/A")</f>
        <v>0</v>
      </c>
      <c r="AY47" s="123">
        <f>IF('Application &amp; Input'!$M$281="Cash Flow",AY62,"N/A")</f>
        <v>0</v>
      </c>
      <c r="AZ47" s="123">
        <f>IF('Application &amp; Input'!$M$281="Cash Flow",AZ62,"N/A")</f>
        <v>0</v>
      </c>
      <c r="BA47" s="123">
        <f>IF('Application &amp; Input'!$M$281="Cash Flow",BA62,"N/A")</f>
        <v>0</v>
      </c>
      <c r="BB47" s="123">
        <f>IF('Application &amp; Input'!$M$281="Cash Flow",BB62,"N/A")</f>
        <v>0</v>
      </c>
      <c r="BC47" s="123">
        <f>IF('Application &amp; Input'!$M$281="Cash Flow",BC62,"N/A")</f>
        <v>0</v>
      </c>
      <c r="BD47" s="123">
        <f>IF('Application &amp; Input'!$M$281="Cash Flow",BD62,"N/A")</f>
        <v>0</v>
      </c>
      <c r="BE47" s="123">
        <f>IF('Application &amp; Input'!$M$281="Cash Flow",BE62,"N/A")</f>
        <v>0</v>
      </c>
      <c r="BF47" s="123">
        <f>IF('Application &amp; Input'!$M$281="Cash Flow",BF62,"N/A")</f>
        <v>0</v>
      </c>
      <c r="BG47" s="123">
        <f>IF('Application &amp; Input'!$M$281="Cash Flow",BG62,"N/A")</f>
        <v>0</v>
      </c>
      <c r="BH47" s="123">
        <f>IF('Application &amp; Input'!$M$281="Cash Flow",BH62,"N/A")</f>
        <v>0</v>
      </c>
      <c r="BI47" s="123">
        <f>IF('Application &amp; Input'!$M$281="Cash Flow",BI62,"N/A")</f>
        <v>0</v>
      </c>
      <c r="BJ47" s="123">
        <f>IF('Application &amp; Input'!$M$281="Cash Flow",BJ62,"N/A")</f>
        <v>0</v>
      </c>
      <c r="BK47" s="123">
        <f>IF('Application &amp; Input'!$M$281="Cash Flow",BK62,"N/A")</f>
        <v>0</v>
      </c>
      <c r="BL47" s="123">
        <f>IF('Application &amp; Input'!$M$281="Cash Flow",BL62,"N/A")</f>
        <v>0</v>
      </c>
      <c r="BM47" s="123">
        <f>IF('Application &amp; Input'!$M$281="Cash Flow",BM62,"N/A")</f>
        <v>0</v>
      </c>
      <c r="BN47" s="123">
        <f>IF('Application &amp; Input'!$M$281="Cash Flow",BN62,"N/A")</f>
        <v>0</v>
      </c>
      <c r="BO47" s="123">
        <f>IF('Application &amp; Input'!$M$281="Cash Flow",BO62,"N/A")</f>
        <v>0</v>
      </c>
      <c r="BP47" s="123">
        <f>IF('Application &amp; Input'!$M$281="Cash Flow",BP62,"N/A")</f>
        <v>0</v>
      </c>
      <c r="BQ47" s="123">
        <f>IF('Application &amp; Input'!$M$281="Cash Flow",BQ62,"N/A")</f>
        <v>0</v>
      </c>
      <c r="BR47" s="123">
        <f>IF('Application &amp; Input'!$M$281="Cash Flow",BR62,"N/A")</f>
        <v>0</v>
      </c>
      <c r="BS47" s="123">
        <f>IF('Application &amp; Input'!$M$281="Cash Flow",BS62,"N/A")</f>
        <v>0</v>
      </c>
      <c r="BT47" s="123">
        <f>IF('Application &amp; Input'!$M$281="Cash Flow",BT62,"N/A")</f>
        <v>0</v>
      </c>
      <c r="BU47" s="123">
        <f>IF('Application &amp; Input'!$M$281="Cash Flow",BU62,"N/A")</f>
        <v>0</v>
      </c>
      <c r="BV47" s="123">
        <f>IF('Application &amp; Input'!$M$281="Cash Flow",BV62,"N/A")</f>
        <v>0</v>
      </c>
      <c r="BW47" s="123">
        <f>IF('Application &amp; Input'!$M$281="Cash Flow",BW62,"N/A")</f>
        <v>0</v>
      </c>
      <c r="BX47" s="123">
        <f>IF('Application &amp; Input'!$M$281="Cash Flow",BX62,"N/A")</f>
        <v>0</v>
      </c>
      <c r="BY47" s="123">
        <f>IF('Application &amp; Input'!$M$281="Cash Flow",BY62,"N/A")</f>
        <v>0</v>
      </c>
      <c r="BZ47" s="123">
        <f>IF('Application &amp; Input'!$M$281="Cash Flow",BZ62,"N/A")</f>
        <v>0</v>
      </c>
      <c r="CA47" s="123">
        <f>IF('Application &amp; Input'!$M$281="Cash Flow",CA62,"N/A")</f>
        <v>0</v>
      </c>
      <c r="CB47" s="123">
        <f>IF('Application &amp; Input'!$M$281="Cash Flow",CB62,"N/A")</f>
        <v>0</v>
      </c>
      <c r="CC47" s="123">
        <f>IF('Application &amp; Input'!$M$281="Cash Flow",CC62,"N/A")</f>
        <v>0</v>
      </c>
    </row>
    <row r="48" spans="1:81" ht="19.899999999999999" customHeight="1" x14ac:dyDescent="0.3">
      <c r="A48" s="10"/>
      <c r="C48" s="1" t="s">
        <v>1074</v>
      </c>
      <c r="F48" s="133">
        <f>'Application &amp; Input'!$M$279</f>
        <v>0.02</v>
      </c>
      <c r="G48" s="123">
        <f>IF('Application &amp; Input'!$M$281="Amortizing",G54,G63)</f>
        <v>0</v>
      </c>
      <c r="H48" s="123">
        <f>IF('Application &amp; Input'!$M$281="Amortizing",H54,H63)</f>
        <v>0</v>
      </c>
      <c r="I48" s="123">
        <f>IF('Application &amp; Input'!$M$281="Amortizing",I54,I63)</f>
        <v>0</v>
      </c>
      <c r="J48" s="123">
        <f>IF('Application &amp; Input'!$M$281="Amortizing",J54,J63)</f>
        <v>0</v>
      </c>
      <c r="K48" s="123">
        <f>IF('Application &amp; Input'!$M$281="Amortizing",K54,K63)</f>
        <v>0</v>
      </c>
      <c r="L48" s="123">
        <f>IF('Application &amp; Input'!$M$281="Amortizing",L54,L63)</f>
        <v>0</v>
      </c>
      <c r="M48" s="123">
        <f>IF('Application &amp; Input'!$M$281="Amortizing",M54,M63)</f>
        <v>0</v>
      </c>
      <c r="N48" s="123">
        <f>IF('Application &amp; Input'!$M$281="Amortizing",N54,N63)</f>
        <v>0</v>
      </c>
      <c r="O48" s="123">
        <f>IF('Application &amp; Input'!$M$281="Amortizing",O54,O63)</f>
        <v>0</v>
      </c>
      <c r="P48" s="123">
        <f>IF('Application &amp; Input'!$M$281="Amortizing",P54,P63)</f>
        <v>0</v>
      </c>
      <c r="Q48" s="123">
        <f>IF('Application &amp; Input'!$M$281="Amortizing",Q54,Q63)</f>
        <v>0</v>
      </c>
      <c r="R48" s="123">
        <f>IF('Application &amp; Input'!$M$281="Amortizing",R54,R63)</f>
        <v>0</v>
      </c>
      <c r="S48" s="123">
        <f>IF('Application &amp; Input'!$M$281="Amortizing",S54,S63)</f>
        <v>0</v>
      </c>
      <c r="T48" s="123">
        <f>IF('Application &amp; Input'!$M$281="Amortizing",T54,T63)</f>
        <v>0</v>
      </c>
      <c r="U48" s="123">
        <f>IF('Application &amp; Input'!$M$281="Amortizing",U54,U63)</f>
        <v>0</v>
      </c>
      <c r="V48" s="123">
        <f>IF('Application &amp; Input'!$M$281="Amortizing",V54,V63)</f>
        <v>0</v>
      </c>
      <c r="W48" s="123">
        <f>IF('Application &amp; Input'!$M$281="Amortizing",W54,W63)</f>
        <v>0</v>
      </c>
      <c r="X48" s="123">
        <f>IF('Application &amp; Input'!$M$281="Amortizing",X54,X63)</f>
        <v>0</v>
      </c>
      <c r="Y48" s="123">
        <f>IF('Application &amp; Input'!$M$281="Amortizing",Y54,Y63)</f>
        <v>0</v>
      </c>
      <c r="Z48" s="123">
        <f>IF('Application &amp; Input'!$M$281="Amortizing",Z54,Z63)</f>
        <v>0</v>
      </c>
      <c r="AA48" s="123">
        <f>IF('Application &amp; Input'!$M$281="Amortizing",AA54,AA63)</f>
        <v>0</v>
      </c>
      <c r="AB48" s="123">
        <f>IF('Application &amp; Input'!$M$281="Amortizing",AB54,AB63)</f>
        <v>0</v>
      </c>
      <c r="AC48" s="123">
        <f>IF('Application &amp; Input'!$M$281="Amortizing",AC54,AC63)</f>
        <v>0</v>
      </c>
      <c r="AD48" s="123">
        <f>IF('Application &amp; Input'!$M$281="Amortizing",AD54,AD63)</f>
        <v>0</v>
      </c>
      <c r="AE48" s="123">
        <f>IF('Application &amp; Input'!$M$281="Amortizing",AE54,AE63)</f>
        <v>0</v>
      </c>
      <c r="AF48" s="123">
        <f>IF('Application &amp; Input'!$M$281="Amortizing",AF54,AF63)</f>
        <v>0</v>
      </c>
      <c r="AG48" s="123">
        <f>IF('Application &amp; Input'!$M$281="Amortizing",AG54,AG63)</f>
        <v>0</v>
      </c>
      <c r="AH48" s="123">
        <f>IF('Application &amp; Input'!$M$281="Amortizing",AH54,AH63)</f>
        <v>0</v>
      </c>
      <c r="AI48" s="123">
        <f>IF('Application &amp; Input'!$M$281="Amortizing",AI54,AI63)</f>
        <v>0</v>
      </c>
      <c r="AJ48" s="123">
        <f>IF('Application &amp; Input'!$M$281="Amortizing",AJ54,AJ63)</f>
        <v>0</v>
      </c>
      <c r="AK48" s="123">
        <f>IF('Application &amp; Input'!$M$281="Amortizing",AK54,AK63)</f>
        <v>0</v>
      </c>
      <c r="AL48" s="123">
        <f>IF('Application &amp; Input'!$M$281="Amortizing",AL54,AL63)</f>
        <v>0</v>
      </c>
      <c r="AM48" s="123">
        <f>IF('Application &amp; Input'!$M$281="Amortizing",AM54,AM63)</f>
        <v>0</v>
      </c>
      <c r="AN48" s="123">
        <f>IF('Application &amp; Input'!$M$281="Amortizing",AN54,AN63)</f>
        <v>0</v>
      </c>
      <c r="AO48" s="123">
        <f>IF('Application &amp; Input'!$M$281="Amortizing",AO54,AO63)</f>
        <v>0</v>
      </c>
      <c r="AP48" s="123">
        <f>IF('Application &amp; Input'!$M$281="Amortizing",AP54,AP63)</f>
        <v>0</v>
      </c>
      <c r="AQ48" s="123">
        <f>IF('Application &amp; Input'!$M$281="Amortizing",AQ54,AQ63)</f>
        <v>0</v>
      </c>
      <c r="AR48" s="123">
        <f>IF('Application &amp; Input'!$M$281="Amortizing",AR54,AR63)</f>
        <v>0</v>
      </c>
      <c r="AS48" s="123">
        <f>IF('Application &amp; Input'!$M$281="Amortizing",AS54,AS63)</f>
        <v>0</v>
      </c>
      <c r="AT48" s="123">
        <f>IF('Application &amp; Input'!$M$281="Amortizing",AT54,AT63)</f>
        <v>0</v>
      </c>
      <c r="AU48" s="123">
        <f>IF('Application &amp; Input'!$M$281="Amortizing",AU54,AU63)</f>
        <v>0</v>
      </c>
      <c r="AV48" s="123">
        <f>IF('Application &amp; Input'!$M$281="Amortizing",AV54,AV63)</f>
        <v>0</v>
      </c>
      <c r="AW48" s="123">
        <f>IF('Application &amp; Input'!$M$281="Amortizing",AW54,AW63)</f>
        <v>0</v>
      </c>
      <c r="AX48" s="123">
        <f>IF('Application &amp; Input'!$M$281="Amortizing",AX54,AX63)</f>
        <v>0</v>
      </c>
      <c r="AY48" s="123">
        <f>IF('Application &amp; Input'!$M$281="Amortizing",AY54,AY63)</f>
        <v>0</v>
      </c>
      <c r="AZ48" s="123">
        <f>IF('Application &amp; Input'!$M$281="Amortizing",AZ54,AZ63)</f>
        <v>0</v>
      </c>
      <c r="BA48" s="123">
        <f>IF('Application &amp; Input'!$M$281="Amortizing",BA54,BA63)</f>
        <v>0</v>
      </c>
      <c r="BB48" s="123">
        <f>IF('Application &amp; Input'!$M$281="Amortizing",BB54,BB63)</f>
        <v>0</v>
      </c>
      <c r="BC48" s="123">
        <f>IF('Application &amp; Input'!$M$281="Amortizing",BC54,BC63)</f>
        <v>0</v>
      </c>
      <c r="BD48" s="123">
        <f>IF('Application &amp; Input'!$M$281="Amortizing",BD54,BD63)</f>
        <v>0</v>
      </c>
      <c r="BE48" s="123">
        <f>IF('Application &amp; Input'!$M$281="Amortizing",BE54,BE63)</f>
        <v>0</v>
      </c>
      <c r="BF48" s="123">
        <f>IF('Application &amp; Input'!$M$281="Amortizing",BF54,BF63)</f>
        <v>0</v>
      </c>
      <c r="BG48" s="123">
        <f>IF('Application &amp; Input'!$M$281="Amortizing",BG54,BG63)</f>
        <v>0</v>
      </c>
      <c r="BH48" s="123">
        <f>IF('Application &amp; Input'!$M$281="Amortizing",BH54,BH63)</f>
        <v>0</v>
      </c>
      <c r="BI48" s="123">
        <f>IF('Application &amp; Input'!$M$281="Amortizing",BI54,BI63)</f>
        <v>0</v>
      </c>
      <c r="BJ48" s="123">
        <f>IF('Application &amp; Input'!$M$281="Amortizing",BJ54,BJ63)</f>
        <v>0</v>
      </c>
      <c r="BK48" s="123">
        <f>IF('Application &amp; Input'!$M$281="Amortizing",BK54,BK63)</f>
        <v>0</v>
      </c>
      <c r="BL48" s="123">
        <f>IF('Application &amp; Input'!$M$281="Amortizing",BL54,BL63)</f>
        <v>0</v>
      </c>
      <c r="BM48" s="123">
        <f>IF('Application &amp; Input'!$M$281="Amortizing",BM54,BM63)</f>
        <v>0</v>
      </c>
      <c r="BN48" s="123">
        <f>IF('Application &amp; Input'!$M$281="Amortizing",BN54,BN63)</f>
        <v>0</v>
      </c>
      <c r="BO48" s="123">
        <f>IF('Application &amp; Input'!$M$281="Amortizing",BO54,BO63)</f>
        <v>0</v>
      </c>
      <c r="BP48" s="123">
        <f>IF('Application &amp; Input'!$M$281="Amortizing",BP54,BP63)</f>
        <v>0</v>
      </c>
      <c r="BQ48" s="123">
        <f>IF('Application &amp; Input'!$M$281="Amortizing",BQ54,BQ63)</f>
        <v>0</v>
      </c>
      <c r="BR48" s="123">
        <f>IF('Application &amp; Input'!$M$281="Amortizing",BR54,BR63)</f>
        <v>0</v>
      </c>
      <c r="BS48" s="123">
        <f>IF('Application &amp; Input'!$M$281="Amortizing",BS54,BS63)</f>
        <v>0</v>
      </c>
      <c r="BT48" s="123">
        <f>IF('Application &amp; Input'!$M$281="Amortizing",BT54,BT63)</f>
        <v>0</v>
      </c>
      <c r="BU48" s="123">
        <f>IF('Application &amp; Input'!$M$281="Amortizing",BU54,BU63)</f>
        <v>0</v>
      </c>
      <c r="BV48" s="123">
        <f>IF('Application &amp; Input'!$M$281="Amortizing",BV54,BV63)</f>
        <v>0</v>
      </c>
      <c r="BW48" s="123">
        <f>IF('Application &amp; Input'!$M$281="Amortizing",BW54,BW63)</f>
        <v>0</v>
      </c>
      <c r="BX48" s="123">
        <f>IF('Application &amp; Input'!$M$281="Amortizing",BX54,BX63)</f>
        <v>0</v>
      </c>
      <c r="BY48" s="123">
        <f>IF('Application &amp; Input'!$M$281="Amortizing",BY54,BY63)</f>
        <v>0</v>
      </c>
      <c r="BZ48" s="123">
        <f>IF('Application &amp; Input'!$M$281="Amortizing",BZ54,BZ63)</f>
        <v>0</v>
      </c>
      <c r="CA48" s="123">
        <f>IF('Application &amp; Input'!$M$281="Amortizing",CA54,CA63)</f>
        <v>0</v>
      </c>
      <c r="CB48" s="123">
        <f>IF('Application &amp; Input'!$M$281="Amortizing",CB54,CB63)</f>
        <v>0</v>
      </c>
      <c r="CC48" s="123">
        <f>IF('Application &amp; Input'!$M$281="Amortizing",CC54,CC63)</f>
        <v>0</v>
      </c>
    </row>
    <row r="49" spans="1:81" ht="19.899999999999999" customHeight="1" x14ac:dyDescent="0.3">
      <c r="A49" s="12"/>
      <c r="B49" s="768"/>
      <c r="C49" s="768" t="s">
        <v>1075</v>
      </c>
      <c r="D49" s="768"/>
      <c r="E49" s="768"/>
      <c r="F49" s="768"/>
      <c r="G49" s="37">
        <f>IF('Application &amp; Input'!$M$281="Cash Flow",G64,"N/A")</f>
        <v>0</v>
      </c>
      <c r="H49" s="37">
        <f>IF('Application &amp; Input'!$M$281="Cash Flow",H64,"N/A")</f>
        <v>0</v>
      </c>
      <c r="I49" s="37">
        <f>IF('Application &amp; Input'!$M$281="Cash Flow",I64,"N/A")</f>
        <v>0</v>
      </c>
      <c r="J49" s="37">
        <f>IF('Application &amp; Input'!$M$281="Cash Flow",J64,"N/A")</f>
        <v>0</v>
      </c>
      <c r="K49" s="37">
        <f>IF('Application &amp; Input'!$M$281="Cash Flow",K64,"N/A")</f>
        <v>0</v>
      </c>
      <c r="L49" s="37">
        <f>IF('Application &amp; Input'!$M$281="Cash Flow",L64,"N/A")</f>
        <v>0</v>
      </c>
      <c r="M49" s="37">
        <f>IF('Application &amp; Input'!$M$281="Cash Flow",M64,"N/A")</f>
        <v>0</v>
      </c>
      <c r="N49" s="37">
        <f>IF('Application &amp; Input'!$M$281="Cash Flow",N64,"N/A")</f>
        <v>0</v>
      </c>
      <c r="O49" s="37">
        <f>IF('Application &amp; Input'!$M$281="Cash Flow",O64,"N/A")</f>
        <v>0</v>
      </c>
      <c r="P49" s="37">
        <f>IF('Application &amp; Input'!$M$281="Cash Flow",P64,"N/A")</f>
        <v>0</v>
      </c>
      <c r="Q49" s="37">
        <f>IF('Application &amp; Input'!$M$281="Cash Flow",Q64,"N/A")</f>
        <v>0</v>
      </c>
      <c r="R49" s="37">
        <f>IF('Application &amp; Input'!$M$281="Cash Flow",R64,"N/A")</f>
        <v>0</v>
      </c>
      <c r="S49" s="37">
        <f>IF('Application &amp; Input'!$M$281="Cash Flow",S64,"N/A")</f>
        <v>0</v>
      </c>
      <c r="T49" s="37">
        <f>IF('Application &amp; Input'!$M$281="Cash Flow",T64,"N/A")</f>
        <v>0</v>
      </c>
      <c r="U49" s="37">
        <f>IF('Application &amp; Input'!$M$281="Cash Flow",U64,"N/A")</f>
        <v>0</v>
      </c>
      <c r="V49" s="37">
        <f>IF('Application &amp; Input'!$M$281="Cash Flow",V64,"N/A")</f>
        <v>0</v>
      </c>
      <c r="W49" s="37">
        <f>IF('Application &amp; Input'!$M$281="Cash Flow",W64,"N/A")</f>
        <v>0</v>
      </c>
      <c r="X49" s="37">
        <f>IF('Application &amp; Input'!$M$281="Cash Flow",X64,"N/A")</f>
        <v>0</v>
      </c>
      <c r="Y49" s="37">
        <f>IF('Application &amp; Input'!$M$281="Cash Flow",Y64,"N/A")</f>
        <v>0</v>
      </c>
      <c r="Z49" s="37">
        <f>IF('Application &amp; Input'!$M$281="Cash Flow",Z64,"N/A")</f>
        <v>0</v>
      </c>
      <c r="AA49" s="37">
        <f>IF('Application &amp; Input'!$M$281="Cash Flow",AA64,"N/A")</f>
        <v>0</v>
      </c>
      <c r="AB49" s="37">
        <f>IF('Application &amp; Input'!$M$281="Cash Flow",AB64,"N/A")</f>
        <v>0</v>
      </c>
      <c r="AC49" s="37">
        <f>IF('Application &amp; Input'!$M$281="Cash Flow",AC64,"N/A")</f>
        <v>0</v>
      </c>
      <c r="AD49" s="37">
        <f>IF('Application &amp; Input'!$M$281="Cash Flow",AD64,"N/A")</f>
        <v>0</v>
      </c>
      <c r="AE49" s="37">
        <f>IF('Application &amp; Input'!$M$281="Cash Flow",AE64,"N/A")</f>
        <v>0</v>
      </c>
      <c r="AF49" s="37">
        <f>IF('Application &amp; Input'!$M$281="Cash Flow",AF64,"N/A")</f>
        <v>0</v>
      </c>
      <c r="AG49" s="37">
        <f>IF('Application &amp; Input'!$M$281="Cash Flow",AG64,"N/A")</f>
        <v>0</v>
      </c>
      <c r="AH49" s="37">
        <f>IF('Application &amp; Input'!$M$281="Cash Flow",AH64,"N/A")</f>
        <v>0</v>
      </c>
      <c r="AI49" s="37">
        <f>IF('Application &amp; Input'!$M$281="Cash Flow",AI64,"N/A")</f>
        <v>0</v>
      </c>
      <c r="AJ49" s="37">
        <f>IF('Application &amp; Input'!$M$281="Cash Flow",AJ64,"N/A")</f>
        <v>0</v>
      </c>
      <c r="AK49" s="37">
        <f>IF('Application &amp; Input'!$M$281="Cash Flow",AK64,"N/A")</f>
        <v>0</v>
      </c>
      <c r="AL49" s="37">
        <f>IF('Application &amp; Input'!$M$281="Cash Flow",AL64,"N/A")</f>
        <v>0</v>
      </c>
      <c r="AM49" s="37">
        <f>IF('Application &amp; Input'!$M$281="Cash Flow",AM64,"N/A")</f>
        <v>0</v>
      </c>
      <c r="AN49" s="37">
        <f>IF('Application &amp; Input'!$M$281="Cash Flow",AN64,"N/A")</f>
        <v>0</v>
      </c>
      <c r="AO49" s="37">
        <f>IF('Application &amp; Input'!$M$281="Cash Flow",AO64,"N/A")</f>
        <v>0</v>
      </c>
      <c r="AP49" s="37">
        <f>IF('Application &amp; Input'!$M$281="Cash Flow",AP64,"N/A")</f>
        <v>0</v>
      </c>
      <c r="AQ49" s="37">
        <f>IF('Application &amp; Input'!$M$281="Cash Flow",AQ64,"N/A")</f>
        <v>0</v>
      </c>
      <c r="AR49" s="37">
        <f>IF('Application &amp; Input'!$M$281="Cash Flow",AR64,"N/A")</f>
        <v>0</v>
      </c>
      <c r="AS49" s="37">
        <f>IF('Application &amp; Input'!$M$281="Cash Flow",AS64,"N/A")</f>
        <v>0</v>
      </c>
      <c r="AT49" s="37">
        <f>IF('Application &amp; Input'!$M$281="Cash Flow",AT64,"N/A")</f>
        <v>0</v>
      </c>
      <c r="AU49" s="37">
        <f>IF('Application &amp; Input'!$M$281="Cash Flow",AU64,"N/A")</f>
        <v>0</v>
      </c>
      <c r="AV49" s="37">
        <f>IF('Application &amp; Input'!$M$281="Cash Flow",AV64,"N/A")</f>
        <v>0</v>
      </c>
      <c r="AW49" s="37">
        <f>IF('Application &amp; Input'!$M$281="Cash Flow",AW64,"N/A")</f>
        <v>0</v>
      </c>
      <c r="AX49" s="37">
        <f>IF('Application &amp; Input'!$M$281="Cash Flow",AX64,"N/A")</f>
        <v>0</v>
      </c>
      <c r="AY49" s="37">
        <f>IF('Application &amp; Input'!$M$281="Cash Flow",AY64,"N/A")</f>
        <v>0</v>
      </c>
      <c r="AZ49" s="37">
        <f>IF('Application &amp; Input'!$M$281="Cash Flow",AZ64,"N/A")</f>
        <v>0</v>
      </c>
      <c r="BA49" s="37">
        <f>IF('Application &amp; Input'!$M$281="Cash Flow",BA64,"N/A")</f>
        <v>0</v>
      </c>
      <c r="BB49" s="37">
        <f>IF('Application &amp; Input'!$M$281="Cash Flow",BB64,"N/A")</f>
        <v>0</v>
      </c>
      <c r="BC49" s="37">
        <f>IF('Application &amp; Input'!$M$281="Cash Flow",BC64,"N/A")</f>
        <v>0</v>
      </c>
      <c r="BD49" s="37">
        <f>IF('Application &amp; Input'!$M$281="Cash Flow",BD64,"N/A")</f>
        <v>0</v>
      </c>
      <c r="BE49" s="37">
        <f>IF('Application &amp; Input'!$M$281="Cash Flow",BE64,"N/A")</f>
        <v>0</v>
      </c>
      <c r="BF49" s="37">
        <f>IF('Application &amp; Input'!$M$281="Cash Flow",BF64,"N/A")</f>
        <v>0</v>
      </c>
      <c r="BG49" s="37">
        <f>IF('Application &amp; Input'!$M$281="Cash Flow",BG64,"N/A")</f>
        <v>0</v>
      </c>
      <c r="BH49" s="37">
        <f>IF('Application &amp; Input'!$M$281="Cash Flow",BH64,"N/A")</f>
        <v>0</v>
      </c>
      <c r="BI49" s="37">
        <f>IF('Application &amp; Input'!$M$281="Cash Flow",BI64,"N/A")</f>
        <v>0</v>
      </c>
      <c r="BJ49" s="37">
        <f>IF('Application &amp; Input'!$M$281="Cash Flow",BJ64,"N/A")</f>
        <v>0</v>
      </c>
      <c r="BK49" s="37">
        <f>IF('Application &amp; Input'!$M$281="Cash Flow",BK64,"N/A")</f>
        <v>0</v>
      </c>
      <c r="BL49" s="37">
        <f>IF('Application &amp; Input'!$M$281="Cash Flow",BL64,"N/A")</f>
        <v>0</v>
      </c>
      <c r="BM49" s="37">
        <f>IF('Application &amp; Input'!$M$281="Cash Flow",BM64,"N/A")</f>
        <v>0</v>
      </c>
      <c r="BN49" s="37">
        <f>IF('Application &amp; Input'!$M$281="Cash Flow",BN64,"N/A")</f>
        <v>0</v>
      </c>
      <c r="BO49" s="37">
        <f>IF('Application &amp; Input'!$M$281="Cash Flow",BO64,"N/A")</f>
        <v>0</v>
      </c>
      <c r="BP49" s="37">
        <f>IF('Application &amp; Input'!$M$281="Cash Flow",BP64,"N/A")</f>
        <v>0</v>
      </c>
      <c r="BQ49" s="37">
        <f>IF('Application &amp; Input'!$M$281="Cash Flow",BQ64,"N/A")</f>
        <v>0</v>
      </c>
      <c r="BR49" s="37">
        <f>IF('Application &amp; Input'!$M$281="Cash Flow",BR64,"N/A")</f>
        <v>0</v>
      </c>
      <c r="BS49" s="37">
        <f>IF('Application &amp; Input'!$M$281="Cash Flow",BS64,"N/A")</f>
        <v>0</v>
      </c>
      <c r="BT49" s="37">
        <f>IF('Application &amp; Input'!$M$281="Cash Flow",BT64,"N/A")</f>
        <v>0</v>
      </c>
      <c r="BU49" s="37">
        <f>IF('Application &amp; Input'!$M$281="Cash Flow",BU64,"N/A")</f>
        <v>0</v>
      </c>
      <c r="BV49" s="37">
        <f>IF('Application &amp; Input'!$M$281="Cash Flow",BV64,"N/A")</f>
        <v>0</v>
      </c>
      <c r="BW49" s="37">
        <f>IF('Application &amp; Input'!$M$281="Cash Flow",BW64,"N/A")</f>
        <v>0</v>
      </c>
      <c r="BX49" s="37">
        <f>IF('Application &amp; Input'!$M$281="Cash Flow",BX64,"N/A")</f>
        <v>0</v>
      </c>
      <c r="BY49" s="37">
        <f>IF('Application &amp; Input'!$M$281="Cash Flow",BY64,"N/A")</f>
        <v>0</v>
      </c>
      <c r="BZ49" s="37">
        <f>IF('Application &amp; Input'!$M$281="Cash Flow",BZ64,"N/A")</f>
        <v>0</v>
      </c>
      <c r="CA49" s="37">
        <f>IF('Application &amp; Input'!$M$281="Cash Flow",CA64,"N/A")</f>
        <v>0</v>
      </c>
      <c r="CB49" s="37">
        <f>IF('Application &amp; Input'!$M$281="Cash Flow",CB64,"N/A")</f>
        <v>0</v>
      </c>
      <c r="CC49" s="37">
        <f>IF('Application &amp; Input'!$M$281="Cash Flow",CC64,"N/A")</f>
        <v>0</v>
      </c>
    </row>
    <row r="50" spans="1:81" ht="19.899999999999999" customHeight="1" x14ac:dyDescent="0.3">
      <c r="G50" s="7"/>
    </row>
    <row r="51" spans="1:81" ht="19.899999999999999" hidden="1" customHeight="1" outlineLevel="1" x14ac:dyDescent="0.3">
      <c r="B51" s="107"/>
      <c r="C51" s="1" t="s">
        <v>1076</v>
      </c>
    </row>
    <row r="52" spans="1:81" ht="19.899999999999999" hidden="1" customHeight="1" outlineLevel="1" x14ac:dyDescent="0.3">
      <c r="B52" s="107"/>
      <c r="D52" s="1" t="s">
        <v>1077</v>
      </c>
      <c r="G52" s="7">
        <f>IF(G6&lt;='A-Financing Sources'!$K$32,'A-Financing Sources'!$L$32,0)</f>
        <v>0</v>
      </c>
      <c r="H52" s="7">
        <f>IF(H6&lt;='A-Financing Sources'!$K$32,'A-Financing Sources'!$L$32,0)</f>
        <v>0</v>
      </c>
      <c r="I52" s="7">
        <f>IF(I6&lt;='A-Financing Sources'!$K$32,'A-Financing Sources'!$L$32,0)</f>
        <v>0</v>
      </c>
      <c r="J52" s="7">
        <f>IF(J6&lt;='A-Financing Sources'!$K$32,'A-Financing Sources'!$L$32,0)</f>
        <v>0</v>
      </c>
      <c r="K52" s="7">
        <f>IF(K6&lt;='A-Financing Sources'!$K$32,'A-Financing Sources'!$L$32,0)</f>
        <v>0</v>
      </c>
      <c r="L52" s="7">
        <f>IF(L6&lt;='A-Financing Sources'!$K$32,'A-Financing Sources'!$L$32,0)</f>
        <v>0</v>
      </c>
      <c r="M52" s="7">
        <f>IF(M6&lt;='A-Financing Sources'!$K$32,'A-Financing Sources'!$L$32,0)</f>
        <v>0</v>
      </c>
      <c r="N52" s="7">
        <f>IF(N6&lt;='A-Financing Sources'!$K$32,'A-Financing Sources'!$L$32,0)</f>
        <v>0</v>
      </c>
      <c r="O52" s="7">
        <f>IF(O6&lt;='A-Financing Sources'!$K$32,'A-Financing Sources'!$L$32,0)</f>
        <v>0</v>
      </c>
      <c r="P52" s="7">
        <f>IF(P6&lt;='A-Financing Sources'!$K$32,'A-Financing Sources'!$L$32,0)</f>
        <v>0</v>
      </c>
      <c r="Q52" s="7">
        <f>IF(Q6&lt;='A-Financing Sources'!$K$32,'A-Financing Sources'!$L$32,0)</f>
        <v>0</v>
      </c>
      <c r="R52" s="7">
        <f>IF(R6&lt;='A-Financing Sources'!$K$32,'A-Financing Sources'!$L$32,0)</f>
        <v>0</v>
      </c>
      <c r="S52" s="7">
        <f>IF(S6&lt;='A-Financing Sources'!$K$32,'A-Financing Sources'!$L$32,0)</f>
        <v>0</v>
      </c>
      <c r="T52" s="7">
        <f>IF(T6&lt;='A-Financing Sources'!$K$32,'A-Financing Sources'!$L$32,0)</f>
        <v>0</v>
      </c>
      <c r="U52" s="7">
        <f>IF(U6&lt;='A-Financing Sources'!$K$32,'A-Financing Sources'!$L$32,0)</f>
        <v>0</v>
      </c>
      <c r="V52" s="7">
        <f>IF(V6&lt;='A-Financing Sources'!$K$32,'A-Financing Sources'!$L$32,0)</f>
        <v>0</v>
      </c>
      <c r="W52" s="7">
        <f>IF(W6&lt;='A-Financing Sources'!$K$32,'A-Financing Sources'!$L$32,0)</f>
        <v>0</v>
      </c>
      <c r="X52" s="7">
        <f>IF(X6&lt;='A-Financing Sources'!$K$32,'A-Financing Sources'!$L$32,0)</f>
        <v>0</v>
      </c>
      <c r="Y52" s="7">
        <f>IF(Y6&lt;='A-Financing Sources'!$K$32,'A-Financing Sources'!$L$32,0)</f>
        <v>0</v>
      </c>
      <c r="Z52" s="7">
        <f>IF(Z6&lt;='A-Financing Sources'!$K$32,'A-Financing Sources'!$L$32,0)</f>
        <v>0</v>
      </c>
      <c r="AA52" s="7">
        <f>IF(AA6&lt;='A-Financing Sources'!$K$32,'A-Financing Sources'!$L$32,0)</f>
        <v>0</v>
      </c>
      <c r="AB52" s="7">
        <f>IF(AB6&lt;='A-Financing Sources'!$K$32,'A-Financing Sources'!$L$32,0)</f>
        <v>0</v>
      </c>
      <c r="AC52" s="7">
        <f>IF(AC6&lt;='A-Financing Sources'!$K$32,'A-Financing Sources'!$L$32,0)</f>
        <v>0</v>
      </c>
      <c r="AD52" s="7">
        <f>IF(AD6&lt;='A-Financing Sources'!$K$32,'A-Financing Sources'!$L$32,0)</f>
        <v>0</v>
      </c>
      <c r="AE52" s="7">
        <f>IF(AE6&lt;='A-Financing Sources'!$K$32,'A-Financing Sources'!$L$32,0)</f>
        <v>0</v>
      </c>
      <c r="AF52" s="7">
        <f>IF(AF6&lt;='A-Financing Sources'!$K$32,'A-Financing Sources'!$L$32,0)</f>
        <v>0</v>
      </c>
      <c r="AG52" s="7">
        <f>IF(AG6&lt;='A-Financing Sources'!$K$32,'A-Financing Sources'!$L$32,0)</f>
        <v>0</v>
      </c>
      <c r="AH52" s="7">
        <f>IF(AH6&lt;='A-Financing Sources'!$K$32,'A-Financing Sources'!$L$32,0)</f>
        <v>0</v>
      </c>
      <c r="AI52" s="7">
        <f>IF(AI6&lt;='A-Financing Sources'!$K$32,'A-Financing Sources'!$L$32,0)</f>
        <v>0</v>
      </c>
      <c r="AJ52" s="7">
        <f>IF(AJ6&lt;='A-Financing Sources'!$K$32,'A-Financing Sources'!$L$32,0)</f>
        <v>0</v>
      </c>
      <c r="AK52" s="7">
        <f>IF(AK6&lt;='A-Financing Sources'!$K$32,'A-Financing Sources'!$L$32,0)</f>
        <v>0</v>
      </c>
      <c r="AL52" s="7">
        <f>IF(AL6&lt;='A-Financing Sources'!$K$32,'A-Financing Sources'!$L$32,0)</f>
        <v>0</v>
      </c>
      <c r="AM52" s="7">
        <f>IF(AM6&lt;='A-Financing Sources'!$K$32,'A-Financing Sources'!$L$32,0)</f>
        <v>0</v>
      </c>
      <c r="AN52" s="7">
        <f>IF(AN6&lt;='A-Financing Sources'!$K$32,'A-Financing Sources'!$L$32,0)</f>
        <v>0</v>
      </c>
      <c r="AO52" s="7">
        <f>IF(AO6&lt;='A-Financing Sources'!$K$32,'A-Financing Sources'!$L$32,0)</f>
        <v>0</v>
      </c>
      <c r="AP52" s="7">
        <f>IF(AP6&lt;='A-Financing Sources'!$K$32,'A-Financing Sources'!$L$32,0)</f>
        <v>0</v>
      </c>
      <c r="AQ52" s="7">
        <f>IF(AQ6&lt;='A-Financing Sources'!$K$32,'A-Financing Sources'!$L$32,0)</f>
        <v>0</v>
      </c>
      <c r="AR52" s="7">
        <f>IF(AR6&lt;='A-Financing Sources'!$K$32,'A-Financing Sources'!$L$32,0)</f>
        <v>0</v>
      </c>
      <c r="AS52" s="7">
        <f>IF(AS6&lt;='A-Financing Sources'!$K$32,'A-Financing Sources'!$L$32,0)</f>
        <v>0</v>
      </c>
      <c r="AT52" s="7">
        <f>IF(AT6&lt;='A-Financing Sources'!$K$32,'A-Financing Sources'!$L$32,0)</f>
        <v>0</v>
      </c>
      <c r="AU52" s="7">
        <f>IF(AU6&lt;='A-Financing Sources'!$K$32,'A-Financing Sources'!$L$32,0)</f>
        <v>0</v>
      </c>
      <c r="AV52" s="7">
        <f>IF(AV6&lt;='A-Financing Sources'!$K$32,'A-Financing Sources'!$L$32,0)</f>
        <v>0</v>
      </c>
      <c r="AW52" s="7">
        <f>IF(AW6&lt;='A-Financing Sources'!$K$32,'A-Financing Sources'!$L$32,0)</f>
        <v>0</v>
      </c>
      <c r="AX52" s="7">
        <f>IF(AX6&lt;='A-Financing Sources'!$K$32,'A-Financing Sources'!$L$32,0)</f>
        <v>0</v>
      </c>
      <c r="AY52" s="7">
        <f>IF(AY6&lt;='A-Financing Sources'!$K$32,'A-Financing Sources'!$L$32,0)</f>
        <v>0</v>
      </c>
      <c r="AZ52" s="7">
        <f>IF(AZ6&lt;='A-Financing Sources'!$K$32,'A-Financing Sources'!$L$32,0)</f>
        <v>0</v>
      </c>
      <c r="BA52" s="7">
        <f>IF(BA6&lt;='A-Financing Sources'!$K$32,'A-Financing Sources'!$L$32,0)</f>
        <v>0</v>
      </c>
      <c r="BB52" s="7">
        <f>IF(BB6&lt;='A-Financing Sources'!$K$32,'A-Financing Sources'!$L$32,0)</f>
        <v>0</v>
      </c>
      <c r="BC52" s="7">
        <f>IF(BC6&lt;='A-Financing Sources'!$K$32,'A-Financing Sources'!$L$32,0)</f>
        <v>0</v>
      </c>
      <c r="BD52" s="7">
        <f>IF(BD6&lt;='A-Financing Sources'!$K$32,'A-Financing Sources'!$L$32,0)</f>
        <v>0</v>
      </c>
      <c r="BE52" s="7">
        <f>IF(BE6&lt;='A-Financing Sources'!$K$32,'A-Financing Sources'!$L$32,0)</f>
        <v>0</v>
      </c>
      <c r="BF52" s="7">
        <f>IF(BF6&lt;='A-Financing Sources'!$K$32,'A-Financing Sources'!$L$32,0)</f>
        <v>0</v>
      </c>
      <c r="BG52" s="7">
        <f>IF(BG6&lt;='A-Financing Sources'!$K$32,'A-Financing Sources'!$L$32,0)</f>
        <v>0</v>
      </c>
      <c r="BH52" s="7">
        <f>IF(BH6&lt;='A-Financing Sources'!$K$32,'A-Financing Sources'!$L$32,0)</f>
        <v>0</v>
      </c>
      <c r="BI52" s="7">
        <f>IF(BI6&lt;='A-Financing Sources'!$K$32,'A-Financing Sources'!$L$32,0)</f>
        <v>0</v>
      </c>
      <c r="BJ52" s="7">
        <f>IF(BJ6&lt;='A-Financing Sources'!$K$32,'A-Financing Sources'!$L$32,0)</f>
        <v>0</v>
      </c>
      <c r="BK52" s="7">
        <f>IF(BK6&lt;='A-Financing Sources'!$K$32,'A-Financing Sources'!$L$32,0)</f>
        <v>0</v>
      </c>
      <c r="BL52" s="7">
        <f>IF(BL6&lt;='A-Financing Sources'!$K$32,'A-Financing Sources'!$L$32,0)</f>
        <v>0</v>
      </c>
      <c r="BM52" s="7">
        <f>IF(BM6&lt;='A-Financing Sources'!$K$32,'A-Financing Sources'!$L$32,0)</f>
        <v>0</v>
      </c>
      <c r="BN52" s="7">
        <f>IF(BN6&lt;='A-Financing Sources'!$K$32,'A-Financing Sources'!$L$32,0)</f>
        <v>0</v>
      </c>
      <c r="BO52" s="7">
        <f>IF(BO6&lt;='A-Financing Sources'!$K$32,'A-Financing Sources'!$L$32,0)</f>
        <v>0</v>
      </c>
      <c r="BP52" s="7">
        <f>IF(BP6&lt;='A-Financing Sources'!$K$32,'A-Financing Sources'!$L$32,0)</f>
        <v>0</v>
      </c>
      <c r="BQ52" s="7">
        <f>IF(BQ6&lt;='A-Financing Sources'!$K$32,'A-Financing Sources'!$L$32,0)</f>
        <v>0</v>
      </c>
      <c r="BR52" s="7">
        <f>IF(BR6&lt;='A-Financing Sources'!$K$32,'A-Financing Sources'!$L$32,0)</f>
        <v>0</v>
      </c>
      <c r="BS52" s="7">
        <f>IF(BS6&lt;='A-Financing Sources'!$K$32,'A-Financing Sources'!$L$32,0)</f>
        <v>0</v>
      </c>
      <c r="BT52" s="7">
        <f>IF(BT6&lt;='A-Financing Sources'!$K$32,'A-Financing Sources'!$L$32,0)</f>
        <v>0</v>
      </c>
      <c r="BU52" s="7">
        <f>IF(BU6&lt;='A-Financing Sources'!$K$32,'A-Financing Sources'!$L$32,0)</f>
        <v>0</v>
      </c>
      <c r="BV52" s="7">
        <f>IF(BV6&lt;='A-Financing Sources'!$K$32,'A-Financing Sources'!$L$32,0)</f>
        <v>0</v>
      </c>
      <c r="BW52" s="7">
        <f>IF(BW6&lt;='A-Financing Sources'!$K$32,'A-Financing Sources'!$L$32,0)</f>
        <v>0</v>
      </c>
      <c r="BX52" s="7">
        <f>IF(BX6&lt;='A-Financing Sources'!$K$32,'A-Financing Sources'!$L$32,0)</f>
        <v>0</v>
      </c>
      <c r="BY52" s="7">
        <f>IF(BY6&lt;='A-Financing Sources'!$K$32,'A-Financing Sources'!$L$32,0)</f>
        <v>0</v>
      </c>
      <c r="BZ52" s="7">
        <f>IF(BZ6&lt;='A-Financing Sources'!$K$32,'A-Financing Sources'!$L$32,0)</f>
        <v>0</v>
      </c>
      <c r="CA52" s="7">
        <f>IF(CA6&lt;='A-Financing Sources'!$K$32,'A-Financing Sources'!$L$32,0)</f>
        <v>0</v>
      </c>
      <c r="CB52" s="7">
        <f>IF(CB6&lt;='A-Financing Sources'!$K$32,'A-Financing Sources'!$L$32,0)</f>
        <v>0</v>
      </c>
      <c r="CC52" s="7">
        <f>IF(CC6&lt;='A-Financing Sources'!$K$32,'A-Financing Sources'!$L$32,0)</f>
        <v>0</v>
      </c>
    </row>
    <row r="53" spans="1:81" ht="19.899999999999999" hidden="1" customHeight="1" outlineLevel="1" x14ac:dyDescent="0.3">
      <c r="D53" s="1" t="s">
        <v>1078</v>
      </c>
      <c r="F53" s="7" t="e">
        <f>-(PMT('Application &amp; Input'!M279,'Application &amp; Input'!M282,'Application &amp; Input'!M278,0,0))</f>
        <v>#NUM!</v>
      </c>
      <c r="G53" s="110">
        <f>IFERROR(-(CUMPRINC('Application &amp; Input'!$M$279,'Application &amp; Input'!$M$283,'Application &amp; Input'!$M$278,G6,G6,0)),0)</f>
        <v>0</v>
      </c>
      <c r="H53" s="110">
        <f>IFERROR(-(CUMPRINC('Application &amp; Input'!$M$279,'Application &amp; Input'!$M$283,'Application &amp; Input'!$M$278,H6,H6,0)),0)</f>
        <v>0</v>
      </c>
      <c r="I53" s="110">
        <f>IFERROR(-(CUMPRINC('Application &amp; Input'!$M$279,'Application &amp; Input'!$M$283,'Application &amp; Input'!$M$278,I6,I6,0)),0)</f>
        <v>0</v>
      </c>
      <c r="J53" s="110">
        <f>IFERROR(-(CUMPRINC('Application &amp; Input'!$M$279,'Application &amp; Input'!$M$283,'Application &amp; Input'!$M$278,J6,J6,0)),0)</f>
        <v>0</v>
      </c>
      <c r="K53" s="110">
        <f>IFERROR(-(CUMPRINC('Application &amp; Input'!$M$279,'Application &amp; Input'!$M$283,'Application &amp; Input'!$M$278,K6,K6,0)),0)</f>
        <v>0</v>
      </c>
      <c r="L53" s="110">
        <f>IFERROR(-(CUMPRINC('Application &amp; Input'!$M$279,'Application &amp; Input'!$M$283,'Application &amp; Input'!$M$278,L6,L6,0)),0)</f>
        <v>0</v>
      </c>
      <c r="M53" s="110">
        <f>IFERROR(-(CUMPRINC('Application &amp; Input'!$M$279,'Application &amp; Input'!$M$283,'Application &amp; Input'!$M$278,M6,M6,0)),0)</f>
        <v>0</v>
      </c>
      <c r="N53" s="110">
        <f>IFERROR(-(CUMPRINC('Application &amp; Input'!$M$279,'Application &amp; Input'!$M$283,'Application &amp; Input'!$M$278,N6,N6,0)),0)</f>
        <v>0</v>
      </c>
      <c r="O53" s="110">
        <f>IFERROR(-(CUMPRINC('Application &amp; Input'!$M$279,'Application &amp; Input'!$M$283,'Application &amp; Input'!$M$278,O6,O6,0)),0)</f>
        <v>0</v>
      </c>
      <c r="P53" s="110">
        <f>IFERROR(-(CUMPRINC('Application &amp; Input'!$M$279,'Application &amp; Input'!$M$283,'Application &amp; Input'!$M$278,P6,P6,0)),0)</f>
        <v>0</v>
      </c>
      <c r="Q53" s="110">
        <f>IFERROR(-(CUMPRINC('Application &amp; Input'!$M$279,'Application &amp; Input'!$M$283,'Application &amp; Input'!$M$278,Q6,Q6,0)),0)</f>
        <v>0</v>
      </c>
      <c r="R53" s="110">
        <f>IFERROR(-(CUMPRINC('Application &amp; Input'!$M$279,'Application &amp; Input'!$M$283,'Application &amp; Input'!$M$278,R6,R6,0)),0)</f>
        <v>0</v>
      </c>
      <c r="S53" s="110">
        <f>IFERROR(-(CUMPRINC('Application &amp; Input'!$M$279,'Application &amp; Input'!$M$283,'Application &amp; Input'!$M$278,S6,S6,0)),0)</f>
        <v>0</v>
      </c>
      <c r="T53" s="110">
        <f>IFERROR(-(CUMPRINC('Application &amp; Input'!$M$279,'Application &amp; Input'!$M$283,'Application &amp; Input'!$M$278,T6,T6,0)),0)</f>
        <v>0</v>
      </c>
      <c r="U53" s="110">
        <f>IFERROR(-(CUMPRINC('Application &amp; Input'!$M$279,'Application &amp; Input'!$M$283,'Application &amp; Input'!$M$278,U6,U6,0)),0)</f>
        <v>0</v>
      </c>
      <c r="V53" s="110">
        <f>IFERROR(-(CUMPRINC('Application &amp; Input'!$M$279,'Application &amp; Input'!$M$283,'Application &amp; Input'!$M$278,V6,V6,0)),0)</f>
        <v>0</v>
      </c>
      <c r="W53" s="110">
        <f>IFERROR(-(CUMPRINC('Application &amp; Input'!$M$279,'Application &amp; Input'!$M$283,'Application &amp; Input'!$M$278,W6,W6,0)),0)</f>
        <v>0</v>
      </c>
      <c r="X53" s="110">
        <f>IFERROR(-(CUMPRINC('Application &amp; Input'!$M$279,'Application &amp; Input'!$M$283,'Application &amp; Input'!$M$278,X6,X6,0)),0)</f>
        <v>0</v>
      </c>
      <c r="Y53" s="110">
        <f>IFERROR(-(CUMPRINC('Application &amp; Input'!$M$279,'Application &amp; Input'!$M$283,'Application &amp; Input'!$M$278,Y6,Y6,0)),0)</f>
        <v>0</v>
      </c>
      <c r="Z53" s="110">
        <f>IFERROR(-(CUMPRINC('Application &amp; Input'!$M$279,'Application &amp; Input'!$M$283,'Application &amp; Input'!$M$278,Z6,Z6,0)),0)</f>
        <v>0</v>
      </c>
      <c r="AA53" s="110">
        <f>IFERROR(-(CUMPRINC('Application &amp; Input'!$M$279,'Application &amp; Input'!$M$283,'Application &amp; Input'!$M$278,AA6,AA6,0)),0)</f>
        <v>0</v>
      </c>
      <c r="AB53" s="110">
        <f>IFERROR(-(CUMPRINC('Application &amp; Input'!$M$279,'Application &amp; Input'!$M$283,'Application &amp; Input'!$M$278,AB6,AB6,0)),0)</f>
        <v>0</v>
      </c>
      <c r="AC53" s="110">
        <f>IFERROR(-(CUMPRINC('Application &amp; Input'!$M$279,'Application &amp; Input'!$M$283,'Application &amp; Input'!$M$278,AC6,AC6,0)),0)</f>
        <v>0</v>
      </c>
      <c r="AD53" s="110">
        <f>IFERROR(-(CUMPRINC('Application &amp; Input'!$M$279,'Application &amp; Input'!$M$283,'Application &amp; Input'!$M$278,AD6,AD6,0)),0)</f>
        <v>0</v>
      </c>
      <c r="AE53" s="110">
        <f>IFERROR(-(CUMPRINC('Application &amp; Input'!$M$279,'Application &amp; Input'!$M$283,'Application &amp; Input'!$M$278,AE6,AE6,0)),0)</f>
        <v>0</v>
      </c>
      <c r="AF53" s="110">
        <f>IFERROR(-(CUMPRINC('Application &amp; Input'!$M$279,'Application &amp; Input'!$M$283,'Application &amp; Input'!$M$278,AF6,AF6,0)),0)</f>
        <v>0</v>
      </c>
      <c r="AG53" s="110">
        <f>IFERROR(-(CUMPRINC('Application &amp; Input'!$M$279,'Application &amp; Input'!$M$283,'Application &amp; Input'!$M$278,AG6,AG6,0)),0)</f>
        <v>0</v>
      </c>
      <c r="AH53" s="110">
        <f>IFERROR(-(CUMPRINC('Application &amp; Input'!$M$279,'Application &amp; Input'!$M$283,'Application &amp; Input'!$M$278,AH6,AH6,0)),0)</f>
        <v>0</v>
      </c>
      <c r="AI53" s="110">
        <f>IFERROR(-(CUMPRINC('Application &amp; Input'!$M$279,'Application &amp; Input'!$M$283,'Application &amp; Input'!$M$278,AI6,AI6,0)),0)</f>
        <v>0</v>
      </c>
      <c r="AJ53" s="110">
        <f>IFERROR(-(CUMPRINC('Application &amp; Input'!$M$279,'Application &amp; Input'!$M$283,'Application &amp; Input'!$M$278,AJ6,AJ6,0)),0)</f>
        <v>0</v>
      </c>
      <c r="AK53" s="110">
        <f>IFERROR(-(CUMPRINC('Application &amp; Input'!$M$279,'Application &amp; Input'!$M$283,'Application &amp; Input'!$M$278,AK6,AK6,0)),0)</f>
        <v>0</v>
      </c>
      <c r="AL53" s="110">
        <f>IFERROR(-(CUMPRINC('Application &amp; Input'!$M$279,'Application &amp; Input'!$M$283,'Application &amp; Input'!$M$278,AL6,AL6,0)),0)</f>
        <v>0</v>
      </c>
      <c r="AM53" s="110">
        <f>IFERROR(-(CUMPRINC('Application &amp; Input'!$M$279,'Application &amp; Input'!$M$283,'Application &amp; Input'!$M$278,AM6,AM6,0)),0)</f>
        <v>0</v>
      </c>
      <c r="AN53" s="110">
        <f>IFERROR(-(CUMPRINC('Application &amp; Input'!$M$279,'Application &amp; Input'!$M$283,'Application &amp; Input'!$M$278,AN6,AN6,0)),0)</f>
        <v>0</v>
      </c>
      <c r="AO53" s="110">
        <f>IFERROR(-(CUMPRINC('Application &amp; Input'!$M$279,'Application &amp; Input'!$M$283,'Application &amp; Input'!$M$278,AO6,AO6,0)),0)</f>
        <v>0</v>
      </c>
      <c r="AP53" s="110">
        <f>IFERROR(-(CUMPRINC('Application &amp; Input'!$M$279,'Application &amp; Input'!$M$283,'Application &amp; Input'!$M$278,AP6,AP6,0)),0)</f>
        <v>0</v>
      </c>
      <c r="AQ53" s="110">
        <f>IFERROR(-(CUMPRINC('Application &amp; Input'!$M$279,'Application &amp; Input'!$M$283,'Application &amp; Input'!$M$278,AQ6,AQ6,0)),0)</f>
        <v>0</v>
      </c>
      <c r="AR53" s="110">
        <f>IFERROR(-(CUMPRINC('Application &amp; Input'!$M$279,'Application &amp; Input'!$M$283,'Application &amp; Input'!$M$278,AR6,AR6,0)),0)</f>
        <v>0</v>
      </c>
      <c r="AS53" s="110">
        <f>IFERROR(-(CUMPRINC('Application &amp; Input'!$M$279,'Application &amp; Input'!$M$283,'Application &amp; Input'!$M$278,AS6,AS6,0)),0)</f>
        <v>0</v>
      </c>
      <c r="AT53" s="110">
        <f>IFERROR(-(CUMPRINC('Application &amp; Input'!$M$279,'Application &amp; Input'!$M$283,'Application &amp; Input'!$M$278,AT6,AT6,0)),0)</f>
        <v>0</v>
      </c>
      <c r="AU53" s="110">
        <f>IFERROR(-(CUMPRINC('Application &amp; Input'!$M$279,'Application &amp; Input'!$M$283,'Application &amp; Input'!$M$278,AU6,AU6,0)),0)</f>
        <v>0</v>
      </c>
      <c r="AV53" s="110">
        <f>IFERROR(-(CUMPRINC('Application &amp; Input'!$M$279,'Application &amp; Input'!$M$283,'Application &amp; Input'!$M$278,AV6,AV6,0)),0)</f>
        <v>0</v>
      </c>
      <c r="AW53" s="110">
        <f>IFERROR(-(CUMPRINC('Application &amp; Input'!$M$279,'Application &amp; Input'!$M$283,'Application &amp; Input'!$M$278,AW6,AW6,0)),0)</f>
        <v>0</v>
      </c>
      <c r="AX53" s="110">
        <f>IFERROR(-(CUMPRINC('Application &amp; Input'!$M$279,'Application &amp; Input'!$M$283,'Application &amp; Input'!$M$278,AX6,AX6,0)),0)</f>
        <v>0</v>
      </c>
      <c r="AY53" s="110">
        <f>IFERROR(-(CUMPRINC('Application &amp; Input'!$M$279,'Application &amp; Input'!$M$283,'Application &amp; Input'!$M$278,AY6,AY6,0)),0)</f>
        <v>0</v>
      </c>
      <c r="AZ53" s="110">
        <f>IFERROR(-(CUMPRINC('Application &amp; Input'!$M$279,'Application &amp; Input'!$M$283,'Application &amp; Input'!$M$278,AZ6,AZ6,0)),0)</f>
        <v>0</v>
      </c>
      <c r="BA53" s="110">
        <f>IFERROR(-(CUMPRINC('Application &amp; Input'!$M$279,'Application &amp; Input'!$M$283,'Application &amp; Input'!$M$278,BA6,BA6,0)),0)</f>
        <v>0</v>
      </c>
      <c r="BB53" s="110">
        <f>IFERROR(-(CUMPRINC('Application &amp; Input'!$M$279,'Application &amp; Input'!$M$283,'Application &amp; Input'!$M$278,BB6,BB6,0)),0)</f>
        <v>0</v>
      </c>
      <c r="BC53" s="110">
        <f>IFERROR(-(CUMPRINC('Application &amp; Input'!$M$279,'Application &amp; Input'!$M$283,'Application &amp; Input'!$M$278,BC6,BC6,0)),0)</f>
        <v>0</v>
      </c>
      <c r="BD53" s="110">
        <f>IFERROR(-(CUMPRINC('Application &amp; Input'!$M$279,'Application &amp; Input'!$M$283,'Application &amp; Input'!$M$278,BD6,BD6,0)),0)</f>
        <v>0</v>
      </c>
      <c r="BE53" s="110">
        <f>IFERROR(-(CUMPRINC('Application &amp; Input'!$M$279,'Application &amp; Input'!$M$283,'Application &amp; Input'!$M$278,BE6,BE6,0)),0)</f>
        <v>0</v>
      </c>
      <c r="BF53" s="110">
        <f>IFERROR(-(CUMPRINC('Application &amp; Input'!$M$279,'Application &amp; Input'!$M$283,'Application &amp; Input'!$M$278,BF6,BF6,0)),0)</f>
        <v>0</v>
      </c>
      <c r="BG53" s="110">
        <f>IFERROR(-(CUMPRINC('Application &amp; Input'!$M$279,'Application &amp; Input'!$M$283,'Application &amp; Input'!$M$278,BG6,BG6,0)),0)</f>
        <v>0</v>
      </c>
      <c r="BH53" s="110">
        <f>IFERROR(-(CUMPRINC('Application &amp; Input'!$M$279,'Application &amp; Input'!$M$283,'Application &amp; Input'!$M$278,BH6,BH6,0)),0)</f>
        <v>0</v>
      </c>
      <c r="BI53" s="110">
        <f>IFERROR(-(CUMPRINC('Application &amp; Input'!$M$279,'Application &amp; Input'!$M$283,'Application &amp; Input'!$M$278,BI6,BI6,0)),0)</f>
        <v>0</v>
      </c>
      <c r="BJ53" s="110">
        <f>IFERROR(-(CUMPRINC('Application &amp; Input'!$M$279,'Application &amp; Input'!$M$283,'Application &amp; Input'!$M$278,BJ6,BJ6,0)),0)</f>
        <v>0</v>
      </c>
      <c r="BK53" s="110">
        <f>IFERROR(-(CUMPRINC('Application &amp; Input'!$M$279,'Application &amp; Input'!$M$283,'Application &amp; Input'!$M$278,BK6,BK6,0)),0)</f>
        <v>0</v>
      </c>
      <c r="BL53" s="110">
        <f>IFERROR(-(CUMPRINC('Application &amp; Input'!$M$279,'Application &amp; Input'!$M$283,'Application &amp; Input'!$M$278,BL6,BL6,0)),0)</f>
        <v>0</v>
      </c>
      <c r="BM53" s="110">
        <f>IFERROR(-(CUMPRINC('Application &amp; Input'!$M$279,'Application &amp; Input'!$M$283,'Application &amp; Input'!$M$278,BM6,BM6,0)),0)</f>
        <v>0</v>
      </c>
      <c r="BN53" s="110">
        <f>IFERROR(-(CUMPRINC('Application &amp; Input'!$M$279,'Application &amp; Input'!$M$283,'Application &amp; Input'!$M$278,BN6,BN6,0)),0)</f>
        <v>0</v>
      </c>
      <c r="BO53" s="110">
        <f>IFERROR(-(CUMPRINC('Application &amp; Input'!$M$279,'Application &amp; Input'!$M$283,'Application &amp; Input'!$M$278,BO6,BO6,0)),0)</f>
        <v>0</v>
      </c>
      <c r="BP53" s="110">
        <f>IFERROR(-(CUMPRINC('Application &amp; Input'!$M$279,'Application &amp; Input'!$M$283,'Application &amp; Input'!$M$278,BP6,BP6,0)),0)</f>
        <v>0</v>
      </c>
      <c r="BQ53" s="110">
        <f>IFERROR(-(CUMPRINC('Application &amp; Input'!$M$279,'Application &amp; Input'!$M$283,'Application &amp; Input'!$M$278,BQ6,BQ6,0)),0)</f>
        <v>0</v>
      </c>
      <c r="BR53" s="110">
        <f>IFERROR(-(CUMPRINC('Application &amp; Input'!$M$279,'Application &amp; Input'!$M$283,'Application &amp; Input'!$M$278,BR6,BR6,0)),0)</f>
        <v>0</v>
      </c>
      <c r="BS53" s="110">
        <f>IFERROR(-(CUMPRINC('Application &amp; Input'!$M$279,'Application &amp; Input'!$M$283,'Application &amp; Input'!$M$278,BS6,BS6,0)),0)</f>
        <v>0</v>
      </c>
      <c r="BT53" s="110">
        <f>IFERROR(-(CUMPRINC('Application &amp; Input'!$M$279,'Application &amp; Input'!$M$283,'Application &amp; Input'!$M$278,BT6,BT6,0)),0)</f>
        <v>0</v>
      </c>
      <c r="BU53" s="110">
        <f>IFERROR(-(CUMPRINC('Application &amp; Input'!$M$279,'Application &amp; Input'!$M$283,'Application &amp; Input'!$M$278,BU6,BU6,0)),0)</f>
        <v>0</v>
      </c>
      <c r="BV53" s="110">
        <f>IFERROR(-(CUMPRINC('Application &amp; Input'!$M$279,'Application &amp; Input'!$M$283,'Application &amp; Input'!$M$278,BV6,BV6,0)),0)</f>
        <v>0</v>
      </c>
      <c r="BW53" s="110">
        <f>IFERROR(-(CUMPRINC('Application &amp; Input'!$M$279,'Application &amp; Input'!$M$283,'Application &amp; Input'!$M$278,BW6,BW6,0)),0)</f>
        <v>0</v>
      </c>
      <c r="BX53" s="110">
        <f>IFERROR(-(CUMPRINC('Application &amp; Input'!$M$279,'Application &amp; Input'!$M$283,'Application &amp; Input'!$M$278,BX6,BX6,0)),0)</f>
        <v>0</v>
      </c>
      <c r="BY53" s="110">
        <f>IFERROR(-(CUMPRINC('Application &amp; Input'!$M$279,'Application &amp; Input'!$M$283,'Application &amp; Input'!$M$278,BY6,BY6,0)),0)</f>
        <v>0</v>
      </c>
      <c r="BZ53" s="110">
        <f>IFERROR(-(CUMPRINC('Application &amp; Input'!$M$279,'Application &amp; Input'!$M$283,'Application &amp; Input'!$M$278,BZ6,BZ6,0)),0)</f>
        <v>0</v>
      </c>
      <c r="CA53" s="110">
        <f>IFERROR(-(CUMPRINC('Application &amp; Input'!$M$279,'Application &amp; Input'!$M$283,'Application &amp; Input'!$M$278,CA6,CA6,0)),0)</f>
        <v>0</v>
      </c>
      <c r="CB53" s="110">
        <f>IFERROR(-(CUMPRINC('Application &amp; Input'!$M$279,'Application &amp; Input'!$M$283,'Application &amp; Input'!$M$278,CB6,CB6,0)),0)</f>
        <v>0</v>
      </c>
      <c r="CC53" s="110">
        <f>IFERROR(-(CUMPRINC('Application &amp; Input'!$M$279,'Application &amp; Input'!$M$283,'Application &amp; Input'!$M$278,CC6,CC6,0)),0)</f>
        <v>0</v>
      </c>
    </row>
    <row r="54" spans="1:81" ht="19.899999999999999" hidden="1" customHeight="1" outlineLevel="1" x14ac:dyDescent="0.3">
      <c r="D54" s="1" t="s">
        <v>1079</v>
      </c>
      <c r="G54" s="110">
        <f>IFERROR(-(CUMIPMT('Application &amp; Input'!$M$279,'Application &amp; Input'!$M$283,'Application &amp; Input'!$M$278,G6,G6,0)),0)</f>
        <v>0</v>
      </c>
      <c r="H54" s="110">
        <f>IFERROR(-(CUMIPMT('Application &amp; Input'!$M$279,'Application &amp; Input'!$M$283,'Application &amp; Input'!$M$278,H6,H6,0)),0)</f>
        <v>0</v>
      </c>
      <c r="I54" s="110">
        <f>IFERROR(-(CUMIPMT('Application &amp; Input'!$M$279,'Application &amp; Input'!$M$283,'Application &amp; Input'!$M$278,I6,I6,0)),0)</f>
        <v>0</v>
      </c>
      <c r="J54" s="110">
        <f>IFERROR(-(CUMIPMT('Application &amp; Input'!$M$279,'Application &amp; Input'!$M$283,'Application &amp; Input'!$M$278,J6,J6,0)),0)</f>
        <v>0</v>
      </c>
      <c r="K54" s="110">
        <f>IFERROR(-(CUMIPMT('Application &amp; Input'!$M$279,'Application &amp; Input'!$M$283,'Application &amp; Input'!$M$278,K6,K6,0)),0)</f>
        <v>0</v>
      </c>
      <c r="L54" s="110">
        <f>IFERROR(-(CUMIPMT('Application &amp; Input'!$M$279,'Application &amp; Input'!$M$283,'Application &amp; Input'!$M$278,L6,L6,0)),0)</f>
        <v>0</v>
      </c>
      <c r="M54" s="110">
        <f>IFERROR(-(CUMIPMT('Application &amp; Input'!$M$279,'Application &amp; Input'!$M$283,'Application &amp; Input'!$M$278,M6,M6,0)),0)</f>
        <v>0</v>
      </c>
      <c r="N54" s="110">
        <f>IFERROR(-(CUMIPMT('Application &amp; Input'!$M$279,'Application &amp; Input'!$M$283,'Application &amp; Input'!$M$278,N6,N6,0)),0)</f>
        <v>0</v>
      </c>
      <c r="O54" s="110">
        <f>IFERROR(-(CUMIPMT('Application &amp; Input'!$M$279,'Application &amp; Input'!$M$283,'Application &amp; Input'!$M$278,O6,O6,0)),0)</f>
        <v>0</v>
      </c>
      <c r="P54" s="110">
        <f>IFERROR(-(CUMIPMT('Application &amp; Input'!$M$279,'Application &amp; Input'!$M$283,'Application &amp; Input'!$M$278,P6,P6,0)),0)</f>
        <v>0</v>
      </c>
      <c r="Q54" s="110">
        <f>IFERROR(-(CUMIPMT('Application &amp; Input'!$M$279,'Application &amp; Input'!$M$283,'Application &amp; Input'!$M$278,Q6,Q6,0)),0)</f>
        <v>0</v>
      </c>
      <c r="R54" s="110">
        <f>IFERROR(-(CUMIPMT('Application &amp; Input'!$M$279,'Application &amp; Input'!$M$283,'Application &amp; Input'!$M$278,R6,R6,0)),0)</f>
        <v>0</v>
      </c>
      <c r="S54" s="110">
        <f>IFERROR(-(CUMIPMT('Application &amp; Input'!$M$279,'Application &amp; Input'!$M$283,'Application &amp; Input'!$M$278,S6,S6,0)),0)</f>
        <v>0</v>
      </c>
      <c r="T54" s="110">
        <f>IFERROR(-(CUMIPMT('Application &amp; Input'!$M$279,'Application &amp; Input'!$M$283,'Application &amp; Input'!$M$278,T6,T6,0)),0)</f>
        <v>0</v>
      </c>
      <c r="U54" s="110">
        <f>IFERROR(-(CUMIPMT('Application &amp; Input'!$M$279,'Application &amp; Input'!$M$283,'Application &amp; Input'!$M$278,U6,U6,0)),0)</f>
        <v>0</v>
      </c>
      <c r="V54" s="110">
        <f>IFERROR(-(CUMIPMT('Application &amp; Input'!$M$279,'Application &amp; Input'!$M$283,'Application &amp; Input'!$M$278,V6,V6,0)),0)</f>
        <v>0</v>
      </c>
      <c r="W54" s="110">
        <f>IFERROR(-(CUMIPMT('Application &amp; Input'!$M$279,'Application &amp; Input'!$M$283,'Application &amp; Input'!$M$278,W6,W6,0)),0)</f>
        <v>0</v>
      </c>
      <c r="X54" s="110">
        <f>IFERROR(-(CUMIPMT('Application &amp; Input'!$M$279,'Application &amp; Input'!$M$283,'Application &amp; Input'!$M$278,X6,X6,0)),0)</f>
        <v>0</v>
      </c>
      <c r="Y54" s="110">
        <f>IFERROR(-(CUMIPMT('Application &amp; Input'!$M$279,'Application &amp; Input'!$M$283,'Application &amp; Input'!$M$278,Y6,Y6,0)),0)</f>
        <v>0</v>
      </c>
      <c r="Z54" s="110">
        <f>IFERROR(-(CUMIPMT('Application &amp; Input'!$M$279,'Application &amp; Input'!$M$283,'Application &amp; Input'!$M$278,Z6,Z6,0)),0)</f>
        <v>0</v>
      </c>
      <c r="AA54" s="110">
        <f>IFERROR(-(CUMIPMT('Application &amp; Input'!$M$279,'Application &amp; Input'!$M$283,'Application &amp; Input'!$M$278,AA6,AA6,0)),0)</f>
        <v>0</v>
      </c>
      <c r="AB54" s="110">
        <f>IFERROR(-(CUMIPMT('Application &amp; Input'!$M$279,'Application &amp; Input'!$M$283,'Application &amp; Input'!$M$278,AB6,AB6,0)),0)</f>
        <v>0</v>
      </c>
      <c r="AC54" s="110">
        <f>IFERROR(-(CUMIPMT('Application &amp; Input'!$M$279,'Application &amp; Input'!$M$283,'Application &amp; Input'!$M$278,AC6,AC6,0)),0)</f>
        <v>0</v>
      </c>
      <c r="AD54" s="110">
        <f>IFERROR(-(CUMIPMT('Application &amp; Input'!$M$279,'Application &amp; Input'!$M$283,'Application &amp; Input'!$M$278,AD6,AD6,0)),0)</f>
        <v>0</v>
      </c>
      <c r="AE54" s="110">
        <f>IFERROR(-(CUMIPMT('Application &amp; Input'!$M$279,'Application &amp; Input'!$M$283,'Application &amp; Input'!$M$278,AE6,AE6,0)),0)</f>
        <v>0</v>
      </c>
      <c r="AF54" s="110">
        <f>IFERROR(-(CUMIPMT('Application &amp; Input'!$M$279,'Application &amp; Input'!$M$283,'Application &amp; Input'!$M$278,AF6,AF6,0)),0)</f>
        <v>0</v>
      </c>
      <c r="AG54" s="110">
        <f>IFERROR(-(CUMIPMT('Application &amp; Input'!$M$279,'Application &amp; Input'!$M$283,'Application &amp; Input'!$M$278,AG6,AG6,0)),0)</f>
        <v>0</v>
      </c>
      <c r="AH54" s="110">
        <f>IFERROR(-(CUMIPMT('Application &amp; Input'!$M$279,'Application &amp; Input'!$M$283,'Application &amp; Input'!$M$278,AH6,AH6,0)),0)</f>
        <v>0</v>
      </c>
      <c r="AI54" s="110">
        <f>IFERROR(-(CUMIPMT('Application &amp; Input'!$M$279,'Application &amp; Input'!$M$283,'Application &amp; Input'!$M$278,AI6,AI6,0)),0)</f>
        <v>0</v>
      </c>
      <c r="AJ54" s="110">
        <f>IFERROR(-(CUMIPMT('Application &amp; Input'!$M$279,'Application &amp; Input'!$M$283,'Application &amp; Input'!$M$278,AJ6,AJ6,0)),0)</f>
        <v>0</v>
      </c>
      <c r="AK54" s="110">
        <f>IFERROR(-(CUMIPMT('Application &amp; Input'!$M$279,'Application &amp; Input'!$M$283,'Application &amp; Input'!$M$278,AK6,AK6,0)),0)</f>
        <v>0</v>
      </c>
      <c r="AL54" s="110">
        <f>IFERROR(-(CUMIPMT('Application &amp; Input'!$M$279,'Application &amp; Input'!$M$283,'Application &amp; Input'!$M$278,AL6,AL6,0)),0)</f>
        <v>0</v>
      </c>
      <c r="AM54" s="110">
        <f>IFERROR(-(CUMIPMT('Application &amp; Input'!$M$279,'Application &amp; Input'!$M$283,'Application &amp; Input'!$M$278,AM6,AM6,0)),0)</f>
        <v>0</v>
      </c>
      <c r="AN54" s="110">
        <f>IFERROR(-(CUMIPMT('Application &amp; Input'!$M$279,'Application &amp; Input'!$M$283,'Application &amp; Input'!$M$278,AN6,AN6,0)),0)</f>
        <v>0</v>
      </c>
      <c r="AO54" s="110">
        <f>IFERROR(-(CUMIPMT('Application &amp; Input'!$M$279,'Application &amp; Input'!$M$283,'Application &amp; Input'!$M$278,AO6,AO6,0)),0)</f>
        <v>0</v>
      </c>
      <c r="AP54" s="110">
        <f>IFERROR(-(CUMIPMT('Application &amp; Input'!$M$279,'Application &amp; Input'!$M$283,'Application &amp; Input'!$M$278,AP6,AP6,0)),0)</f>
        <v>0</v>
      </c>
      <c r="AQ54" s="110">
        <f>IFERROR(-(CUMIPMT('Application &amp; Input'!$M$279,'Application &amp; Input'!$M$283,'Application &amp; Input'!$M$278,AQ6,AQ6,0)),0)</f>
        <v>0</v>
      </c>
      <c r="AR54" s="110">
        <f>IFERROR(-(CUMIPMT('Application &amp; Input'!$M$279,'Application &amp; Input'!$M$283,'Application &amp; Input'!$M$278,AR6,AR6,0)),0)</f>
        <v>0</v>
      </c>
      <c r="AS54" s="110">
        <f>IFERROR(-(CUMIPMT('Application &amp; Input'!$M$279,'Application &amp; Input'!$M$283,'Application &amp; Input'!$M$278,AS6,AS6,0)),0)</f>
        <v>0</v>
      </c>
      <c r="AT54" s="110">
        <f>IFERROR(-(CUMIPMT('Application &amp; Input'!$M$279,'Application &amp; Input'!$M$283,'Application &amp; Input'!$M$278,AT6,AT6,0)),0)</f>
        <v>0</v>
      </c>
      <c r="AU54" s="110">
        <f>IFERROR(-(CUMIPMT('Application &amp; Input'!$M$279,'Application &amp; Input'!$M$283,'Application &amp; Input'!$M$278,AU6,AU6,0)),0)</f>
        <v>0</v>
      </c>
      <c r="AV54" s="110">
        <f>IFERROR(-(CUMIPMT('Application &amp; Input'!$M$279,'Application &amp; Input'!$M$283,'Application &amp; Input'!$M$278,AV6,AV6,0)),0)</f>
        <v>0</v>
      </c>
      <c r="AW54" s="110">
        <f>IFERROR(-(CUMIPMT('Application &amp; Input'!$M$279,'Application &amp; Input'!$M$283,'Application &amp; Input'!$M$278,AW6,AW6,0)),0)</f>
        <v>0</v>
      </c>
      <c r="AX54" s="110">
        <f>IFERROR(-(CUMIPMT('Application &amp; Input'!$M$279,'Application &amp; Input'!$M$283,'Application &amp; Input'!$M$278,AX6,AX6,0)),0)</f>
        <v>0</v>
      </c>
      <c r="AY54" s="110">
        <f>IFERROR(-(CUMIPMT('Application &amp; Input'!$M$279,'Application &amp; Input'!$M$283,'Application &amp; Input'!$M$278,AY6,AY6,0)),0)</f>
        <v>0</v>
      </c>
      <c r="AZ54" s="110">
        <f>IFERROR(-(CUMIPMT('Application &amp; Input'!$M$279,'Application &amp; Input'!$M$283,'Application &amp; Input'!$M$278,AZ6,AZ6,0)),0)</f>
        <v>0</v>
      </c>
      <c r="BA54" s="110">
        <f>IFERROR(-(CUMIPMT('Application &amp; Input'!$M$279,'Application &amp; Input'!$M$283,'Application &amp; Input'!$M$278,BA6,BA6,0)),0)</f>
        <v>0</v>
      </c>
      <c r="BB54" s="110">
        <f>IFERROR(-(CUMIPMT('Application &amp; Input'!$M$279,'Application &amp; Input'!$M$283,'Application &amp; Input'!$M$278,BB6,BB6,0)),0)</f>
        <v>0</v>
      </c>
      <c r="BC54" s="110">
        <f>IFERROR(-(CUMIPMT('Application &amp; Input'!$M$279,'Application &amp; Input'!$M$283,'Application &amp; Input'!$M$278,BC6,BC6,0)),0)</f>
        <v>0</v>
      </c>
      <c r="BD54" s="110">
        <f>IFERROR(-(CUMIPMT('Application &amp; Input'!$M$279,'Application &amp; Input'!$M$283,'Application &amp; Input'!$M$278,BD6,BD6,0)),0)</f>
        <v>0</v>
      </c>
      <c r="BE54" s="110">
        <f>IFERROR(-(CUMIPMT('Application &amp; Input'!$M$279,'Application &amp; Input'!$M$283,'Application &amp; Input'!$M$278,BE6,BE6,0)),0)</f>
        <v>0</v>
      </c>
      <c r="BF54" s="110">
        <f>IFERROR(-(CUMIPMT('Application &amp; Input'!$M$279,'Application &amp; Input'!$M$283,'Application &amp; Input'!$M$278,BF6,BF6,0)),0)</f>
        <v>0</v>
      </c>
      <c r="BG54" s="110">
        <f>IFERROR(-(CUMIPMT('Application &amp; Input'!$M$279,'Application &amp; Input'!$M$283,'Application &amp; Input'!$M$278,BG6,BG6,0)),0)</f>
        <v>0</v>
      </c>
      <c r="BH54" s="110">
        <f>IFERROR(-(CUMIPMT('Application &amp; Input'!$M$279,'Application &amp; Input'!$M$283,'Application &amp; Input'!$M$278,BH6,BH6,0)),0)</f>
        <v>0</v>
      </c>
      <c r="BI54" s="110">
        <f>IFERROR(-(CUMIPMT('Application &amp; Input'!$M$279,'Application &amp; Input'!$M$283,'Application &amp; Input'!$M$278,BI6,BI6,0)),0)</f>
        <v>0</v>
      </c>
      <c r="BJ54" s="110">
        <f>IFERROR(-(CUMIPMT('Application &amp; Input'!$M$279,'Application &amp; Input'!$M$283,'Application &amp; Input'!$M$278,BJ6,BJ6,0)),0)</f>
        <v>0</v>
      </c>
      <c r="BK54" s="110">
        <f>IFERROR(-(CUMIPMT('Application &amp; Input'!$M$279,'Application &amp; Input'!$M$283,'Application &amp; Input'!$M$278,BK6,BK6,0)),0)</f>
        <v>0</v>
      </c>
      <c r="BL54" s="110">
        <f>IFERROR(-(CUMIPMT('Application &amp; Input'!$M$279,'Application &amp; Input'!$M$283,'Application &amp; Input'!$M$278,BL6,BL6,0)),0)</f>
        <v>0</v>
      </c>
      <c r="BM54" s="110">
        <f>IFERROR(-(CUMIPMT('Application &amp; Input'!$M$279,'Application &amp; Input'!$M$283,'Application &amp; Input'!$M$278,BM6,BM6,0)),0)</f>
        <v>0</v>
      </c>
      <c r="BN54" s="110">
        <f>IFERROR(-(CUMIPMT('Application &amp; Input'!$M$279,'Application &amp; Input'!$M$283,'Application &amp; Input'!$M$278,BN6,BN6,0)),0)</f>
        <v>0</v>
      </c>
      <c r="BO54" s="110">
        <f>IFERROR(-(CUMIPMT('Application &amp; Input'!$M$279,'Application &amp; Input'!$M$283,'Application &amp; Input'!$M$278,BO6,BO6,0)),0)</f>
        <v>0</v>
      </c>
      <c r="BP54" s="110">
        <f>IFERROR(-(CUMIPMT('Application &amp; Input'!$M$279,'Application &amp; Input'!$M$283,'Application &amp; Input'!$M$278,BP6,BP6,0)),0)</f>
        <v>0</v>
      </c>
      <c r="BQ54" s="110">
        <f>IFERROR(-(CUMIPMT('Application &amp; Input'!$M$279,'Application &amp; Input'!$M$283,'Application &amp; Input'!$M$278,BQ6,BQ6,0)),0)</f>
        <v>0</v>
      </c>
      <c r="BR54" s="110">
        <f>IFERROR(-(CUMIPMT('Application &amp; Input'!$M$279,'Application &amp; Input'!$M$283,'Application &amp; Input'!$M$278,BR6,BR6,0)),0)</f>
        <v>0</v>
      </c>
      <c r="BS54" s="110">
        <f>IFERROR(-(CUMIPMT('Application &amp; Input'!$M$279,'Application &amp; Input'!$M$283,'Application &amp; Input'!$M$278,BS6,BS6,0)),0)</f>
        <v>0</v>
      </c>
      <c r="BT54" s="110">
        <f>IFERROR(-(CUMIPMT('Application &amp; Input'!$M$279,'Application &amp; Input'!$M$283,'Application &amp; Input'!$M$278,BT6,BT6,0)),0)</f>
        <v>0</v>
      </c>
      <c r="BU54" s="110">
        <f>IFERROR(-(CUMIPMT('Application &amp; Input'!$M$279,'Application &amp; Input'!$M$283,'Application &amp; Input'!$M$278,BU6,BU6,0)),0)</f>
        <v>0</v>
      </c>
      <c r="BV54" s="110">
        <f>IFERROR(-(CUMIPMT('Application &amp; Input'!$M$279,'Application &amp; Input'!$M$283,'Application &amp; Input'!$M$278,BV6,BV6,0)),0)</f>
        <v>0</v>
      </c>
      <c r="BW54" s="110">
        <f>IFERROR(-(CUMIPMT('Application &amp; Input'!$M$279,'Application &amp; Input'!$M$283,'Application &amp; Input'!$M$278,BW6,BW6,0)),0)</f>
        <v>0</v>
      </c>
      <c r="BX54" s="110">
        <f>IFERROR(-(CUMIPMT('Application &amp; Input'!$M$279,'Application &amp; Input'!$M$283,'Application &amp; Input'!$M$278,BX6,BX6,0)),0)</f>
        <v>0</v>
      </c>
      <c r="BY54" s="110">
        <f>IFERROR(-(CUMIPMT('Application &amp; Input'!$M$279,'Application &amp; Input'!$M$283,'Application &amp; Input'!$M$278,BY6,BY6,0)),0)</f>
        <v>0</v>
      </c>
      <c r="BZ54" s="110">
        <f>IFERROR(-(CUMIPMT('Application &amp; Input'!$M$279,'Application &amp; Input'!$M$283,'Application &amp; Input'!$M$278,BZ6,BZ6,0)),0)</f>
        <v>0</v>
      </c>
      <c r="CA54" s="110">
        <f>IFERROR(-(CUMIPMT('Application &amp; Input'!$M$279,'Application &amp; Input'!$M$283,'Application &amp; Input'!$M$278,CA6,CA6,0)),0)</f>
        <v>0</v>
      </c>
      <c r="CB54" s="110">
        <f>IFERROR(-(CUMIPMT('Application &amp; Input'!$M$279,'Application &amp; Input'!$M$283,'Application &amp; Input'!$M$278,CB6,CB6,0)),0)</f>
        <v>0</v>
      </c>
      <c r="CC54" s="110">
        <f>IFERROR(-(CUMIPMT('Application &amp; Input'!$M$279,'Application &amp; Input'!$M$283,'Application &amp; Input'!$M$278,CC6,CC6,0)),0)</f>
        <v>0</v>
      </c>
    </row>
    <row r="55" spans="1:81" ht="19.899999999999999" hidden="1" customHeight="1" outlineLevel="1" x14ac:dyDescent="0.3">
      <c r="D55" s="1" t="s">
        <v>270</v>
      </c>
      <c r="G55" s="113">
        <f>IF(G52=(G53+G54),G52,"Error")</f>
        <v>0</v>
      </c>
      <c r="H55" s="113">
        <f t="shared" ref="H55:AK55" si="288">IF(H52=(H53+H54),H52,"Error")</f>
        <v>0</v>
      </c>
      <c r="I55" s="113">
        <f t="shared" si="288"/>
        <v>0</v>
      </c>
      <c r="J55" s="113">
        <f t="shared" si="288"/>
        <v>0</v>
      </c>
      <c r="K55" s="113">
        <f t="shared" si="288"/>
        <v>0</v>
      </c>
      <c r="L55" s="113">
        <f t="shared" si="288"/>
        <v>0</v>
      </c>
      <c r="M55" s="113">
        <f t="shared" si="288"/>
        <v>0</v>
      </c>
      <c r="N55" s="113">
        <f t="shared" si="288"/>
        <v>0</v>
      </c>
      <c r="O55" s="113">
        <f t="shared" si="288"/>
        <v>0</v>
      </c>
      <c r="P55" s="113">
        <f t="shared" si="288"/>
        <v>0</v>
      </c>
      <c r="Q55" s="113">
        <f t="shared" si="288"/>
        <v>0</v>
      </c>
      <c r="R55" s="113">
        <f t="shared" si="288"/>
        <v>0</v>
      </c>
      <c r="S55" s="113">
        <f t="shared" si="288"/>
        <v>0</v>
      </c>
      <c r="T55" s="113">
        <f t="shared" si="288"/>
        <v>0</v>
      </c>
      <c r="U55" s="113">
        <f t="shared" si="288"/>
        <v>0</v>
      </c>
      <c r="V55" s="113">
        <f t="shared" si="288"/>
        <v>0</v>
      </c>
      <c r="W55" s="113">
        <f t="shared" si="288"/>
        <v>0</v>
      </c>
      <c r="X55" s="113">
        <f t="shared" si="288"/>
        <v>0</v>
      </c>
      <c r="Y55" s="113">
        <f t="shared" si="288"/>
        <v>0</v>
      </c>
      <c r="Z55" s="113">
        <f t="shared" si="288"/>
        <v>0</v>
      </c>
      <c r="AA55" s="113">
        <f t="shared" si="288"/>
        <v>0</v>
      </c>
      <c r="AB55" s="113">
        <f t="shared" si="288"/>
        <v>0</v>
      </c>
      <c r="AC55" s="113">
        <f t="shared" si="288"/>
        <v>0</v>
      </c>
      <c r="AD55" s="113">
        <f t="shared" si="288"/>
        <v>0</v>
      </c>
      <c r="AE55" s="113">
        <f t="shared" si="288"/>
        <v>0</v>
      </c>
      <c r="AF55" s="113">
        <f t="shared" si="288"/>
        <v>0</v>
      </c>
      <c r="AG55" s="113">
        <f t="shared" si="288"/>
        <v>0</v>
      </c>
      <c r="AH55" s="113">
        <f t="shared" si="288"/>
        <v>0</v>
      </c>
      <c r="AI55" s="113">
        <f t="shared" si="288"/>
        <v>0</v>
      </c>
      <c r="AJ55" s="113">
        <f t="shared" si="288"/>
        <v>0</v>
      </c>
      <c r="AK55" s="113">
        <f t="shared" si="288"/>
        <v>0</v>
      </c>
      <c r="AL55" s="113">
        <f t="shared" ref="AL55:BD55" si="289">IF(AL52=(AL53+AL54),AL52,"Error")</f>
        <v>0</v>
      </c>
      <c r="AM55" s="113">
        <f t="shared" si="289"/>
        <v>0</v>
      </c>
      <c r="AN55" s="113">
        <f t="shared" si="289"/>
        <v>0</v>
      </c>
      <c r="AO55" s="113">
        <f t="shared" si="289"/>
        <v>0</v>
      </c>
      <c r="AP55" s="113">
        <f t="shared" si="289"/>
        <v>0</v>
      </c>
      <c r="AQ55" s="113">
        <f t="shared" si="289"/>
        <v>0</v>
      </c>
      <c r="AR55" s="113">
        <f t="shared" si="289"/>
        <v>0</v>
      </c>
      <c r="AS55" s="113">
        <f t="shared" si="289"/>
        <v>0</v>
      </c>
      <c r="AT55" s="113">
        <f t="shared" si="289"/>
        <v>0</v>
      </c>
      <c r="AU55" s="113">
        <f t="shared" si="289"/>
        <v>0</v>
      </c>
      <c r="AV55" s="113">
        <f t="shared" si="289"/>
        <v>0</v>
      </c>
      <c r="AW55" s="113">
        <f t="shared" si="289"/>
        <v>0</v>
      </c>
      <c r="AX55" s="113">
        <f t="shared" si="289"/>
        <v>0</v>
      </c>
      <c r="AY55" s="113">
        <f t="shared" si="289"/>
        <v>0</v>
      </c>
      <c r="AZ55" s="113">
        <f t="shared" si="289"/>
        <v>0</v>
      </c>
      <c r="BA55" s="113">
        <f t="shared" si="289"/>
        <v>0</v>
      </c>
      <c r="BB55" s="113">
        <f t="shared" si="289"/>
        <v>0</v>
      </c>
      <c r="BC55" s="113">
        <f t="shared" si="289"/>
        <v>0</v>
      </c>
      <c r="BD55" s="113">
        <f t="shared" si="289"/>
        <v>0</v>
      </c>
      <c r="BE55" s="113">
        <f t="shared" ref="BE55:BN55" si="290">IF(BE52=(BE53+BE54),BE52,"Error")</f>
        <v>0</v>
      </c>
      <c r="BF55" s="113">
        <f t="shared" si="290"/>
        <v>0</v>
      </c>
      <c r="BG55" s="113">
        <f t="shared" si="290"/>
        <v>0</v>
      </c>
      <c r="BH55" s="113">
        <f t="shared" si="290"/>
        <v>0</v>
      </c>
      <c r="BI55" s="113">
        <f t="shared" si="290"/>
        <v>0</v>
      </c>
      <c r="BJ55" s="113">
        <f t="shared" si="290"/>
        <v>0</v>
      </c>
      <c r="BK55" s="113">
        <f t="shared" si="290"/>
        <v>0</v>
      </c>
      <c r="BL55" s="113">
        <f t="shared" si="290"/>
        <v>0</v>
      </c>
      <c r="BM55" s="113">
        <f t="shared" si="290"/>
        <v>0</v>
      </c>
      <c r="BN55" s="113">
        <f t="shared" si="290"/>
        <v>0</v>
      </c>
      <c r="BO55" s="113">
        <f t="shared" ref="BO55:BP55" si="291">IF(BO52=(BO53+BO54),BO52,"Error")</f>
        <v>0</v>
      </c>
      <c r="BP55" s="113">
        <f t="shared" si="291"/>
        <v>0</v>
      </c>
      <c r="BQ55" s="113">
        <f t="shared" ref="BQ55:CC55" si="292">IF(BQ52=(BQ53+BQ54),BQ52,"Error")</f>
        <v>0</v>
      </c>
      <c r="BR55" s="113">
        <f t="shared" si="292"/>
        <v>0</v>
      </c>
      <c r="BS55" s="113">
        <f t="shared" si="292"/>
        <v>0</v>
      </c>
      <c r="BT55" s="113">
        <f t="shared" si="292"/>
        <v>0</v>
      </c>
      <c r="BU55" s="113">
        <f t="shared" si="292"/>
        <v>0</v>
      </c>
      <c r="BV55" s="113">
        <f t="shared" si="292"/>
        <v>0</v>
      </c>
      <c r="BW55" s="113">
        <f t="shared" si="292"/>
        <v>0</v>
      </c>
      <c r="BX55" s="113">
        <f t="shared" si="292"/>
        <v>0</v>
      </c>
      <c r="BY55" s="113">
        <f t="shared" si="292"/>
        <v>0</v>
      </c>
      <c r="BZ55" s="113">
        <f t="shared" si="292"/>
        <v>0</v>
      </c>
      <c r="CA55" s="113">
        <f t="shared" si="292"/>
        <v>0</v>
      </c>
      <c r="CB55" s="113">
        <f t="shared" si="292"/>
        <v>0</v>
      </c>
      <c r="CC55" s="113">
        <f t="shared" si="292"/>
        <v>0</v>
      </c>
    </row>
    <row r="56" spans="1:81" ht="19.899999999999999" hidden="1" customHeight="1" outlineLevel="1" x14ac:dyDescent="0.3"/>
    <row r="57" spans="1:81" ht="19.899999999999999" hidden="1" customHeight="1" outlineLevel="1" x14ac:dyDescent="0.3">
      <c r="C57" s="1" t="s">
        <v>1080</v>
      </c>
    </row>
    <row r="58" spans="1:81" ht="19.899999999999999" hidden="1" customHeight="1" outlineLevel="1" x14ac:dyDescent="0.3">
      <c r="D58" s="1" t="s">
        <v>1081</v>
      </c>
      <c r="F58" s="112">
        <f>'Application &amp; Input'!M285</f>
        <v>0.75</v>
      </c>
      <c r="G58" s="7">
        <f>IF('Application &amp; Input'!$M$281="Amortizing",0,IF(F60&gt;0,IF(G37&lt;0,0,IF(G37*$F$58&gt;F60+G62+G61,F60+G62+G61,G37*$F$58)),0))</f>
        <v>0</v>
      </c>
      <c r="H58" s="7">
        <f>IF('Application &amp; Input'!$M$281="Amortizing",0,IF(G60&gt;0,IF(H37&lt;0,0,IF(H37*$F$58&gt;G60+H62+H61,G60+H62+H61,H37*$F$58)),0))</f>
        <v>0</v>
      </c>
      <c r="I58" s="7">
        <f>IF('Application &amp; Input'!$M$281="Amortizing",0,IF(H60&gt;0,IF(I37&lt;0,0,IF(I37*$F$58&gt;H60+I62+I61,H60+I62+I61,I37*$F$58)),0))</f>
        <v>0</v>
      </c>
      <c r="J58" s="7">
        <f>IF('Application &amp; Input'!$M$281="Amortizing",0,IF(I60&gt;0,IF(J37&lt;0,0,IF(J37*$F$58&gt;I60+J62+J61,I60+J62+J61,J37*$F$58)),0))</f>
        <v>0</v>
      </c>
      <c r="K58" s="7">
        <f>IF('Application &amp; Input'!$M$281="Amortizing",0,IF(J60&gt;0,IF(K37&lt;0,0,IF(K37*$F$58&gt;J60+K62+K61,J60+K62+K61,K37*$F$58)),0))</f>
        <v>0</v>
      </c>
      <c r="L58" s="7">
        <f>IF('Application &amp; Input'!$M$281="Amortizing",0,IF(K60&gt;0,IF(L37&lt;0,0,IF(L37*$F$58&gt;K60+L62+L61,K60+L62+L61,L37*$F$58)),0))</f>
        <v>0</v>
      </c>
      <c r="M58" s="7">
        <f>IF('Application &amp; Input'!$M$281="Amortizing",0,IF(L60&gt;0,IF(M37&lt;0,0,IF(M37*$F$58&gt;L60+M62+M61,L60+M62+M61,M37*$F$58)),0))</f>
        <v>0</v>
      </c>
      <c r="N58" s="7">
        <f>IF('Application &amp; Input'!$M$281="Amortizing",0,IF(M60&gt;0,IF(N37&lt;0,0,IF(N37*$F$58&gt;M60+N62+N61,M60+N62+N61,N37*$F$58)),0))</f>
        <v>0</v>
      </c>
      <c r="O58" s="7">
        <f>IF('Application &amp; Input'!$M$281="Amortizing",0,IF(N60&gt;0,IF(O37&lt;0,0,IF(O37*$F$58&gt;N60+O62+O61,N60+O62+O61,O37*$F$58)),0))</f>
        <v>0</v>
      </c>
      <c r="P58" s="7">
        <f>IF('Application &amp; Input'!$M$281="Amortizing",0,IF(O60&gt;0,IF(P37&lt;0,0,IF(P37*$F$58&gt;O60+P62+P61,O60+P62+P61,P37*$F$58)),0))</f>
        <v>0</v>
      </c>
      <c r="Q58" s="7">
        <f>IF('Application &amp; Input'!$M$281="Amortizing",0,IF(P60&gt;0,IF(Q37&lt;0,0,IF(Q37*$F$58&gt;P60+Q62+Q61,P60+Q62+Q61,Q37*$F$58)),0))</f>
        <v>0</v>
      </c>
      <c r="R58" s="7">
        <f>IF('Application &amp; Input'!$M$281="Amortizing",0,IF(Q60&gt;0,IF(R37&lt;0,0,IF(R37*$F$58&gt;Q60+R62+R61,Q60+R62+R61,R37*$F$58)),0))</f>
        <v>0</v>
      </c>
      <c r="S58" s="7">
        <f>IF('Application &amp; Input'!$M$281="Amortizing",0,IF(R60&gt;0,IF(S37&lt;0,0,IF(S37*$F$58&gt;R60+S62+S61,R60+S62+S61,S37*$F$58)),0))</f>
        <v>0</v>
      </c>
      <c r="T58" s="7">
        <f>IF('Application &amp; Input'!$M$281="Amortizing",0,IF(S60&gt;0,IF(T37&lt;0,0,IF(T37*$F$58&gt;S60+T62+T61,S60+T62+T61,T37*$F$58)),0))</f>
        <v>0</v>
      </c>
      <c r="U58" s="7">
        <f>IF('Application &amp; Input'!$M$281="Amortizing",0,IF(T60&gt;0,IF(U37&lt;0,0,IF(U37*$F$58&gt;T60+U62+U61,T60+U62+U61,U37*$F$58)),0))</f>
        <v>0</v>
      </c>
      <c r="V58" s="7">
        <f>IF('Application &amp; Input'!$M$281="Amortizing",0,IF(U60&gt;0,IF(V37&lt;0,0,IF(V37*$F$58&gt;U60+V62+V61,U60+V62+V61,V37*$F$58)),0))</f>
        <v>0</v>
      </c>
      <c r="W58" s="7">
        <f>IF('Application &amp; Input'!$M$281="Amortizing",0,IF(V60&gt;0,IF(W37&lt;0,0,IF(W37*$F$58&gt;V60+W62+W61,V60+W62+W61,W37*$F$58)),0))</f>
        <v>0</v>
      </c>
      <c r="X58" s="7">
        <f>IF('Application &amp; Input'!$M$281="Amortizing",0,IF(W60&gt;0,IF(X37&lt;0,0,IF(X37*$F$58&gt;W60+X62+X61,W60+X62+X61,X37*$F$58)),0))</f>
        <v>0</v>
      </c>
      <c r="Y58" s="7">
        <f>IF('Application &amp; Input'!$M$281="Amortizing",0,IF(X60&gt;0,IF(Y37&lt;0,0,IF(Y37*$F$58&gt;X60+Y62+Y61,X60+Y62+Y61,Y37*$F$58)),0))</f>
        <v>0</v>
      </c>
      <c r="Z58" s="7">
        <f>IF('Application &amp; Input'!$M$281="Amortizing",0,IF(Y60&gt;0,IF(Z37&lt;0,0,IF(Z37*$F$58&gt;Y60+Z62+Z61,Y60+Z62+Z61,Z37*$F$58)),0))</f>
        <v>0</v>
      </c>
      <c r="AA58" s="7">
        <f>IF('Application &amp; Input'!$M$281="Amortizing",0,IF(Z60&gt;0,IF(AA37&lt;0,0,IF(AA37*$F$58&gt;Z60+AA62+AA61,Z60+AA62+AA61,AA37*$F$58)),0))</f>
        <v>0</v>
      </c>
      <c r="AB58" s="7">
        <f>IF('Application &amp; Input'!$M$281="Amortizing",0,IF(AA60&gt;0,IF(AB37&lt;0,0,IF(AB37*$F$58&gt;AA60+AB62+AB61,AA60+AB62+AB61,AB37*$F$58)),0))</f>
        <v>0</v>
      </c>
      <c r="AC58" s="7">
        <f>IF('Application &amp; Input'!$M$281="Amortizing",0,IF(AB60&gt;0,IF(AC37&lt;0,0,IF(AC37*$F$58&gt;AB60+AC62+AC61,AB60+AC62+AC61,AC37*$F$58)),0))</f>
        <v>0</v>
      </c>
      <c r="AD58" s="7">
        <f>IF('Application &amp; Input'!$M$281="Amortizing",0,IF(AC60&gt;0,IF(AD37&lt;0,0,IF(AD37*$F$58&gt;AC60+AD62+AD61,AC60+AD62+AD61,AD37*$F$58)),0))</f>
        <v>0</v>
      </c>
      <c r="AE58" s="7">
        <f>IF('Application &amp; Input'!$M$281="Amortizing",0,IF(AD60&gt;0,IF(AE37&lt;0,0,IF(AE37*$F$58&gt;AD60+AE62+AE61,AD60+AE62+AE61,AE37*$F$58)),0))</f>
        <v>0</v>
      </c>
      <c r="AF58" s="7">
        <f>IF('Application &amp; Input'!$M$281="Amortizing",0,IF(AE60&gt;0,IF(AF37&lt;0,0,IF(AF37*$F$58&gt;AE60+AF62+AF61,AE60+AF62+AF61,AF37*$F$58)),0))</f>
        <v>0</v>
      </c>
      <c r="AG58" s="7">
        <f>IF('Application &amp; Input'!$M$281="Amortizing",0,IF(AF60&gt;0,IF(AG37&lt;0,0,IF(AG37*$F$58&gt;AF60+AG62+AG61,AF60+AG62+AG61,AG37*$F$58)),0))</f>
        <v>0</v>
      </c>
      <c r="AH58" s="7">
        <f>IF('Application &amp; Input'!$M$281="Amortizing",0,IF(AG60&gt;0,IF(AH37&lt;0,0,IF(AH37*$F$58&gt;AG60+AH62+AH61,AG60+AH62+AH61,AH37*$F$58)),0))</f>
        <v>0</v>
      </c>
      <c r="AI58" s="7">
        <f>IF('Application &amp; Input'!$M$281="Amortizing",0,IF(AH60&gt;0,IF(AI37&lt;0,0,IF(AI37*$F$58&gt;AH60+AI62+AI61,AH60+AI62+AI61,AI37*$F$58)),0))</f>
        <v>0</v>
      </c>
      <c r="AJ58" s="7">
        <f>IF('Application &amp; Input'!$M$281="Amortizing",0,IF(AI60&gt;0,IF(AJ37&lt;0,0,IF(AJ37*$F$58&gt;AI60+AJ62+AJ61,AI60+AJ62+AJ61,AJ37*$F$58)),0))</f>
        <v>0</v>
      </c>
      <c r="AK58" s="7">
        <f>IF('Application &amp; Input'!$M$281="Amortizing",0,IF(AJ60&gt;0,IF(AK37&lt;0,0,IF(AK37*$F$58&gt;AJ60+AK62+AK61,AJ60+AK62+AK61,AK37*$F$58)),0))</f>
        <v>0</v>
      </c>
      <c r="AL58" s="7">
        <f>IF('Application &amp; Input'!$M$281="Amortizing",0,IF(AK60&gt;0,IF(AL37&lt;0,0,IF(AL37*$F$58&gt;AK60+AL62+AL61,AK60+AL62+AL61,AL37*$F$58)),0))</f>
        <v>0</v>
      </c>
      <c r="AM58" s="7">
        <f>IF('Application &amp; Input'!$M$281="Amortizing",0,IF(AL60&gt;0,IF(AM37&lt;0,0,IF(AM37*$F$58&gt;AL60+AM62+AM61,AL60+AM62+AM61,AM37*$F$58)),0))</f>
        <v>0</v>
      </c>
      <c r="AN58" s="7">
        <f>IF('Application &amp; Input'!$M$281="Amortizing",0,IF(AM60&gt;0,IF(AN37&lt;0,0,IF(AN37*$F$58&gt;AM60+AN62+AN61,AM60+AN62+AN61,AN37*$F$58)),0))</f>
        <v>0</v>
      </c>
      <c r="AO58" s="7">
        <f>IF('Application &amp; Input'!$M$281="Amortizing",0,IF(AN60&gt;0,IF(AO37&lt;0,0,IF(AO37*$F$58&gt;AN60+AO62+AO61,AN60+AO62+AO61,AO37*$F$58)),0))</f>
        <v>0</v>
      </c>
      <c r="AP58" s="7">
        <f>IF('Application &amp; Input'!$M$281="Amortizing",0,IF(AO60&gt;0,IF(AP37&lt;0,0,IF(AP37*$F$58&gt;AO60+AP62+AP61,AO60+AP62+AP61,AP37*$F$58)),0))</f>
        <v>0</v>
      </c>
      <c r="AQ58" s="7">
        <f>IF('Application &amp; Input'!$M$281="Amortizing",0,IF(AP60&gt;0,IF(AQ37&lt;0,0,IF(AQ37*$F$58&gt;AP60+AQ62+AQ61,AP60+AQ62+AQ61,AQ37*$F$58)),0))</f>
        <v>0</v>
      </c>
      <c r="AR58" s="7">
        <f>IF('Application &amp; Input'!$M$281="Amortizing",0,IF(AQ60&gt;0,IF(AR37&lt;0,0,IF(AR37*$F$58&gt;AQ60+AR62+AR61,AQ60+AR62+AR61,AR37*$F$58)),0))</f>
        <v>0</v>
      </c>
      <c r="AS58" s="7">
        <f>IF('Application &amp; Input'!$M$281="Amortizing",0,IF(AR60&gt;0,IF(AS37&lt;0,0,IF(AS37*$F$58&gt;AR60+AS62+AS61,AR60+AS62+AS61,AS37*$F$58)),0))</f>
        <v>0</v>
      </c>
      <c r="AT58" s="7">
        <f>IF('Application &amp; Input'!$M$281="Amortizing",0,IF(AS60&gt;0,IF(AT37&lt;0,0,IF(AT37*$F$58&gt;AS60+AT62+AT61,AS60+AT62+AT61,AT37*$F$58)),0))</f>
        <v>0</v>
      </c>
      <c r="AU58" s="7">
        <f>IF('Application &amp; Input'!$M$281="Amortizing",0,IF(AT60&gt;0,IF(AU37&lt;0,0,IF(AU37*$F$58&gt;AT60+AU62+AU61,AT60+AU62+AU61,AU37*$F$58)),0))</f>
        <v>0</v>
      </c>
      <c r="AV58" s="7">
        <f>IF('Application &amp; Input'!$M$281="Amortizing",0,IF(AU60&gt;0,IF(AV37&lt;0,0,IF(AV37*$F$58&gt;AU60+AV62+AV61,AU60+AV62+AV61,AV37*$F$58)),0))</f>
        <v>0</v>
      </c>
      <c r="AW58" s="7">
        <f>IF('Application &amp; Input'!$M$281="Amortizing",0,IF(AV60&gt;0,IF(AW37&lt;0,0,IF(AW37*$F$58&gt;AV60+AW62+AW61,AV60+AW62+AW61,AW37*$F$58)),0))</f>
        <v>0</v>
      </c>
      <c r="AX58" s="7">
        <f>IF('Application &amp; Input'!$M$281="Amortizing",0,IF(AW60&gt;0,IF(AX37&lt;0,0,IF(AX37*$F$58&gt;AW60+AX62+AX61,AW60+AX62+AX61,AX37*$F$58)),0))</f>
        <v>0</v>
      </c>
      <c r="AY58" s="7">
        <f>IF('Application &amp; Input'!$M$281="Amortizing",0,IF(AX60&gt;0,IF(AY37&lt;0,0,IF(AY37*$F$58&gt;AX60+AY62+AY61,AX60+AY62+AY61,AY37*$F$58)),0))</f>
        <v>0</v>
      </c>
      <c r="AZ58" s="7">
        <f>IF('Application &amp; Input'!$M$281="Amortizing",0,IF(AY60&gt;0,IF(AZ37&lt;0,0,IF(AZ37*$F$58&gt;AY60+AZ62+AZ61,AY60+AZ62+AZ61,AZ37*$F$58)),0))</f>
        <v>0</v>
      </c>
      <c r="BA58" s="7">
        <f>IF('Application &amp; Input'!$M$281="Amortizing",0,IF(AZ60&gt;0,IF(BA37&lt;0,0,IF(BA37*$F$58&gt;AZ60+BA62+BA61,AZ60+BA62+BA61,BA37*$F$58)),0))</f>
        <v>0</v>
      </c>
      <c r="BB58" s="7">
        <f>IF('Application &amp; Input'!$M$281="Amortizing",0,IF(BA60&gt;0,IF(BB37&lt;0,0,IF(BB37*$F$58&gt;BA60+BB62+BB61,BA60+BB62+BB61,BB37*$F$58)),0))</f>
        <v>0</v>
      </c>
      <c r="BC58" s="7">
        <f>IF('Application &amp; Input'!$M$281="Amortizing",0,IF(BB60&gt;0,IF(BC37&lt;0,0,IF(BC37*$F$58&gt;BB60+BC62+BC61,BB60+BC62+BC61,BC37*$F$58)),0))</f>
        <v>0</v>
      </c>
      <c r="BD58" s="7">
        <f>IF('Application &amp; Input'!$M$281="Amortizing",0,IF(BC60&gt;0,IF(BD37&lt;0,0,IF(BD37*$F$58&gt;BC60+BD62+BD61,BC60+BD62+BD61,BD37*$F$58)),0))</f>
        <v>0</v>
      </c>
      <c r="BE58" s="7">
        <f>IF('Application &amp; Input'!$M$281="Amortizing",0,IF(BD60&gt;0,IF(BE37&lt;0,0,IF(BE37*$F$58&gt;BD60+BE62+BE61,BD60+BE62+BE61,BE37*$F$58)),0))</f>
        <v>0</v>
      </c>
      <c r="BF58" s="7">
        <f>IF('Application &amp; Input'!$M$281="Amortizing",0,IF(BE60&gt;0,IF(BF37&lt;0,0,IF(BF37*$F$58&gt;BE60+BF62+BF61,BE60+BF62+BF61,BF37*$F$58)),0))</f>
        <v>0</v>
      </c>
      <c r="BG58" s="7">
        <f>IF('Application &amp; Input'!$M$281="Amortizing",0,IF(BF60&gt;0,IF(BG37&lt;0,0,IF(BG37*$F$58&gt;BF60+BG62+BG61,BF60+BG62+BG61,BG37*$F$58)),0))</f>
        <v>0</v>
      </c>
      <c r="BH58" s="7">
        <f>IF('Application &amp; Input'!$M$281="Amortizing",0,IF(BG60&gt;0,IF(BH37&lt;0,0,IF(BH37*$F$58&gt;BG60+BH62+BH61,BG60+BH62+BH61,BH37*$F$58)),0))</f>
        <v>0</v>
      </c>
      <c r="BI58" s="7">
        <f>IF('Application &amp; Input'!$M$281="Amortizing",0,IF(BH60&gt;0,IF(BI37&lt;0,0,IF(BI37*$F$58&gt;BH60+BI62+BI61,BH60+BI62+BI61,BI37*$F$58)),0))</f>
        <v>0</v>
      </c>
      <c r="BJ58" s="7">
        <f>IF('Application &amp; Input'!$M$281="Amortizing",0,IF(BI60&gt;0,IF(BJ37&lt;0,0,IF(BJ37*$F$58&gt;BI60+BJ62+BJ61,BI60+BJ62+BJ61,BJ37*$F$58)),0))</f>
        <v>0</v>
      </c>
      <c r="BK58" s="7">
        <f>IF('Application &amp; Input'!$M$281="Amortizing",0,IF(BJ60&gt;0,IF(BK37&lt;0,0,IF(BK37*$F$58&gt;BJ60+BK62+BK61,BJ60+BK62+BK61,BK37*$F$58)),0))</f>
        <v>0</v>
      </c>
      <c r="BL58" s="7">
        <f>IF('Application &amp; Input'!$M$281="Amortizing",0,IF(BK60&gt;0,IF(BL37&lt;0,0,IF(BL37*$F$58&gt;BK60+BL62+BL61,BK60+BL62+BL61,BL37*$F$58)),0))</f>
        <v>0</v>
      </c>
      <c r="BM58" s="7">
        <f>IF('Application &amp; Input'!$M$281="Amortizing",0,IF(BL60&gt;0,IF(BM37&lt;0,0,IF(BM37*$F$58&gt;BL60+BM62+BM61,BL60+BM62+BM61,BM37*$F$58)),0))</f>
        <v>0</v>
      </c>
      <c r="BN58" s="7">
        <f>IF('Application &amp; Input'!$M$281="Amortizing",0,IF(BM60&gt;0,IF(BN37&lt;0,0,IF(BN37*$F$58&gt;BM60+BN62+BN61,BM60+BN62+BN61,BN37*$F$58)),0))</f>
        <v>0</v>
      </c>
      <c r="BO58" s="7">
        <f>IF('Application &amp; Input'!$M$281="Amortizing",0,IF(BN60&gt;0,IF(BO37&lt;0,0,IF(BO37*$F$58&gt;BN60+BO62+BO61,BN60+BO62+BO61,BO37*$F$58)),0))</f>
        <v>0</v>
      </c>
      <c r="BP58" s="7">
        <f>IF('Application &amp; Input'!$M$281="Amortizing",0,IF(BO60&gt;0,IF(BP37&lt;0,0,IF(BP37*$F$58&gt;BO60+BP62+BP61,BO60+BP62+BP61,BP37*$F$58)),0))</f>
        <v>0</v>
      </c>
      <c r="BQ58" s="7">
        <f>IF('Application &amp; Input'!$M$281="Amortizing",0,IF(BP60&gt;0,IF(BQ37&lt;0,0,IF(BQ37*$F$58&gt;BP60+BQ62+BQ61,BP60+BQ62+BQ61,BQ37*$F$58)),0))</f>
        <v>0</v>
      </c>
      <c r="BR58" s="7">
        <f>IF('Application &amp; Input'!$M$281="Amortizing",0,IF(BQ60&gt;0,IF(BR37&lt;0,0,IF(BR37*$F$58&gt;BQ60+BR62+BR61,BQ60+BR62+BR61,BR37*$F$58)),0))</f>
        <v>0</v>
      </c>
      <c r="BS58" s="7">
        <f>IF('Application &amp; Input'!$M$281="Amortizing",0,IF(BR60&gt;0,IF(BS37&lt;0,0,IF(BS37*$F$58&gt;BR60+BS62+BS61,BR60+BS62+BS61,BS37*$F$58)),0))</f>
        <v>0</v>
      </c>
      <c r="BT58" s="7">
        <f>IF('Application &amp; Input'!$M$281="Amortizing",0,IF(BS60&gt;0,IF(BT37&lt;0,0,IF(BT37*$F$58&gt;BS60+BT62+BT61,BS60+BT62+BT61,BT37*$F$58)),0))</f>
        <v>0</v>
      </c>
      <c r="BU58" s="7">
        <f>IF('Application &amp; Input'!$M$281="Amortizing",0,IF(BT60&gt;0,IF(BU37&lt;0,0,IF(BU37*$F$58&gt;BT60+BU62+BU61,BT60+BU62+BU61,BU37*$F$58)),0))</f>
        <v>0</v>
      </c>
      <c r="BV58" s="7">
        <f>IF('Application &amp; Input'!$M$281="Amortizing",0,IF(BU60&gt;0,IF(BV37&lt;0,0,IF(BV37*$F$58&gt;BU60+BV62+BV61,BU60+BV62+BV61,BV37*$F$58)),0))</f>
        <v>0</v>
      </c>
      <c r="BW58" s="7">
        <f>IF('Application &amp; Input'!$M$281="Amortizing",0,IF(BV60&gt;0,IF(BW37&lt;0,0,IF(BW37*$F$58&gt;BV60+BW62+BW61,BV60+BW62+BW61,BW37*$F$58)),0))</f>
        <v>0</v>
      </c>
      <c r="BX58" s="7">
        <f>IF('Application &amp; Input'!$M$281="Amortizing",0,IF(BW60&gt;0,IF(BX37&lt;0,0,IF(BX37*$F$58&gt;BW60+BX62+BX61,BW60+BX62+BX61,BX37*$F$58)),0))</f>
        <v>0</v>
      </c>
      <c r="BY58" s="7">
        <f>IF('Application &amp; Input'!$M$281="Amortizing",0,IF(BX60&gt;0,IF(BY37&lt;0,0,IF(BY37*$F$58&gt;BX60+BY62+BY61,BX60+BY62+BY61,BY37*$F$58)),0))</f>
        <v>0</v>
      </c>
      <c r="BZ58" s="7">
        <f>IF('Application &amp; Input'!$M$281="Amortizing",0,IF(BY60&gt;0,IF(BZ37&lt;0,0,IF(BZ37*$F$58&gt;BY60+BZ62+BZ61,BY60+BZ62+BZ61,BZ37*$F$58)),0))</f>
        <v>0</v>
      </c>
      <c r="CA58" s="7">
        <f>IF('Application &amp; Input'!$M$281="Amortizing",0,IF(BZ60&gt;0,IF(CA37&lt;0,0,IF(CA37*$F$58&gt;BZ60+CA62+CA61,BZ60+CA62+CA61,CA37*$F$58)),0))</f>
        <v>0</v>
      </c>
      <c r="CB58" s="7">
        <f>IF('Application &amp; Input'!$M$281="Amortizing",0,IF(CA60&gt;0,IF(CB37&lt;0,0,IF(CB37*$F$58&gt;CA60+CB62+CB61,CA60+CB62+CB61,CB37*$F$58)),0))</f>
        <v>0</v>
      </c>
      <c r="CC58" s="7">
        <f>IF('Application &amp; Input'!$M$281="Amortizing",0,IF(CB60&gt;0,IF(CC37&lt;0,0,IF(CC37*$F$58&gt;CB60+CC62+CC61,CB60+CC62+CC61,CC37*$F$58)),0))</f>
        <v>0</v>
      </c>
    </row>
    <row r="59" spans="1:81" ht="19.899999999999999" hidden="1" customHeight="1" outlineLevel="1" x14ac:dyDescent="0.3">
      <c r="D59" s="1" t="s">
        <v>1082</v>
      </c>
      <c r="F59" s="91"/>
      <c r="G59" s="7">
        <f>IF(G58&gt;G62+G61,G58-(G62+G61),0)</f>
        <v>0</v>
      </c>
      <c r="H59" s="7">
        <f>IF(H58&gt;H62+H61,H58-(H62+H61),0)</f>
        <v>0</v>
      </c>
      <c r="I59" s="7">
        <f t="shared" ref="I59:AK59" si="293">IF(I58&gt;I62+I61,I58-(I62+I61),0)</f>
        <v>0</v>
      </c>
      <c r="J59" s="7">
        <f t="shared" si="293"/>
        <v>0</v>
      </c>
      <c r="K59" s="7">
        <f t="shared" si="293"/>
        <v>0</v>
      </c>
      <c r="L59" s="7">
        <f t="shared" si="293"/>
        <v>0</v>
      </c>
      <c r="M59" s="7">
        <f t="shared" si="293"/>
        <v>0</v>
      </c>
      <c r="N59" s="7">
        <f t="shared" si="293"/>
        <v>0</v>
      </c>
      <c r="O59" s="7">
        <f t="shared" si="293"/>
        <v>0</v>
      </c>
      <c r="P59" s="7">
        <f t="shared" si="293"/>
        <v>0</v>
      </c>
      <c r="Q59" s="7">
        <f t="shared" si="293"/>
        <v>0</v>
      </c>
      <c r="R59" s="7">
        <f t="shared" si="293"/>
        <v>0</v>
      </c>
      <c r="S59" s="7">
        <f t="shared" si="293"/>
        <v>0</v>
      </c>
      <c r="T59" s="7">
        <f t="shared" si="293"/>
        <v>0</v>
      </c>
      <c r="U59" s="7">
        <f t="shared" si="293"/>
        <v>0</v>
      </c>
      <c r="V59" s="7">
        <f t="shared" si="293"/>
        <v>0</v>
      </c>
      <c r="W59" s="7">
        <f t="shared" si="293"/>
        <v>0</v>
      </c>
      <c r="X59" s="7">
        <f t="shared" si="293"/>
        <v>0</v>
      </c>
      <c r="Y59" s="7">
        <f t="shared" si="293"/>
        <v>0</v>
      </c>
      <c r="Z59" s="7">
        <f t="shared" si="293"/>
        <v>0</v>
      </c>
      <c r="AA59" s="7">
        <f t="shared" si="293"/>
        <v>0</v>
      </c>
      <c r="AB59" s="7">
        <f t="shared" si="293"/>
        <v>0</v>
      </c>
      <c r="AC59" s="7">
        <f t="shared" si="293"/>
        <v>0</v>
      </c>
      <c r="AD59" s="7">
        <f t="shared" si="293"/>
        <v>0</v>
      </c>
      <c r="AE59" s="7">
        <f t="shared" si="293"/>
        <v>0</v>
      </c>
      <c r="AF59" s="7">
        <f t="shared" si="293"/>
        <v>0</v>
      </c>
      <c r="AG59" s="7">
        <f t="shared" si="293"/>
        <v>0</v>
      </c>
      <c r="AH59" s="7">
        <f t="shared" si="293"/>
        <v>0</v>
      </c>
      <c r="AI59" s="7">
        <f t="shared" si="293"/>
        <v>0</v>
      </c>
      <c r="AJ59" s="7">
        <f t="shared" si="293"/>
        <v>0</v>
      </c>
      <c r="AK59" s="7">
        <f t="shared" si="293"/>
        <v>0</v>
      </c>
      <c r="AL59" s="7">
        <f t="shared" ref="AL59:BD59" si="294">IF(AL58&gt;AL62+AL61,AL58-(AL62+AL61),0)</f>
        <v>0</v>
      </c>
      <c r="AM59" s="7">
        <f t="shared" si="294"/>
        <v>0</v>
      </c>
      <c r="AN59" s="7">
        <f t="shared" si="294"/>
        <v>0</v>
      </c>
      <c r="AO59" s="7">
        <f t="shared" si="294"/>
        <v>0</v>
      </c>
      <c r="AP59" s="7">
        <f t="shared" si="294"/>
        <v>0</v>
      </c>
      <c r="AQ59" s="7">
        <f t="shared" si="294"/>
        <v>0</v>
      </c>
      <c r="AR59" s="7">
        <f t="shared" si="294"/>
        <v>0</v>
      </c>
      <c r="AS59" s="7">
        <f t="shared" si="294"/>
        <v>0</v>
      </c>
      <c r="AT59" s="7">
        <f t="shared" si="294"/>
        <v>0</v>
      </c>
      <c r="AU59" s="7">
        <f t="shared" si="294"/>
        <v>0</v>
      </c>
      <c r="AV59" s="7">
        <f t="shared" si="294"/>
        <v>0</v>
      </c>
      <c r="AW59" s="7">
        <f t="shared" si="294"/>
        <v>0</v>
      </c>
      <c r="AX59" s="7">
        <f t="shared" si="294"/>
        <v>0</v>
      </c>
      <c r="AY59" s="7">
        <f t="shared" si="294"/>
        <v>0</v>
      </c>
      <c r="AZ59" s="7">
        <f t="shared" si="294"/>
        <v>0</v>
      </c>
      <c r="BA59" s="7">
        <f t="shared" si="294"/>
        <v>0</v>
      </c>
      <c r="BB59" s="7">
        <f t="shared" si="294"/>
        <v>0</v>
      </c>
      <c r="BC59" s="7">
        <f t="shared" si="294"/>
        <v>0</v>
      </c>
      <c r="BD59" s="7">
        <f t="shared" si="294"/>
        <v>0</v>
      </c>
      <c r="BE59" s="7">
        <f t="shared" ref="BE59:BN59" si="295">IF(BE58&gt;BE62+BE61,BE58-(BE62+BE61),0)</f>
        <v>0</v>
      </c>
      <c r="BF59" s="7">
        <f t="shared" si="295"/>
        <v>0</v>
      </c>
      <c r="BG59" s="7">
        <f t="shared" si="295"/>
        <v>0</v>
      </c>
      <c r="BH59" s="7">
        <f t="shared" si="295"/>
        <v>0</v>
      </c>
      <c r="BI59" s="7">
        <f t="shared" si="295"/>
        <v>0</v>
      </c>
      <c r="BJ59" s="7">
        <f t="shared" si="295"/>
        <v>0</v>
      </c>
      <c r="BK59" s="7">
        <f t="shared" si="295"/>
        <v>0</v>
      </c>
      <c r="BL59" s="7">
        <f t="shared" si="295"/>
        <v>0</v>
      </c>
      <c r="BM59" s="7">
        <f t="shared" si="295"/>
        <v>0</v>
      </c>
      <c r="BN59" s="7">
        <f t="shared" si="295"/>
        <v>0</v>
      </c>
      <c r="BO59" s="7">
        <f t="shared" ref="BO59:BP59" si="296">IF(BO58&gt;BO62+BO61,BO58-(BO62+BO61),0)</f>
        <v>0</v>
      </c>
      <c r="BP59" s="7">
        <f t="shared" si="296"/>
        <v>0</v>
      </c>
      <c r="BQ59" s="7">
        <f t="shared" ref="BQ59:CC59" si="297">IF(BQ58&gt;BQ62+BQ61,BQ58-(BQ62+BQ61),0)</f>
        <v>0</v>
      </c>
      <c r="BR59" s="7">
        <f t="shared" si="297"/>
        <v>0</v>
      </c>
      <c r="BS59" s="7">
        <f t="shared" si="297"/>
        <v>0</v>
      </c>
      <c r="BT59" s="7">
        <f t="shared" si="297"/>
        <v>0</v>
      </c>
      <c r="BU59" s="7">
        <f t="shared" si="297"/>
        <v>0</v>
      </c>
      <c r="BV59" s="7">
        <f t="shared" si="297"/>
        <v>0</v>
      </c>
      <c r="BW59" s="7">
        <f t="shared" si="297"/>
        <v>0</v>
      </c>
      <c r="BX59" s="7">
        <f t="shared" si="297"/>
        <v>0</v>
      </c>
      <c r="BY59" s="7">
        <f t="shared" si="297"/>
        <v>0</v>
      </c>
      <c r="BZ59" s="7">
        <f t="shared" si="297"/>
        <v>0</v>
      </c>
      <c r="CA59" s="7">
        <f t="shared" si="297"/>
        <v>0</v>
      </c>
      <c r="CB59" s="7">
        <f t="shared" si="297"/>
        <v>0</v>
      </c>
      <c r="CC59" s="7">
        <f t="shared" si="297"/>
        <v>0</v>
      </c>
    </row>
    <row r="60" spans="1:81" ht="19.899999999999999" hidden="1" customHeight="1" outlineLevel="1" x14ac:dyDescent="0.3">
      <c r="D60" s="1" t="s">
        <v>1083</v>
      </c>
      <c r="F60" s="91">
        <f>F45</f>
        <v>0</v>
      </c>
      <c r="G60" s="110">
        <f>F60-G59</f>
        <v>0</v>
      </c>
      <c r="H60" s="110">
        <f>G60-H59</f>
        <v>0</v>
      </c>
      <c r="I60" s="110">
        <f t="shared" ref="I60:AK60" si="298">H60-I59</f>
        <v>0</v>
      </c>
      <c r="J60" s="110">
        <f t="shared" si="298"/>
        <v>0</v>
      </c>
      <c r="K60" s="110">
        <f t="shared" si="298"/>
        <v>0</v>
      </c>
      <c r="L60" s="110">
        <f t="shared" si="298"/>
        <v>0</v>
      </c>
      <c r="M60" s="110">
        <f t="shared" si="298"/>
        <v>0</v>
      </c>
      <c r="N60" s="110">
        <f t="shared" si="298"/>
        <v>0</v>
      </c>
      <c r="O60" s="110">
        <f t="shared" si="298"/>
        <v>0</v>
      </c>
      <c r="P60" s="110">
        <f t="shared" si="298"/>
        <v>0</v>
      </c>
      <c r="Q60" s="110">
        <f t="shared" si="298"/>
        <v>0</v>
      </c>
      <c r="R60" s="110">
        <f t="shared" si="298"/>
        <v>0</v>
      </c>
      <c r="S60" s="110">
        <f t="shared" si="298"/>
        <v>0</v>
      </c>
      <c r="T60" s="110">
        <f t="shared" si="298"/>
        <v>0</v>
      </c>
      <c r="U60" s="110">
        <f t="shared" si="298"/>
        <v>0</v>
      </c>
      <c r="V60" s="110">
        <f t="shared" si="298"/>
        <v>0</v>
      </c>
      <c r="W60" s="110">
        <f t="shared" si="298"/>
        <v>0</v>
      </c>
      <c r="X60" s="110">
        <f t="shared" si="298"/>
        <v>0</v>
      </c>
      <c r="Y60" s="110">
        <f t="shared" si="298"/>
        <v>0</v>
      </c>
      <c r="Z60" s="110">
        <f t="shared" si="298"/>
        <v>0</v>
      </c>
      <c r="AA60" s="110">
        <f t="shared" si="298"/>
        <v>0</v>
      </c>
      <c r="AB60" s="110">
        <f t="shared" si="298"/>
        <v>0</v>
      </c>
      <c r="AC60" s="110">
        <f t="shared" si="298"/>
        <v>0</v>
      </c>
      <c r="AD60" s="110">
        <f t="shared" si="298"/>
        <v>0</v>
      </c>
      <c r="AE60" s="110">
        <f t="shared" si="298"/>
        <v>0</v>
      </c>
      <c r="AF60" s="110">
        <f t="shared" si="298"/>
        <v>0</v>
      </c>
      <c r="AG60" s="110">
        <f t="shared" si="298"/>
        <v>0</v>
      </c>
      <c r="AH60" s="110">
        <f t="shared" si="298"/>
        <v>0</v>
      </c>
      <c r="AI60" s="110">
        <f t="shared" si="298"/>
        <v>0</v>
      </c>
      <c r="AJ60" s="110">
        <f t="shared" si="298"/>
        <v>0</v>
      </c>
      <c r="AK60" s="110">
        <f t="shared" si="298"/>
        <v>0</v>
      </c>
      <c r="AL60" s="110">
        <f t="shared" ref="AL60" si="299">AK60-AL59</f>
        <v>0</v>
      </c>
      <c r="AM60" s="110">
        <f t="shared" ref="AM60" si="300">AL60-AM59</f>
        <v>0</v>
      </c>
      <c r="AN60" s="110">
        <f t="shared" ref="AN60" si="301">AM60-AN59</f>
        <v>0</v>
      </c>
      <c r="AO60" s="110">
        <f t="shared" ref="AO60" si="302">AN60-AO59</f>
        <v>0</v>
      </c>
      <c r="AP60" s="110">
        <f t="shared" ref="AP60" si="303">AO60-AP59</f>
        <v>0</v>
      </c>
      <c r="AQ60" s="110">
        <f t="shared" ref="AQ60" si="304">AP60-AQ59</f>
        <v>0</v>
      </c>
      <c r="AR60" s="110">
        <f t="shared" ref="AR60" si="305">AQ60-AR59</f>
        <v>0</v>
      </c>
      <c r="AS60" s="110">
        <f t="shared" ref="AS60" si="306">AR60-AS59</f>
        <v>0</v>
      </c>
      <c r="AT60" s="110">
        <f t="shared" ref="AT60" si="307">AS60-AT59</f>
        <v>0</v>
      </c>
      <c r="AU60" s="110">
        <f t="shared" ref="AU60" si="308">AT60-AU59</f>
        <v>0</v>
      </c>
      <c r="AV60" s="110">
        <f t="shared" ref="AV60" si="309">AU60-AV59</f>
        <v>0</v>
      </c>
      <c r="AW60" s="110">
        <f t="shared" ref="AW60" si="310">AV60-AW59</f>
        <v>0</v>
      </c>
      <c r="AX60" s="110">
        <f t="shared" ref="AX60" si="311">AW60-AX59</f>
        <v>0</v>
      </c>
      <c r="AY60" s="110">
        <f t="shared" ref="AY60" si="312">AX60-AY59</f>
        <v>0</v>
      </c>
      <c r="AZ60" s="110">
        <f t="shared" ref="AZ60" si="313">AY60-AZ59</f>
        <v>0</v>
      </c>
      <c r="BA60" s="110">
        <f t="shared" ref="BA60" si="314">AZ60-BA59</f>
        <v>0</v>
      </c>
      <c r="BB60" s="110">
        <f t="shared" ref="BB60" si="315">BA60-BB59</f>
        <v>0</v>
      </c>
      <c r="BC60" s="110">
        <f t="shared" ref="BC60" si="316">BB60-BC59</f>
        <v>0</v>
      </c>
      <c r="BD60" s="110">
        <f t="shared" ref="BD60" si="317">BC60-BD59</f>
        <v>0</v>
      </c>
      <c r="BE60" s="110">
        <f t="shared" ref="BE60" si="318">BD60-BE59</f>
        <v>0</v>
      </c>
      <c r="BF60" s="110">
        <f t="shared" ref="BF60" si="319">BE60-BF59</f>
        <v>0</v>
      </c>
      <c r="BG60" s="110">
        <f t="shared" ref="BG60" si="320">BF60-BG59</f>
        <v>0</v>
      </c>
      <c r="BH60" s="110">
        <f t="shared" ref="BH60" si="321">BG60-BH59</f>
        <v>0</v>
      </c>
      <c r="BI60" s="110">
        <f t="shared" ref="BI60" si="322">BH60-BI59</f>
        <v>0</v>
      </c>
      <c r="BJ60" s="110">
        <f t="shared" ref="BJ60" si="323">BI60-BJ59</f>
        <v>0</v>
      </c>
      <c r="BK60" s="110">
        <f t="shared" ref="BK60" si="324">BJ60-BK59</f>
        <v>0</v>
      </c>
      <c r="BL60" s="110">
        <f t="shared" ref="BL60" si="325">BK60-BL59</f>
        <v>0</v>
      </c>
      <c r="BM60" s="110">
        <f t="shared" ref="BM60" si="326">BL60-BM59</f>
        <v>0</v>
      </c>
      <c r="BN60" s="110">
        <f t="shared" ref="BN60:CC60" si="327">BM60-BN59</f>
        <v>0</v>
      </c>
      <c r="BO60" s="110">
        <f t="shared" si="327"/>
        <v>0</v>
      </c>
      <c r="BP60" s="110">
        <f t="shared" si="327"/>
        <v>0</v>
      </c>
      <c r="BQ60" s="110">
        <f t="shared" si="327"/>
        <v>0</v>
      </c>
      <c r="BR60" s="110">
        <f t="shared" si="327"/>
        <v>0</v>
      </c>
      <c r="BS60" s="110">
        <f t="shared" si="327"/>
        <v>0</v>
      </c>
      <c r="BT60" s="110">
        <f t="shared" si="327"/>
        <v>0</v>
      </c>
      <c r="BU60" s="110">
        <f t="shared" si="327"/>
        <v>0</v>
      </c>
      <c r="BV60" s="110">
        <f t="shared" si="327"/>
        <v>0</v>
      </c>
      <c r="BW60" s="110">
        <f t="shared" si="327"/>
        <v>0</v>
      </c>
      <c r="BX60" s="110">
        <f t="shared" si="327"/>
        <v>0</v>
      </c>
      <c r="BY60" s="110">
        <f t="shared" si="327"/>
        <v>0</v>
      </c>
      <c r="BZ60" s="110">
        <f t="shared" si="327"/>
        <v>0</v>
      </c>
      <c r="CA60" s="110">
        <f t="shared" si="327"/>
        <v>0</v>
      </c>
      <c r="CB60" s="110">
        <f t="shared" si="327"/>
        <v>0</v>
      </c>
      <c r="CC60" s="110">
        <f t="shared" si="327"/>
        <v>0</v>
      </c>
    </row>
    <row r="61" spans="1:81" ht="19.899999999999999" hidden="1" customHeight="1" outlineLevel="1" x14ac:dyDescent="0.3">
      <c r="D61" s="1" t="s">
        <v>1084</v>
      </c>
      <c r="F61" s="111">
        <f>'Application &amp; Input'!M279</f>
        <v>0.02</v>
      </c>
      <c r="G61" s="7">
        <f>F60*$F$61</f>
        <v>0</v>
      </c>
      <c r="H61" s="7">
        <f t="shared" ref="H61:AK61" si="328">G60*$F$61</f>
        <v>0</v>
      </c>
      <c r="I61" s="7">
        <f t="shared" si="328"/>
        <v>0</v>
      </c>
      <c r="J61" s="7">
        <f t="shared" si="328"/>
        <v>0</v>
      </c>
      <c r="K61" s="7">
        <f t="shared" si="328"/>
        <v>0</v>
      </c>
      <c r="L61" s="7">
        <f t="shared" si="328"/>
        <v>0</v>
      </c>
      <c r="M61" s="7">
        <f t="shared" si="328"/>
        <v>0</v>
      </c>
      <c r="N61" s="7">
        <f t="shared" si="328"/>
        <v>0</v>
      </c>
      <c r="O61" s="7">
        <f t="shared" si="328"/>
        <v>0</v>
      </c>
      <c r="P61" s="7">
        <f t="shared" si="328"/>
        <v>0</v>
      </c>
      <c r="Q61" s="7">
        <f t="shared" si="328"/>
        <v>0</v>
      </c>
      <c r="R61" s="7">
        <f t="shared" si="328"/>
        <v>0</v>
      </c>
      <c r="S61" s="7">
        <f t="shared" si="328"/>
        <v>0</v>
      </c>
      <c r="T61" s="7">
        <f t="shared" si="328"/>
        <v>0</v>
      </c>
      <c r="U61" s="7">
        <f t="shared" si="328"/>
        <v>0</v>
      </c>
      <c r="V61" s="7">
        <f t="shared" si="328"/>
        <v>0</v>
      </c>
      <c r="W61" s="7">
        <f t="shared" si="328"/>
        <v>0</v>
      </c>
      <c r="X61" s="7">
        <f t="shared" si="328"/>
        <v>0</v>
      </c>
      <c r="Y61" s="7">
        <f t="shared" si="328"/>
        <v>0</v>
      </c>
      <c r="Z61" s="7">
        <f t="shared" si="328"/>
        <v>0</v>
      </c>
      <c r="AA61" s="7">
        <f t="shared" si="328"/>
        <v>0</v>
      </c>
      <c r="AB61" s="7">
        <f t="shared" si="328"/>
        <v>0</v>
      </c>
      <c r="AC61" s="7">
        <f t="shared" si="328"/>
        <v>0</v>
      </c>
      <c r="AD61" s="7">
        <f t="shared" si="328"/>
        <v>0</v>
      </c>
      <c r="AE61" s="7">
        <f t="shared" si="328"/>
        <v>0</v>
      </c>
      <c r="AF61" s="7">
        <f t="shared" si="328"/>
        <v>0</v>
      </c>
      <c r="AG61" s="7">
        <f t="shared" si="328"/>
        <v>0</v>
      </c>
      <c r="AH61" s="7">
        <f t="shared" si="328"/>
        <v>0</v>
      </c>
      <c r="AI61" s="7">
        <f t="shared" si="328"/>
        <v>0</v>
      </c>
      <c r="AJ61" s="7">
        <f t="shared" si="328"/>
        <v>0</v>
      </c>
      <c r="AK61" s="7">
        <f t="shared" si="328"/>
        <v>0</v>
      </c>
      <c r="AL61" s="7">
        <f t="shared" ref="AL61" si="329">AK60*$F$61</f>
        <v>0</v>
      </c>
      <c r="AM61" s="7">
        <f t="shared" ref="AM61" si="330">AL60*$F$61</f>
        <v>0</v>
      </c>
      <c r="AN61" s="7">
        <f t="shared" ref="AN61" si="331">AM60*$F$61</f>
        <v>0</v>
      </c>
      <c r="AO61" s="7">
        <f t="shared" ref="AO61" si="332">AN60*$F$61</f>
        <v>0</v>
      </c>
      <c r="AP61" s="7">
        <f t="shared" ref="AP61" si="333">AO60*$F$61</f>
        <v>0</v>
      </c>
      <c r="AQ61" s="7">
        <f t="shared" ref="AQ61" si="334">AP60*$F$61</f>
        <v>0</v>
      </c>
      <c r="AR61" s="7">
        <f t="shared" ref="AR61" si="335">AQ60*$F$61</f>
        <v>0</v>
      </c>
      <c r="AS61" s="7">
        <f t="shared" ref="AS61" si="336">AR60*$F$61</f>
        <v>0</v>
      </c>
      <c r="AT61" s="7">
        <f t="shared" ref="AT61" si="337">AS60*$F$61</f>
        <v>0</v>
      </c>
      <c r="AU61" s="7">
        <f t="shared" ref="AU61" si="338">AT60*$F$61</f>
        <v>0</v>
      </c>
      <c r="AV61" s="7">
        <f t="shared" ref="AV61" si="339">AU60*$F$61</f>
        <v>0</v>
      </c>
      <c r="AW61" s="7">
        <f t="shared" ref="AW61" si="340">AV60*$F$61</f>
        <v>0</v>
      </c>
      <c r="AX61" s="7">
        <f t="shared" ref="AX61" si="341">AW60*$F$61</f>
        <v>0</v>
      </c>
      <c r="AY61" s="7">
        <f t="shared" ref="AY61" si="342">AX60*$F$61</f>
        <v>0</v>
      </c>
      <c r="AZ61" s="7">
        <f t="shared" ref="AZ61" si="343">AY60*$F$61</f>
        <v>0</v>
      </c>
      <c r="BA61" s="7">
        <f t="shared" ref="BA61" si="344">AZ60*$F$61</f>
        <v>0</v>
      </c>
      <c r="BB61" s="7">
        <f t="shared" ref="BB61" si="345">BA60*$F$61</f>
        <v>0</v>
      </c>
      <c r="BC61" s="7">
        <f t="shared" ref="BC61" si="346">BB60*$F$61</f>
        <v>0</v>
      </c>
      <c r="BD61" s="7">
        <f t="shared" ref="BD61" si="347">BC60*$F$61</f>
        <v>0</v>
      </c>
      <c r="BE61" s="7">
        <f t="shared" ref="BE61" si="348">BD60*$F$61</f>
        <v>0</v>
      </c>
      <c r="BF61" s="7">
        <f t="shared" ref="BF61" si="349">BE60*$F$61</f>
        <v>0</v>
      </c>
      <c r="BG61" s="7">
        <f t="shared" ref="BG61" si="350">BF60*$F$61</f>
        <v>0</v>
      </c>
      <c r="BH61" s="7">
        <f t="shared" ref="BH61" si="351">BG60*$F$61</f>
        <v>0</v>
      </c>
      <c r="BI61" s="7">
        <f t="shared" ref="BI61" si="352">BH60*$F$61</f>
        <v>0</v>
      </c>
      <c r="BJ61" s="7">
        <f t="shared" ref="BJ61" si="353">BI60*$F$61</f>
        <v>0</v>
      </c>
      <c r="BK61" s="7">
        <f t="shared" ref="BK61" si="354">BJ60*$F$61</f>
        <v>0</v>
      </c>
      <c r="BL61" s="7">
        <f t="shared" ref="BL61" si="355">BK60*$F$61</f>
        <v>0</v>
      </c>
      <c r="BM61" s="7">
        <f t="shared" ref="BM61" si="356">BL60*$F$61</f>
        <v>0</v>
      </c>
      <c r="BN61" s="7">
        <f t="shared" ref="BN61:CC61" si="357">BM60*$F$61</f>
        <v>0</v>
      </c>
      <c r="BO61" s="7">
        <f t="shared" si="357"/>
        <v>0</v>
      </c>
      <c r="BP61" s="7">
        <f t="shared" si="357"/>
        <v>0</v>
      </c>
      <c r="BQ61" s="7">
        <f t="shared" si="357"/>
        <v>0</v>
      </c>
      <c r="BR61" s="7">
        <f t="shared" si="357"/>
        <v>0</v>
      </c>
      <c r="BS61" s="7">
        <f t="shared" si="357"/>
        <v>0</v>
      </c>
      <c r="BT61" s="7">
        <f t="shared" si="357"/>
        <v>0</v>
      </c>
      <c r="BU61" s="7">
        <f t="shared" si="357"/>
        <v>0</v>
      </c>
      <c r="BV61" s="7">
        <f t="shared" si="357"/>
        <v>0</v>
      </c>
      <c r="BW61" s="7">
        <f t="shared" si="357"/>
        <v>0</v>
      </c>
      <c r="BX61" s="7">
        <f t="shared" si="357"/>
        <v>0</v>
      </c>
      <c r="BY61" s="7">
        <f t="shared" si="357"/>
        <v>0</v>
      </c>
      <c r="BZ61" s="7">
        <f t="shared" si="357"/>
        <v>0</v>
      </c>
      <c r="CA61" s="7">
        <f t="shared" si="357"/>
        <v>0</v>
      </c>
      <c r="CB61" s="7">
        <f t="shared" si="357"/>
        <v>0</v>
      </c>
      <c r="CC61" s="7">
        <f t="shared" si="357"/>
        <v>0</v>
      </c>
    </row>
    <row r="62" spans="1:81" ht="19.899999999999999" hidden="1" customHeight="1" outlineLevel="1" x14ac:dyDescent="0.3">
      <c r="D62" s="1" t="s">
        <v>1085</v>
      </c>
      <c r="F62" s="7"/>
      <c r="G62" s="7">
        <f>F64</f>
        <v>0</v>
      </c>
      <c r="H62" s="7">
        <f>G64</f>
        <v>0</v>
      </c>
      <c r="I62" s="7">
        <f>H64</f>
        <v>0</v>
      </c>
      <c r="J62" s="7">
        <f>I64</f>
        <v>0</v>
      </c>
      <c r="K62" s="7">
        <f t="shared" ref="K62:AK62" si="358">J64</f>
        <v>0</v>
      </c>
      <c r="L62" s="7">
        <f t="shared" si="358"/>
        <v>0</v>
      </c>
      <c r="M62" s="7">
        <f t="shared" si="358"/>
        <v>0</v>
      </c>
      <c r="N62" s="7">
        <f t="shared" si="358"/>
        <v>0</v>
      </c>
      <c r="O62" s="7">
        <f t="shared" si="358"/>
        <v>0</v>
      </c>
      <c r="P62" s="7">
        <f t="shared" si="358"/>
        <v>0</v>
      </c>
      <c r="Q62" s="7">
        <f t="shared" si="358"/>
        <v>0</v>
      </c>
      <c r="R62" s="7">
        <f t="shared" si="358"/>
        <v>0</v>
      </c>
      <c r="S62" s="7">
        <f t="shared" si="358"/>
        <v>0</v>
      </c>
      <c r="T62" s="7">
        <f t="shared" si="358"/>
        <v>0</v>
      </c>
      <c r="U62" s="7">
        <f t="shared" si="358"/>
        <v>0</v>
      </c>
      <c r="V62" s="7">
        <f t="shared" si="358"/>
        <v>0</v>
      </c>
      <c r="W62" s="7">
        <f t="shared" si="358"/>
        <v>0</v>
      </c>
      <c r="X62" s="7">
        <f t="shared" si="358"/>
        <v>0</v>
      </c>
      <c r="Y62" s="7">
        <f t="shared" si="358"/>
        <v>0</v>
      </c>
      <c r="Z62" s="7">
        <f t="shared" si="358"/>
        <v>0</v>
      </c>
      <c r="AA62" s="7">
        <f t="shared" si="358"/>
        <v>0</v>
      </c>
      <c r="AB62" s="7">
        <f t="shared" si="358"/>
        <v>0</v>
      </c>
      <c r="AC62" s="7">
        <f t="shared" si="358"/>
        <v>0</v>
      </c>
      <c r="AD62" s="7">
        <f t="shared" si="358"/>
        <v>0</v>
      </c>
      <c r="AE62" s="7">
        <f t="shared" si="358"/>
        <v>0</v>
      </c>
      <c r="AF62" s="7">
        <f t="shared" si="358"/>
        <v>0</v>
      </c>
      <c r="AG62" s="7">
        <f t="shared" si="358"/>
        <v>0</v>
      </c>
      <c r="AH62" s="7">
        <f t="shared" si="358"/>
        <v>0</v>
      </c>
      <c r="AI62" s="7">
        <f t="shared" si="358"/>
        <v>0</v>
      </c>
      <c r="AJ62" s="7">
        <f t="shared" si="358"/>
        <v>0</v>
      </c>
      <c r="AK62" s="7">
        <f t="shared" si="358"/>
        <v>0</v>
      </c>
      <c r="AL62" s="7">
        <f t="shared" ref="AL62" si="359">AK64</f>
        <v>0</v>
      </c>
      <c r="AM62" s="7">
        <f t="shared" ref="AM62" si="360">AL64</f>
        <v>0</v>
      </c>
      <c r="AN62" s="7">
        <f t="shared" ref="AN62" si="361">AM64</f>
        <v>0</v>
      </c>
      <c r="AO62" s="7">
        <f t="shared" ref="AO62" si="362">AN64</f>
        <v>0</v>
      </c>
      <c r="AP62" s="7">
        <f t="shared" ref="AP62" si="363">AO64</f>
        <v>0</v>
      </c>
      <c r="AQ62" s="7">
        <f t="shared" ref="AQ62" si="364">AP64</f>
        <v>0</v>
      </c>
      <c r="AR62" s="7">
        <f t="shared" ref="AR62" si="365">AQ64</f>
        <v>0</v>
      </c>
      <c r="AS62" s="7">
        <f t="shared" ref="AS62" si="366">AR64</f>
        <v>0</v>
      </c>
      <c r="AT62" s="7">
        <f t="shared" ref="AT62" si="367">AS64</f>
        <v>0</v>
      </c>
      <c r="AU62" s="7">
        <f t="shared" ref="AU62" si="368">AT64</f>
        <v>0</v>
      </c>
      <c r="AV62" s="7">
        <f t="shared" ref="AV62" si="369">AU64</f>
        <v>0</v>
      </c>
      <c r="AW62" s="7">
        <f t="shared" ref="AW62" si="370">AV64</f>
        <v>0</v>
      </c>
      <c r="AX62" s="7">
        <f t="shared" ref="AX62" si="371">AW64</f>
        <v>0</v>
      </c>
      <c r="AY62" s="7">
        <f t="shared" ref="AY62" si="372">AX64</f>
        <v>0</v>
      </c>
      <c r="AZ62" s="7">
        <f t="shared" ref="AZ62" si="373">AY64</f>
        <v>0</v>
      </c>
      <c r="BA62" s="7">
        <f t="shared" ref="BA62" si="374">AZ64</f>
        <v>0</v>
      </c>
      <c r="BB62" s="7">
        <f t="shared" ref="BB62" si="375">BA64</f>
        <v>0</v>
      </c>
      <c r="BC62" s="7">
        <f t="shared" ref="BC62" si="376">BB64</f>
        <v>0</v>
      </c>
      <c r="BD62" s="7">
        <f t="shared" ref="BD62" si="377">BC64</f>
        <v>0</v>
      </c>
      <c r="BE62" s="7">
        <f t="shared" ref="BE62" si="378">BD64</f>
        <v>0</v>
      </c>
      <c r="BF62" s="7">
        <f t="shared" ref="BF62" si="379">BE64</f>
        <v>0</v>
      </c>
      <c r="BG62" s="7">
        <f t="shared" ref="BG62" si="380">BF64</f>
        <v>0</v>
      </c>
      <c r="BH62" s="7">
        <f t="shared" ref="BH62" si="381">BG64</f>
        <v>0</v>
      </c>
      <c r="BI62" s="7">
        <f t="shared" ref="BI62" si="382">BH64</f>
        <v>0</v>
      </c>
      <c r="BJ62" s="7">
        <f t="shared" ref="BJ62" si="383">BI64</f>
        <v>0</v>
      </c>
      <c r="BK62" s="7">
        <f t="shared" ref="BK62" si="384">BJ64</f>
        <v>0</v>
      </c>
      <c r="BL62" s="7">
        <f t="shared" ref="BL62" si="385">BK64</f>
        <v>0</v>
      </c>
      <c r="BM62" s="7">
        <f t="shared" ref="BM62" si="386">BL64</f>
        <v>0</v>
      </c>
      <c r="BN62" s="7">
        <f t="shared" ref="BN62:CC62" si="387">BM64</f>
        <v>0</v>
      </c>
      <c r="BO62" s="7">
        <f t="shared" si="387"/>
        <v>0</v>
      </c>
      <c r="BP62" s="7">
        <f t="shared" si="387"/>
        <v>0</v>
      </c>
      <c r="BQ62" s="7">
        <f t="shared" si="387"/>
        <v>0</v>
      </c>
      <c r="BR62" s="7">
        <f t="shared" si="387"/>
        <v>0</v>
      </c>
      <c r="BS62" s="7">
        <f t="shared" si="387"/>
        <v>0</v>
      </c>
      <c r="BT62" s="7">
        <f t="shared" si="387"/>
        <v>0</v>
      </c>
      <c r="BU62" s="7">
        <f t="shared" si="387"/>
        <v>0</v>
      </c>
      <c r="BV62" s="7">
        <f t="shared" si="387"/>
        <v>0</v>
      </c>
      <c r="BW62" s="7">
        <f t="shared" si="387"/>
        <v>0</v>
      </c>
      <c r="BX62" s="7">
        <f t="shared" si="387"/>
        <v>0</v>
      </c>
      <c r="BY62" s="7">
        <f t="shared" si="387"/>
        <v>0</v>
      </c>
      <c r="BZ62" s="7">
        <f t="shared" si="387"/>
        <v>0</v>
      </c>
      <c r="CA62" s="7">
        <f t="shared" si="387"/>
        <v>0</v>
      </c>
      <c r="CB62" s="7">
        <f t="shared" si="387"/>
        <v>0</v>
      </c>
      <c r="CC62" s="7">
        <f t="shared" si="387"/>
        <v>0</v>
      </c>
    </row>
    <row r="63" spans="1:81" ht="19.899999999999999" hidden="1" customHeight="1" outlineLevel="1" x14ac:dyDescent="0.3">
      <c r="D63" s="1" t="s">
        <v>1086</v>
      </c>
      <c r="F63" s="7"/>
      <c r="G63" s="7">
        <f>IF(G58&gt;G62+G61,G62+G61,G58)</f>
        <v>0</v>
      </c>
      <c r="H63" s="7">
        <f>IF(H58&gt;H62+H61,H62+H61,H58)</f>
        <v>0</v>
      </c>
      <c r="I63" s="7">
        <f t="shared" ref="I63:AK63" si="388">IF(I58&gt;I62+I61,I62+I61,I58)</f>
        <v>0</v>
      </c>
      <c r="J63" s="7">
        <f t="shared" si="388"/>
        <v>0</v>
      </c>
      <c r="K63" s="7">
        <f t="shared" si="388"/>
        <v>0</v>
      </c>
      <c r="L63" s="7">
        <f t="shared" si="388"/>
        <v>0</v>
      </c>
      <c r="M63" s="7">
        <f t="shared" si="388"/>
        <v>0</v>
      </c>
      <c r="N63" s="7">
        <f t="shared" si="388"/>
        <v>0</v>
      </c>
      <c r="O63" s="7">
        <f t="shared" si="388"/>
        <v>0</v>
      </c>
      <c r="P63" s="7">
        <f t="shared" si="388"/>
        <v>0</v>
      </c>
      <c r="Q63" s="7">
        <f t="shared" si="388"/>
        <v>0</v>
      </c>
      <c r="R63" s="7">
        <f t="shared" si="388"/>
        <v>0</v>
      </c>
      <c r="S63" s="7">
        <f t="shared" si="388"/>
        <v>0</v>
      </c>
      <c r="T63" s="7">
        <f t="shared" si="388"/>
        <v>0</v>
      </c>
      <c r="U63" s="7">
        <f t="shared" si="388"/>
        <v>0</v>
      </c>
      <c r="V63" s="7">
        <f t="shared" si="388"/>
        <v>0</v>
      </c>
      <c r="W63" s="7">
        <f t="shared" si="388"/>
        <v>0</v>
      </c>
      <c r="X63" s="7">
        <f t="shared" si="388"/>
        <v>0</v>
      </c>
      <c r="Y63" s="7">
        <f t="shared" si="388"/>
        <v>0</v>
      </c>
      <c r="Z63" s="7">
        <f t="shared" si="388"/>
        <v>0</v>
      </c>
      <c r="AA63" s="7">
        <f t="shared" si="388"/>
        <v>0</v>
      </c>
      <c r="AB63" s="7">
        <f t="shared" si="388"/>
        <v>0</v>
      </c>
      <c r="AC63" s="7">
        <f t="shared" si="388"/>
        <v>0</v>
      </c>
      <c r="AD63" s="7">
        <f t="shared" si="388"/>
        <v>0</v>
      </c>
      <c r="AE63" s="7">
        <f t="shared" si="388"/>
        <v>0</v>
      </c>
      <c r="AF63" s="7">
        <f t="shared" si="388"/>
        <v>0</v>
      </c>
      <c r="AG63" s="7">
        <f t="shared" si="388"/>
        <v>0</v>
      </c>
      <c r="AH63" s="7">
        <f t="shared" si="388"/>
        <v>0</v>
      </c>
      <c r="AI63" s="7">
        <f t="shared" si="388"/>
        <v>0</v>
      </c>
      <c r="AJ63" s="7">
        <f t="shared" si="388"/>
        <v>0</v>
      </c>
      <c r="AK63" s="7">
        <f t="shared" si="388"/>
        <v>0</v>
      </c>
      <c r="AL63" s="7">
        <f t="shared" ref="AL63:BD63" si="389">IF(AL58&gt;AL62+AL61,AL62+AL61,AL58)</f>
        <v>0</v>
      </c>
      <c r="AM63" s="7">
        <f t="shared" si="389"/>
        <v>0</v>
      </c>
      <c r="AN63" s="7">
        <f t="shared" si="389"/>
        <v>0</v>
      </c>
      <c r="AO63" s="7">
        <f t="shared" si="389"/>
        <v>0</v>
      </c>
      <c r="AP63" s="7">
        <f t="shared" si="389"/>
        <v>0</v>
      </c>
      <c r="AQ63" s="7">
        <f t="shared" si="389"/>
        <v>0</v>
      </c>
      <c r="AR63" s="7">
        <f t="shared" si="389"/>
        <v>0</v>
      </c>
      <c r="AS63" s="7">
        <f t="shared" si="389"/>
        <v>0</v>
      </c>
      <c r="AT63" s="7">
        <f t="shared" si="389"/>
        <v>0</v>
      </c>
      <c r="AU63" s="7">
        <f t="shared" si="389"/>
        <v>0</v>
      </c>
      <c r="AV63" s="7">
        <f t="shared" si="389"/>
        <v>0</v>
      </c>
      <c r="AW63" s="7">
        <f t="shared" si="389"/>
        <v>0</v>
      </c>
      <c r="AX63" s="7">
        <f t="shared" si="389"/>
        <v>0</v>
      </c>
      <c r="AY63" s="7">
        <f t="shared" si="389"/>
        <v>0</v>
      </c>
      <c r="AZ63" s="7">
        <f t="shared" si="389"/>
        <v>0</v>
      </c>
      <c r="BA63" s="7">
        <f t="shared" si="389"/>
        <v>0</v>
      </c>
      <c r="BB63" s="7">
        <f t="shared" si="389"/>
        <v>0</v>
      </c>
      <c r="BC63" s="7">
        <f t="shared" si="389"/>
        <v>0</v>
      </c>
      <c r="BD63" s="7">
        <f t="shared" si="389"/>
        <v>0</v>
      </c>
      <c r="BE63" s="7">
        <f t="shared" ref="BE63:BN63" si="390">IF(BE58&gt;BE62+BE61,BE62+BE61,BE58)</f>
        <v>0</v>
      </c>
      <c r="BF63" s="7">
        <f t="shared" si="390"/>
        <v>0</v>
      </c>
      <c r="BG63" s="7">
        <f t="shared" si="390"/>
        <v>0</v>
      </c>
      <c r="BH63" s="7">
        <f t="shared" si="390"/>
        <v>0</v>
      </c>
      <c r="BI63" s="7">
        <f t="shared" si="390"/>
        <v>0</v>
      </c>
      <c r="BJ63" s="7">
        <f t="shared" si="390"/>
        <v>0</v>
      </c>
      <c r="BK63" s="7">
        <f t="shared" si="390"/>
        <v>0</v>
      </c>
      <c r="BL63" s="7">
        <f t="shared" si="390"/>
        <v>0</v>
      </c>
      <c r="BM63" s="7">
        <f t="shared" si="390"/>
        <v>0</v>
      </c>
      <c r="BN63" s="7">
        <f t="shared" si="390"/>
        <v>0</v>
      </c>
      <c r="BO63" s="7">
        <f t="shared" ref="BO63:BP63" si="391">IF(BO58&gt;BO62+BO61,BO62+BO61,BO58)</f>
        <v>0</v>
      </c>
      <c r="BP63" s="7">
        <f t="shared" si="391"/>
        <v>0</v>
      </c>
      <c r="BQ63" s="7">
        <f t="shared" ref="BQ63:CC63" si="392">IF(BQ58&gt;BQ62+BQ61,BQ62+BQ61,BQ58)</f>
        <v>0</v>
      </c>
      <c r="BR63" s="7">
        <f t="shared" si="392"/>
        <v>0</v>
      </c>
      <c r="BS63" s="7">
        <f t="shared" si="392"/>
        <v>0</v>
      </c>
      <c r="BT63" s="7">
        <f t="shared" si="392"/>
        <v>0</v>
      </c>
      <c r="BU63" s="7">
        <f t="shared" si="392"/>
        <v>0</v>
      </c>
      <c r="BV63" s="7">
        <f t="shared" si="392"/>
        <v>0</v>
      </c>
      <c r="BW63" s="7">
        <f t="shared" si="392"/>
        <v>0</v>
      </c>
      <c r="BX63" s="7">
        <f t="shared" si="392"/>
        <v>0</v>
      </c>
      <c r="BY63" s="7">
        <f t="shared" si="392"/>
        <v>0</v>
      </c>
      <c r="BZ63" s="7">
        <f t="shared" si="392"/>
        <v>0</v>
      </c>
      <c r="CA63" s="7">
        <f t="shared" si="392"/>
        <v>0</v>
      </c>
      <c r="CB63" s="7">
        <f t="shared" si="392"/>
        <v>0</v>
      </c>
      <c r="CC63" s="7">
        <f t="shared" si="392"/>
        <v>0</v>
      </c>
    </row>
    <row r="64" spans="1:81" ht="19.899999999999999" hidden="1" customHeight="1" outlineLevel="1" x14ac:dyDescent="0.3">
      <c r="D64" s="1" t="s">
        <v>1087</v>
      </c>
      <c r="F64" s="7"/>
      <c r="G64" s="110">
        <f>(G61+G62)-G63</f>
        <v>0</v>
      </c>
      <c r="H64" s="110">
        <f>(H61+H62)-H63</f>
        <v>0</v>
      </c>
      <c r="I64" s="110">
        <f t="shared" ref="I64:AK64" si="393">(I61+I62)-I63</f>
        <v>0</v>
      </c>
      <c r="J64" s="110">
        <f t="shared" si="393"/>
        <v>0</v>
      </c>
      <c r="K64" s="110">
        <f t="shared" si="393"/>
        <v>0</v>
      </c>
      <c r="L64" s="110">
        <f t="shared" si="393"/>
        <v>0</v>
      </c>
      <c r="M64" s="110">
        <f t="shared" si="393"/>
        <v>0</v>
      </c>
      <c r="N64" s="110">
        <f t="shared" si="393"/>
        <v>0</v>
      </c>
      <c r="O64" s="110">
        <f t="shared" si="393"/>
        <v>0</v>
      </c>
      <c r="P64" s="110">
        <f t="shared" si="393"/>
        <v>0</v>
      </c>
      <c r="Q64" s="110">
        <f t="shared" si="393"/>
        <v>0</v>
      </c>
      <c r="R64" s="110">
        <f t="shared" si="393"/>
        <v>0</v>
      </c>
      <c r="S64" s="110">
        <f t="shared" si="393"/>
        <v>0</v>
      </c>
      <c r="T64" s="110">
        <f t="shared" si="393"/>
        <v>0</v>
      </c>
      <c r="U64" s="110">
        <f t="shared" si="393"/>
        <v>0</v>
      </c>
      <c r="V64" s="110">
        <f t="shared" si="393"/>
        <v>0</v>
      </c>
      <c r="W64" s="110">
        <f t="shared" si="393"/>
        <v>0</v>
      </c>
      <c r="X64" s="110">
        <f t="shared" si="393"/>
        <v>0</v>
      </c>
      <c r="Y64" s="110">
        <f t="shared" si="393"/>
        <v>0</v>
      </c>
      <c r="Z64" s="110">
        <f t="shared" si="393"/>
        <v>0</v>
      </c>
      <c r="AA64" s="110">
        <f t="shared" si="393"/>
        <v>0</v>
      </c>
      <c r="AB64" s="110">
        <f t="shared" si="393"/>
        <v>0</v>
      </c>
      <c r="AC64" s="110">
        <f t="shared" si="393"/>
        <v>0</v>
      </c>
      <c r="AD64" s="110">
        <f t="shared" si="393"/>
        <v>0</v>
      </c>
      <c r="AE64" s="110">
        <f t="shared" si="393"/>
        <v>0</v>
      </c>
      <c r="AF64" s="110">
        <f t="shared" si="393"/>
        <v>0</v>
      </c>
      <c r="AG64" s="110">
        <f t="shared" si="393"/>
        <v>0</v>
      </c>
      <c r="AH64" s="110">
        <f t="shared" si="393"/>
        <v>0</v>
      </c>
      <c r="AI64" s="110">
        <f t="shared" si="393"/>
        <v>0</v>
      </c>
      <c r="AJ64" s="110">
        <f t="shared" si="393"/>
        <v>0</v>
      </c>
      <c r="AK64" s="110">
        <f t="shared" si="393"/>
        <v>0</v>
      </c>
      <c r="AL64" s="110">
        <f t="shared" ref="AL64:BD64" si="394">(AL61+AL62)-AL63</f>
        <v>0</v>
      </c>
      <c r="AM64" s="110">
        <f t="shared" si="394"/>
        <v>0</v>
      </c>
      <c r="AN64" s="110">
        <f t="shared" si="394"/>
        <v>0</v>
      </c>
      <c r="AO64" s="110">
        <f t="shared" si="394"/>
        <v>0</v>
      </c>
      <c r="AP64" s="110">
        <f t="shared" si="394"/>
        <v>0</v>
      </c>
      <c r="AQ64" s="110">
        <f t="shared" si="394"/>
        <v>0</v>
      </c>
      <c r="AR64" s="110">
        <f t="shared" si="394"/>
        <v>0</v>
      </c>
      <c r="AS64" s="110">
        <f t="shared" si="394"/>
        <v>0</v>
      </c>
      <c r="AT64" s="110">
        <f t="shared" si="394"/>
        <v>0</v>
      </c>
      <c r="AU64" s="110">
        <f t="shared" si="394"/>
        <v>0</v>
      </c>
      <c r="AV64" s="110">
        <f t="shared" si="394"/>
        <v>0</v>
      </c>
      <c r="AW64" s="110">
        <f t="shared" si="394"/>
        <v>0</v>
      </c>
      <c r="AX64" s="110">
        <f t="shared" si="394"/>
        <v>0</v>
      </c>
      <c r="AY64" s="110">
        <f t="shared" si="394"/>
        <v>0</v>
      </c>
      <c r="AZ64" s="110">
        <f t="shared" si="394"/>
        <v>0</v>
      </c>
      <c r="BA64" s="110">
        <f t="shared" si="394"/>
        <v>0</v>
      </c>
      <c r="BB64" s="110">
        <f t="shared" si="394"/>
        <v>0</v>
      </c>
      <c r="BC64" s="110">
        <f t="shared" si="394"/>
        <v>0</v>
      </c>
      <c r="BD64" s="110">
        <f t="shared" si="394"/>
        <v>0</v>
      </c>
      <c r="BE64" s="110">
        <f t="shared" ref="BE64:BN64" si="395">(BE61+BE62)-BE63</f>
        <v>0</v>
      </c>
      <c r="BF64" s="110">
        <f t="shared" si="395"/>
        <v>0</v>
      </c>
      <c r="BG64" s="110">
        <f t="shared" si="395"/>
        <v>0</v>
      </c>
      <c r="BH64" s="110">
        <f t="shared" si="395"/>
        <v>0</v>
      </c>
      <c r="BI64" s="110">
        <f t="shared" si="395"/>
        <v>0</v>
      </c>
      <c r="BJ64" s="110">
        <f t="shared" si="395"/>
        <v>0</v>
      </c>
      <c r="BK64" s="110">
        <f t="shared" si="395"/>
        <v>0</v>
      </c>
      <c r="BL64" s="110">
        <f t="shared" si="395"/>
        <v>0</v>
      </c>
      <c r="BM64" s="110">
        <f t="shared" si="395"/>
        <v>0</v>
      </c>
      <c r="BN64" s="110">
        <f t="shared" si="395"/>
        <v>0</v>
      </c>
      <c r="BO64" s="110">
        <f t="shared" ref="BO64:BP64" si="396">(BO61+BO62)-BO63</f>
        <v>0</v>
      </c>
      <c r="BP64" s="110">
        <f t="shared" si="396"/>
        <v>0</v>
      </c>
      <c r="BQ64" s="110">
        <f t="shared" ref="BQ64:CC64" si="397">(BQ61+BQ62)-BQ63</f>
        <v>0</v>
      </c>
      <c r="BR64" s="110">
        <f t="shared" si="397"/>
        <v>0</v>
      </c>
      <c r="BS64" s="110">
        <f t="shared" si="397"/>
        <v>0</v>
      </c>
      <c r="BT64" s="110">
        <f t="shared" si="397"/>
        <v>0</v>
      </c>
      <c r="BU64" s="110">
        <f t="shared" si="397"/>
        <v>0</v>
      </c>
      <c r="BV64" s="110">
        <f t="shared" si="397"/>
        <v>0</v>
      </c>
      <c r="BW64" s="110">
        <f t="shared" si="397"/>
        <v>0</v>
      </c>
      <c r="BX64" s="110">
        <f t="shared" si="397"/>
        <v>0</v>
      </c>
      <c r="BY64" s="110">
        <f t="shared" si="397"/>
        <v>0</v>
      </c>
      <c r="BZ64" s="110">
        <f t="shared" si="397"/>
        <v>0</v>
      </c>
      <c r="CA64" s="110">
        <f t="shared" si="397"/>
        <v>0</v>
      </c>
      <c r="CB64" s="110">
        <f t="shared" si="397"/>
        <v>0</v>
      </c>
      <c r="CC64" s="110">
        <f t="shared" si="397"/>
        <v>0</v>
      </c>
    </row>
    <row r="65" spans="1:81" ht="19.899999999999999" hidden="1" customHeight="1" outlineLevel="1" x14ac:dyDescent="0.3">
      <c r="D65" s="1" t="s">
        <v>270</v>
      </c>
      <c r="G65" s="7">
        <f>G58-(G59+G63)</f>
        <v>0</v>
      </c>
      <c r="H65" s="7">
        <f t="shared" ref="H65:BD65" si="398">H58-(H59+H63)</f>
        <v>0</v>
      </c>
      <c r="I65" s="7">
        <f t="shared" si="398"/>
        <v>0</v>
      </c>
      <c r="J65" s="7">
        <f t="shared" si="398"/>
        <v>0</v>
      </c>
      <c r="K65" s="7">
        <f t="shared" si="398"/>
        <v>0</v>
      </c>
      <c r="L65" s="7">
        <f t="shared" si="398"/>
        <v>0</v>
      </c>
      <c r="M65" s="7">
        <f t="shared" si="398"/>
        <v>0</v>
      </c>
      <c r="N65" s="7">
        <f t="shared" si="398"/>
        <v>0</v>
      </c>
      <c r="O65" s="7">
        <f t="shared" si="398"/>
        <v>0</v>
      </c>
      <c r="P65" s="7">
        <f t="shared" si="398"/>
        <v>0</v>
      </c>
      <c r="Q65" s="7">
        <f t="shared" si="398"/>
        <v>0</v>
      </c>
      <c r="R65" s="7">
        <f t="shared" si="398"/>
        <v>0</v>
      </c>
      <c r="S65" s="7">
        <f t="shared" si="398"/>
        <v>0</v>
      </c>
      <c r="T65" s="7">
        <f t="shared" si="398"/>
        <v>0</v>
      </c>
      <c r="U65" s="7">
        <f t="shared" si="398"/>
        <v>0</v>
      </c>
      <c r="V65" s="7">
        <f t="shared" si="398"/>
        <v>0</v>
      </c>
      <c r="W65" s="7">
        <f t="shared" si="398"/>
        <v>0</v>
      </c>
      <c r="X65" s="7">
        <f t="shared" si="398"/>
        <v>0</v>
      </c>
      <c r="Y65" s="7">
        <f t="shared" si="398"/>
        <v>0</v>
      </c>
      <c r="Z65" s="7">
        <f t="shared" si="398"/>
        <v>0</v>
      </c>
      <c r="AA65" s="7">
        <f t="shared" si="398"/>
        <v>0</v>
      </c>
      <c r="AB65" s="7">
        <f t="shared" si="398"/>
        <v>0</v>
      </c>
      <c r="AC65" s="7">
        <f t="shared" si="398"/>
        <v>0</v>
      </c>
      <c r="AD65" s="7">
        <f t="shared" si="398"/>
        <v>0</v>
      </c>
      <c r="AE65" s="7">
        <f t="shared" si="398"/>
        <v>0</v>
      </c>
      <c r="AF65" s="7">
        <f t="shared" si="398"/>
        <v>0</v>
      </c>
      <c r="AG65" s="7">
        <f t="shared" si="398"/>
        <v>0</v>
      </c>
      <c r="AH65" s="7">
        <f t="shared" si="398"/>
        <v>0</v>
      </c>
      <c r="AI65" s="7">
        <f t="shared" si="398"/>
        <v>0</v>
      </c>
      <c r="AJ65" s="7">
        <f t="shared" si="398"/>
        <v>0</v>
      </c>
      <c r="AK65" s="7">
        <f t="shared" si="398"/>
        <v>0</v>
      </c>
      <c r="AL65" s="7">
        <f t="shared" si="398"/>
        <v>0</v>
      </c>
      <c r="AM65" s="7">
        <f t="shared" si="398"/>
        <v>0</v>
      </c>
      <c r="AN65" s="7">
        <f t="shared" si="398"/>
        <v>0</v>
      </c>
      <c r="AO65" s="7">
        <f t="shared" si="398"/>
        <v>0</v>
      </c>
      <c r="AP65" s="7">
        <f t="shared" si="398"/>
        <v>0</v>
      </c>
      <c r="AQ65" s="7">
        <f t="shared" si="398"/>
        <v>0</v>
      </c>
      <c r="AR65" s="7">
        <f t="shared" si="398"/>
        <v>0</v>
      </c>
      <c r="AS65" s="7">
        <f t="shared" si="398"/>
        <v>0</v>
      </c>
      <c r="AT65" s="7">
        <f t="shared" si="398"/>
        <v>0</v>
      </c>
      <c r="AU65" s="7">
        <f t="shared" si="398"/>
        <v>0</v>
      </c>
      <c r="AV65" s="7">
        <f t="shared" si="398"/>
        <v>0</v>
      </c>
      <c r="AW65" s="7">
        <f t="shared" si="398"/>
        <v>0</v>
      </c>
      <c r="AX65" s="7">
        <f t="shared" si="398"/>
        <v>0</v>
      </c>
      <c r="AY65" s="7">
        <f t="shared" si="398"/>
        <v>0</v>
      </c>
      <c r="AZ65" s="7">
        <f t="shared" si="398"/>
        <v>0</v>
      </c>
      <c r="BA65" s="7">
        <f t="shared" si="398"/>
        <v>0</v>
      </c>
      <c r="BB65" s="7">
        <f t="shared" si="398"/>
        <v>0</v>
      </c>
      <c r="BC65" s="7">
        <f t="shared" si="398"/>
        <v>0</v>
      </c>
      <c r="BD65" s="7">
        <f t="shared" si="398"/>
        <v>0</v>
      </c>
      <c r="BE65" s="7">
        <f t="shared" ref="BE65:BN65" si="399">BE58-(BE59+BE63)</f>
        <v>0</v>
      </c>
      <c r="BF65" s="7">
        <f t="shared" si="399"/>
        <v>0</v>
      </c>
      <c r="BG65" s="7">
        <f t="shared" si="399"/>
        <v>0</v>
      </c>
      <c r="BH65" s="7">
        <f t="shared" si="399"/>
        <v>0</v>
      </c>
      <c r="BI65" s="7">
        <f t="shared" si="399"/>
        <v>0</v>
      </c>
      <c r="BJ65" s="7">
        <f t="shared" si="399"/>
        <v>0</v>
      </c>
      <c r="BK65" s="7">
        <f t="shared" si="399"/>
        <v>0</v>
      </c>
      <c r="BL65" s="7">
        <f t="shared" si="399"/>
        <v>0</v>
      </c>
      <c r="BM65" s="7">
        <f t="shared" si="399"/>
        <v>0</v>
      </c>
      <c r="BN65" s="7">
        <f t="shared" si="399"/>
        <v>0</v>
      </c>
      <c r="BO65" s="7">
        <f t="shared" ref="BO65:BP65" si="400">BO58-(BO59+BO63)</f>
        <v>0</v>
      </c>
      <c r="BP65" s="7">
        <f t="shared" si="400"/>
        <v>0</v>
      </c>
      <c r="BQ65" s="7">
        <f t="shared" ref="BQ65:CC65" si="401">BQ58-(BQ59+BQ63)</f>
        <v>0</v>
      </c>
      <c r="BR65" s="7">
        <f t="shared" si="401"/>
        <v>0</v>
      </c>
      <c r="BS65" s="7">
        <f t="shared" si="401"/>
        <v>0</v>
      </c>
      <c r="BT65" s="7">
        <f t="shared" si="401"/>
        <v>0</v>
      </c>
      <c r="BU65" s="7">
        <f t="shared" si="401"/>
        <v>0</v>
      </c>
      <c r="BV65" s="7">
        <f t="shared" si="401"/>
        <v>0</v>
      </c>
      <c r="BW65" s="7">
        <f t="shared" si="401"/>
        <v>0</v>
      </c>
      <c r="BX65" s="7">
        <f t="shared" si="401"/>
        <v>0</v>
      </c>
      <c r="BY65" s="7">
        <f t="shared" si="401"/>
        <v>0</v>
      </c>
      <c r="BZ65" s="7">
        <f t="shared" si="401"/>
        <v>0</v>
      </c>
      <c r="CA65" s="7">
        <f t="shared" si="401"/>
        <v>0</v>
      </c>
      <c r="CB65" s="7">
        <f t="shared" si="401"/>
        <v>0</v>
      </c>
      <c r="CC65" s="7">
        <f t="shared" si="401"/>
        <v>0</v>
      </c>
    </row>
    <row r="66" spans="1:81" ht="19.899999999999999" hidden="1" customHeight="1" outlineLevel="1" x14ac:dyDescent="0.3">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row>
    <row r="67" spans="1:81" ht="19.899999999999999" hidden="1" customHeight="1" outlineLevel="1" x14ac:dyDescent="0.3">
      <c r="C67" s="1" t="s">
        <v>1088</v>
      </c>
      <c r="F67" s="7">
        <f>'A-Financing Sources'!M30</f>
        <v>0</v>
      </c>
      <c r="G67" s="7">
        <f>F67-G28</f>
        <v>0</v>
      </c>
      <c r="H67" s="7">
        <f t="shared" ref="H67:BD67" si="402">G67-H28</f>
        <v>0</v>
      </c>
      <c r="I67" s="7">
        <f t="shared" si="402"/>
        <v>0</v>
      </c>
      <c r="J67" s="7">
        <f t="shared" si="402"/>
        <v>0</v>
      </c>
      <c r="K67" s="7">
        <f t="shared" si="402"/>
        <v>0</v>
      </c>
      <c r="L67" s="7">
        <f t="shared" si="402"/>
        <v>0</v>
      </c>
      <c r="M67" s="7">
        <f t="shared" si="402"/>
        <v>0</v>
      </c>
      <c r="N67" s="7">
        <f t="shared" si="402"/>
        <v>0</v>
      </c>
      <c r="O67" s="7">
        <f t="shared" si="402"/>
        <v>0</v>
      </c>
      <c r="P67" s="7">
        <f t="shared" si="402"/>
        <v>0</v>
      </c>
      <c r="Q67" s="7">
        <f t="shared" si="402"/>
        <v>0</v>
      </c>
      <c r="R67" s="7">
        <f t="shared" si="402"/>
        <v>0</v>
      </c>
      <c r="S67" s="7">
        <f t="shared" si="402"/>
        <v>0</v>
      </c>
      <c r="T67" s="7">
        <f t="shared" si="402"/>
        <v>0</v>
      </c>
      <c r="U67" s="7">
        <f t="shared" si="402"/>
        <v>0</v>
      </c>
      <c r="V67" s="7">
        <f t="shared" si="402"/>
        <v>0</v>
      </c>
      <c r="W67" s="7">
        <f t="shared" si="402"/>
        <v>0</v>
      </c>
      <c r="X67" s="7">
        <f t="shared" si="402"/>
        <v>0</v>
      </c>
      <c r="Y67" s="7">
        <f t="shared" si="402"/>
        <v>0</v>
      </c>
      <c r="Z67" s="7">
        <f t="shared" si="402"/>
        <v>0</v>
      </c>
      <c r="AA67" s="7">
        <f t="shared" si="402"/>
        <v>0</v>
      </c>
      <c r="AB67" s="7">
        <f t="shared" si="402"/>
        <v>0</v>
      </c>
      <c r="AC67" s="7">
        <f t="shared" si="402"/>
        <v>0</v>
      </c>
      <c r="AD67" s="7">
        <f t="shared" si="402"/>
        <v>0</v>
      </c>
      <c r="AE67" s="7">
        <f t="shared" si="402"/>
        <v>0</v>
      </c>
      <c r="AF67" s="7">
        <f t="shared" si="402"/>
        <v>0</v>
      </c>
      <c r="AG67" s="7">
        <f t="shared" si="402"/>
        <v>0</v>
      </c>
      <c r="AH67" s="7">
        <f t="shared" si="402"/>
        <v>0</v>
      </c>
      <c r="AI67" s="7">
        <f t="shared" si="402"/>
        <v>0</v>
      </c>
      <c r="AJ67" s="7">
        <f t="shared" si="402"/>
        <v>0</v>
      </c>
      <c r="AK67" s="7">
        <f t="shared" si="402"/>
        <v>0</v>
      </c>
      <c r="AL67" s="7">
        <f t="shared" si="402"/>
        <v>0</v>
      </c>
      <c r="AM67" s="7">
        <f t="shared" si="402"/>
        <v>0</v>
      </c>
      <c r="AN67" s="7">
        <f t="shared" si="402"/>
        <v>0</v>
      </c>
      <c r="AO67" s="7">
        <f t="shared" si="402"/>
        <v>0</v>
      </c>
      <c r="AP67" s="7">
        <f t="shared" si="402"/>
        <v>0</v>
      </c>
      <c r="AQ67" s="7">
        <f t="shared" si="402"/>
        <v>0</v>
      </c>
      <c r="AR67" s="7">
        <f t="shared" si="402"/>
        <v>0</v>
      </c>
      <c r="AS67" s="7">
        <f t="shared" si="402"/>
        <v>0</v>
      </c>
      <c r="AT67" s="7">
        <f t="shared" si="402"/>
        <v>0</v>
      </c>
      <c r="AU67" s="7">
        <f t="shared" si="402"/>
        <v>0</v>
      </c>
      <c r="AV67" s="7">
        <f t="shared" si="402"/>
        <v>0</v>
      </c>
      <c r="AW67" s="7">
        <f t="shared" si="402"/>
        <v>0</v>
      </c>
      <c r="AX67" s="7">
        <f t="shared" si="402"/>
        <v>0</v>
      </c>
      <c r="AY67" s="7">
        <f t="shared" si="402"/>
        <v>0</v>
      </c>
      <c r="AZ67" s="7">
        <f t="shared" si="402"/>
        <v>0</v>
      </c>
      <c r="BA67" s="7">
        <f t="shared" si="402"/>
        <v>0</v>
      </c>
      <c r="BB67" s="7">
        <f t="shared" si="402"/>
        <v>0</v>
      </c>
      <c r="BC67" s="7">
        <f t="shared" si="402"/>
        <v>0</v>
      </c>
      <c r="BD67" s="7">
        <f t="shared" si="402"/>
        <v>0</v>
      </c>
      <c r="BE67" s="7">
        <f t="shared" ref="BE67" si="403">BD67-BE28</f>
        <v>0</v>
      </c>
      <c r="BF67" s="7">
        <f t="shared" ref="BF67" si="404">BE67-BF28</f>
        <v>0</v>
      </c>
      <c r="BG67" s="7">
        <f t="shared" ref="BG67" si="405">BF67-BG28</f>
        <v>0</v>
      </c>
      <c r="BH67" s="7">
        <f t="shared" ref="BH67" si="406">BG67-BH28</f>
        <v>0</v>
      </c>
      <c r="BI67" s="7">
        <f t="shared" ref="BI67" si="407">BH67-BI28</f>
        <v>0</v>
      </c>
      <c r="BJ67" s="7">
        <f t="shared" ref="BJ67" si="408">BI67-BJ28</f>
        <v>0</v>
      </c>
      <c r="BK67" s="7">
        <f t="shared" ref="BK67" si="409">BJ67-BK28</f>
        <v>0</v>
      </c>
      <c r="BL67" s="7">
        <f t="shared" ref="BL67" si="410">BK67-BL28</f>
        <v>0</v>
      </c>
      <c r="BM67" s="7">
        <f t="shared" ref="BM67" si="411">BL67-BM28</f>
        <v>0</v>
      </c>
      <c r="BN67" s="7">
        <f t="shared" ref="BN67:CC67" si="412">BM67-BN28</f>
        <v>0</v>
      </c>
      <c r="BO67" s="7">
        <f t="shared" si="412"/>
        <v>0</v>
      </c>
      <c r="BP67" s="7">
        <f t="shared" si="412"/>
        <v>0</v>
      </c>
      <c r="BQ67" s="7">
        <f t="shared" si="412"/>
        <v>0</v>
      </c>
      <c r="BR67" s="7">
        <f t="shared" si="412"/>
        <v>0</v>
      </c>
      <c r="BS67" s="7">
        <f t="shared" si="412"/>
        <v>0</v>
      </c>
      <c r="BT67" s="7">
        <f t="shared" si="412"/>
        <v>0</v>
      </c>
      <c r="BU67" s="7">
        <f t="shared" si="412"/>
        <v>0</v>
      </c>
      <c r="BV67" s="7">
        <f t="shared" si="412"/>
        <v>0</v>
      </c>
      <c r="BW67" s="7">
        <f t="shared" si="412"/>
        <v>0</v>
      </c>
      <c r="BX67" s="7">
        <f t="shared" si="412"/>
        <v>0</v>
      </c>
      <c r="BY67" s="7">
        <f t="shared" si="412"/>
        <v>0</v>
      </c>
      <c r="BZ67" s="7">
        <f t="shared" si="412"/>
        <v>0</v>
      </c>
      <c r="CA67" s="7">
        <f t="shared" si="412"/>
        <v>0</v>
      </c>
      <c r="CB67" s="7">
        <f t="shared" si="412"/>
        <v>0</v>
      </c>
      <c r="CC67" s="7">
        <f t="shared" si="412"/>
        <v>0</v>
      </c>
    </row>
    <row r="68" spans="1:81" ht="19.899999999999999" hidden="1" customHeight="1" outlineLevel="1" x14ac:dyDescent="0.3">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row>
    <row r="69" spans="1:81" ht="19.899999999999999" hidden="1" customHeight="1" outlineLevel="1" x14ac:dyDescent="0.3">
      <c r="A69" s="1" t="s">
        <v>1089</v>
      </c>
      <c r="F69" s="1">
        <f>F70</f>
        <v>15</v>
      </c>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row>
    <row r="70" spans="1:81" ht="19.899999999999999" hidden="1" customHeight="1" outlineLevel="1" x14ac:dyDescent="0.3">
      <c r="A70" s="1" t="s">
        <v>1090</v>
      </c>
      <c r="F70" s="1">
        <f>MAX(F71:F73)</f>
        <v>15</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row>
    <row r="71" spans="1:81" ht="19.899999999999999" hidden="1" customHeight="1" outlineLevel="1" x14ac:dyDescent="0.3">
      <c r="B71" s="1" t="s">
        <v>1091</v>
      </c>
      <c r="F71" s="1">
        <v>15</v>
      </c>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row>
    <row r="72" spans="1:81" ht="19.899999999999999" hidden="1" customHeight="1" outlineLevel="1" x14ac:dyDescent="0.3">
      <c r="B72" s="1" t="s">
        <v>1092</v>
      </c>
      <c r="F72" s="1">
        <f>'Application &amp; Input'!M297</f>
        <v>0</v>
      </c>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row>
    <row r="73" spans="1:81" ht="19.899999999999999" hidden="1" customHeight="1" outlineLevel="1" x14ac:dyDescent="0.3">
      <c r="B73" s="1" t="s">
        <v>1093</v>
      </c>
      <c r="F73" s="1">
        <f>'A-Financing Sources'!J31</f>
        <v>0</v>
      </c>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row>
    <row r="74" spans="1:81" ht="19.899999999999999" customHeight="1" collapsed="1" x14ac:dyDescent="0.3"/>
  </sheetData>
  <sheetProtection algorithmName="SHA-512" hashValue="5v4djgK+aIohNozWjrmfiEadEHNUE1gh5ztx7LhIY/wCGTPJq4sNGo7f5X6403YcuiEW1her6GbDHdm4Ttvn6A==" saltValue="M1diPvR/L0ltJ84TZbQ/bw==" spinCount="100000" sheet="1" objects="1" scenarios="1"/>
  <dataValidations count="1">
    <dataValidation type="decimal" allowBlank="1" showInputMessage="1" showErrorMessage="1" error="Value must be between 25% to 100%" sqref="F35" xr:uid="{91CCFAC7-0CC8-47BA-9C3D-20FCCB602A50}">
      <formula1>0.25</formula1>
      <formula2>1</formula2>
    </dataValidation>
  </dataValidations>
  <pageMargins left="0.7" right="0.7" top="0.5" bottom="0.75" header="0.3" footer="0.3"/>
  <pageSetup scale="49" fitToWidth="7" orientation="landscape" r:id="rId1"/>
  <headerFooter>
    <oddFooter>&amp;LExhibit &amp;A&amp;CPage &amp;P/&amp;N&amp;R2025 Consolidated Application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E9F19-0CB0-4800-B1F6-06ACBA743C60}">
  <sheetPr codeName="Sheet33">
    <pageSetUpPr fitToPage="1"/>
  </sheetPr>
  <dimension ref="A1:P50"/>
  <sheetViews>
    <sheetView showGridLines="0" topLeftCell="A10" workbookViewId="0">
      <selection activeCell="K27" sqref="K27"/>
    </sheetView>
  </sheetViews>
  <sheetFormatPr defaultColWidth="8.81640625" defaultRowHeight="19.899999999999999" customHeight="1" x14ac:dyDescent="0.3"/>
  <cols>
    <col min="1" max="3" width="3.7265625" style="1" customWidth="1"/>
    <col min="4" max="6" width="15.7265625" style="1" customWidth="1"/>
    <col min="7" max="9" width="3.7265625" style="1" customWidth="1"/>
    <col min="10" max="13" width="15.7265625" style="1" customWidth="1"/>
    <col min="14" max="16384" width="8.81640625" style="1"/>
  </cols>
  <sheetData>
    <row r="1" spans="1:12" ht="19.899999999999999" customHeight="1" x14ac:dyDescent="0.3">
      <c r="A1" s="991" t="s">
        <v>1094</v>
      </c>
      <c r="B1" s="991"/>
      <c r="C1" s="991"/>
      <c r="D1" s="991"/>
      <c r="E1" s="991"/>
      <c r="F1" s="991"/>
      <c r="G1" s="991"/>
      <c r="H1" s="991"/>
      <c r="I1" s="991"/>
      <c r="J1" s="991"/>
      <c r="K1" s="991"/>
      <c r="L1" s="991"/>
    </row>
    <row r="2" spans="1:12" ht="19.899999999999999" customHeight="1" x14ac:dyDescent="0.3">
      <c r="A2" s="991">
        <f>'Application &amp; Input'!I15</f>
        <v>0</v>
      </c>
      <c r="B2" s="991"/>
      <c r="C2" s="991"/>
      <c r="D2" s="991"/>
      <c r="E2" s="991"/>
      <c r="F2" s="991"/>
      <c r="G2" s="991"/>
      <c r="H2" s="991"/>
      <c r="I2" s="991"/>
      <c r="J2" s="991"/>
      <c r="K2" s="991"/>
      <c r="L2" s="991"/>
    </row>
    <row r="3" spans="1:12" ht="19.899999999999999" customHeight="1" x14ac:dyDescent="0.3">
      <c r="A3" s="991" t="s">
        <v>1095</v>
      </c>
      <c r="B3" s="991"/>
      <c r="C3" s="991"/>
      <c r="D3" s="991"/>
      <c r="E3" s="991"/>
      <c r="F3" s="991"/>
      <c r="G3" s="991"/>
      <c r="H3" s="991"/>
      <c r="I3" s="991"/>
      <c r="J3" s="991"/>
      <c r="K3" s="991"/>
      <c r="L3" s="991"/>
    </row>
    <row r="4" spans="1:12" ht="19.899999999999999" customHeight="1" thickBot="1" x14ac:dyDescent="0.35">
      <c r="A4" s="238"/>
    </row>
    <row r="5" spans="1:12" ht="19.899999999999999" customHeight="1" x14ac:dyDescent="0.3">
      <c r="A5" s="204"/>
      <c r="B5" s="205"/>
      <c r="C5" s="205"/>
      <c r="D5" s="205"/>
      <c r="E5" s="205"/>
      <c r="F5" s="205"/>
      <c r="G5" s="205"/>
      <c r="H5" s="205"/>
      <c r="I5" s="205"/>
      <c r="J5" s="221"/>
      <c r="K5" s="221" t="s">
        <v>1096</v>
      </c>
      <c r="L5" s="222"/>
    </row>
    <row r="6" spans="1:12" ht="19.899999999999999" customHeight="1" x14ac:dyDescent="0.3">
      <c r="A6" s="207"/>
      <c r="B6" s="50" t="s">
        <v>1097</v>
      </c>
      <c r="C6" s="768"/>
      <c r="D6" s="768"/>
      <c r="E6" s="768"/>
      <c r="F6" s="768"/>
      <c r="G6" s="768"/>
      <c r="H6" s="768"/>
      <c r="I6" s="768"/>
      <c r="J6" s="101" t="s">
        <v>870</v>
      </c>
      <c r="K6" s="101" t="s">
        <v>1098</v>
      </c>
      <c r="L6" s="231" t="s">
        <v>1099</v>
      </c>
    </row>
    <row r="7" spans="1:12" ht="19.899999999999999" customHeight="1" x14ac:dyDescent="0.3">
      <c r="A7" s="209"/>
      <c r="B7" s="1" t="s">
        <v>1100</v>
      </c>
      <c r="J7" s="261">
        <f>'B-Project Budget'!K12</f>
        <v>0</v>
      </c>
      <c r="K7" s="261">
        <f>'B-Project Budget'!K82-'B-Project Budget'!K12</f>
        <v>0</v>
      </c>
      <c r="L7" s="228">
        <f>IF(J7+K7='B-Project Budget'!K82,J7+K7,"Error")</f>
        <v>0</v>
      </c>
    </row>
    <row r="8" spans="1:12" ht="19.899999999999999" customHeight="1" x14ac:dyDescent="0.3">
      <c r="A8" s="209"/>
      <c r="C8" s="1" t="s">
        <v>1101</v>
      </c>
      <c r="J8" s="185">
        <v>0</v>
      </c>
      <c r="K8" s="185">
        <v>0</v>
      </c>
      <c r="L8" s="228">
        <f>IF((J8+K8)='A-Financing Sources'!M28,J8+K8,"Error")</f>
        <v>0</v>
      </c>
    </row>
    <row r="9" spans="1:12" ht="19.899999999999999" customHeight="1" x14ac:dyDescent="0.3">
      <c r="A9" s="209"/>
      <c r="C9" s="1" t="s">
        <v>1102</v>
      </c>
      <c r="J9" s="185">
        <v>0</v>
      </c>
      <c r="K9" s="185">
        <v>0</v>
      </c>
      <c r="L9" s="228">
        <f>IF((J9+K9)='A-Financing Sources'!M29,J9+K9,"Error")</f>
        <v>0</v>
      </c>
    </row>
    <row r="10" spans="1:12" ht="19.899999999999999" customHeight="1" x14ac:dyDescent="0.3">
      <c r="A10" s="211"/>
      <c r="B10" s="768"/>
      <c r="C10" s="768" t="s">
        <v>1103</v>
      </c>
      <c r="D10" s="768"/>
      <c r="E10" s="768"/>
      <c r="F10" s="768"/>
      <c r="G10" s="768"/>
      <c r="H10" s="768"/>
      <c r="I10" s="768"/>
      <c r="J10" s="167">
        <v>0</v>
      </c>
      <c r="K10" s="167">
        <v>0</v>
      </c>
      <c r="L10" s="231">
        <f>IF((J10+K10)='A-Financing Sources'!M36,J10+K10,"Error")</f>
        <v>0</v>
      </c>
    </row>
    <row r="11" spans="1:12" ht="19.899999999999999" customHeight="1" x14ac:dyDescent="0.3">
      <c r="A11" s="209"/>
      <c r="B11" s="1" t="s">
        <v>894</v>
      </c>
      <c r="F11" s="201"/>
      <c r="G11" s="201"/>
      <c r="H11" s="201"/>
      <c r="I11" s="201"/>
      <c r="J11" s="11">
        <f>IF(J7-J8-J9-J10&gt;J7,"Error",J7-J8-J9-J10)</f>
        <v>0</v>
      </c>
      <c r="K11" s="11">
        <f>IF(K7-K8-K9-K10&gt;K7,"Error",K7-K8-K9-K10)</f>
        <v>0</v>
      </c>
      <c r="L11" s="210">
        <f>L7-L8-L9-L10</f>
        <v>0</v>
      </c>
    </row>
    <row r="12" spans="1:12" ht="19.899999999999999" customHeight="1" x14ac:dyDescent="0.3">
      <c r="A12" s="209"/>
      <c r="L12" s="213"/>
    </row>
    <row r="13" spans="1:12" ht="19.899999999999999" customHeight="1" x14ac:dyDescent="0.3">
      <c r="A13" s="211"/>
      <c r="B13" s="768" t="s">
        <v>1104</v>
      </c>
      <c r="C13" s="768"/>
      <c r="D13" s="768"/>
      <c r="E13" s="768"/>
      <c r="F13" s="768"/>
      <c r="G13" s="768"/>
      <c r="H13" s="768"/>
      <c r="I13" s="768"/>
      <c r="J13" s="116">
        <v>1</v>
      </c>
      <c r="K13" s="116">
        <f>'Application &amp; Input'!$K$134</f>
        <v>0</v>
      </c>
      <c r="L13" s="215" t="e">
        <f>((J11/L11)*J13)+((K11/L11)*K13)</f>
        <v>#DIV/0!</v>
      </c>
    </row>
    <row r="14" spans="1:12" ht="19.899999999999999" customHeight="1" x14ac:dyDescent="0.3">
      <c r="A14" s="209"/>
      <c r="B14" s="1" t="s">
        <v>1105</v>
      </c>
      <c r="J14" s="53">
        <f>J11*J13</f>
        <v>0</v>
      </c>
      <c r="K14" s="53">
        <f>K11*K13</f>
        <v>0</v>
      </c>
      <c r="L14" s="232">
        <f>K14+J14</f>
        <v>0</v>
      </c>
    </row>
    <row r="15" spans="1:12" ht="19.899999999999999" customHeight="1" x14ac:dyDescent="0.3">
      <c r="A15" s="209"/>
      <c r="L15" s="213"/>
    </row>
    <row r="16" spans="1:12" ht="19.899999999999999" customHeight="1" x14ac:dyDescent="0.3">
      <c r="A16" s="211"/>
      <c r="B16" s="768" t="s">
        <v>1106</v>
      </c>
      <c r="C16" s="768"/>
      <c r="D16" s="768"/>
      <c r="E16" s="768"/>
      <c r="F16" s="768"/>
      <c r="G16" s="768"/>
      <c r="H16" s="768"/>
      <c r="I16" s="768"/>
      <c r="J16" s="102" t="e">
        <f>IF('Application &amp; Input'!$K$141&lt;'Application &amp; Input'!$K$142,'Application &amp; Input'!$K$141,'Application &amp; Input'!$K$142)</f>
        <v>#DIV/0!</v>
      </c>
      <c r="K16" s="102" t="e">
        <f>IF('Application &amp; Input'!$K$141&lt;'Application &amp; Input'!$K$142,'Application &amp; Input'!$K$141,'Application &amp; Input'!$K$142)</f>
        <v>#DIV/0!</v>
      </c>
      <c r="L16" s="233" t="e">
        <f>IF('Application &amp; Input'!$K$141&lt;'Application &amp; Input'!$K$142,'Application &amp; Input'!$K$141,'Application &amp; Input'!$K$142)</f>
        <v>#DIV/0!</v>
      </c>
    </row>
    <row r="17" spans="1:12" ht="19.899999999999999" customHeight="1" x14ac:dyDescent="0.3">
      <c r="A17" s="209"/>
      <c r="B17" s="1" t="s">
        <v>1107</v>
      </c>
      <c r="J17" s="11" t="e">
        <f>J14*J16</f>
        <v>#DIV/0!</v>
      </c>
      <c r="K17" s="11" t="e">
        <f t="shared" ref="K17:L17" si="0">K14*K16</f>
        <v>#DIV/0!</v>
      </c>
      <c r="L17" s="210" t="e">
        <f t="shared" si="0"/>
        <v>#DIV/0!</v>
      </c>
    </row>
    <row r="18" spans="1:12" ht="19.899999999999999" customHeight="1" x14ac:dyDescent="0.3">
      <c r="A18" s="209"/>
      <c r="J18" s="11"/>
      <c r="K18" s="11"/>
      <c r="L18" s="210"/>
    </row>
    <row r="19" spans="1:12" ht="19.899999999999999" customHeight="1" x14ac:dyDescent="0.3">
      <c r="A19" s="211"/>
      <c r="B19" s="768" t="s">
        <v>1108</v>
      </c>
      <c r="C19" s="768"/>
      <c r="D19" s="768"/>
      <c r="E19" s="768"/>
      <c r="F19" s="768"/>
      <c r="G19" s="768"/>
      <c r="H19" s="768"/>
      <c r="I19" s="768"/>
      <c r="J19" s="14">
        <f>IF(AND('Application &amp; Input'!K118=9%,'Application &amp; Input'!I22="Acquisition/Rehabilitation of an Existing Building used for housing"),J17,0)</f>
        <v>0</v>
      </c>
      <c r="K19" s="14">
        <v>0</v>
      </c>
      <c r="L19" s="234">
        <f>J19+K19</f>
        <v>0</v>
      </c>
    </row>
    <row r="20" spans="1:12" ht="19.899999999999999" customHeight="1" x14ac:dyDescent="0.3">
      <c r="A20" s="209"/>
      <c r="B20" s="1" t="s">
        <v>1109</v>
      </c>
      <c r="J20" s="11" t="e">
        <f>J17-J19</f>
        <v>#DIV/0!</v>
      </c>
      <c r="K20" s="11" t="e">
        <f>K17-K19</f>
        <v>#DIV/0!</v>
      </c>
      <c r="L20" s="232" t="e">
        <f>J20+K20</f>
        <v>#DIV/0!</v>
      </c>
    </row>
    <row r="21" spans="1:12" ht="19.899999999999999" customHeight="1" x14ac:dyDescent="0.3">
      <c r="A21" s="209"/>
      <c r="L21" s="213"/>
    </row>
    <row r="22" spans="1:12" ht="19.899999999999999" customHeight="1" x14ac:dyDescent="0.3">
      <c r="A22" s="211"/>
      <c r="B22" s="768" t="s">
        <v>1110</v>
      </c>
      <c r="C22" s="768"/>
      <c r="D22" s="768"/>
      <c r="E22" s="768"/>
      <c r="F22" s="768"/>
      <c r="G22" s="768"/>
      <c r="H22" s="768"/>
      <c r="I22" s="768"/>
      <c r="J22" s="102">
        <f>'Application &amp; Input'!K139</f>
        <v>0.04</v>
      </c>
      <c r="K22" s="102">
        <f>IF('Application &amp; Input'!$K$118=0.09,'Application &amp; Input'!$K$138,'Application &amp; Input'!$K$139)</f>
        <v>0.04</v>
      </c>
      <c r="L22" s="233" t="e">
        <f>L23/L20</f>
        <v>#DIV/0!</v>
      </c>
    </row>
    <row r="23" spans="1:12" ht="19.899999999999999" customHeight="1" x14ac:dyDescent="0.3">
      <c r="A23" s="216"/>
      <c r="B23" s="41" t="s">
        <v>1111</v>
      </c>
      <c r="C23" s="41"/>
      <c r="D23" s="41"/>
      <c r="E23" s="41"/>
      <c r="F23" s="41"/>
      <c r="G23" s="41"/>
      <c r="H23" s="41"/>
      <c r="I23" s="41"/>
      <c r="J23" s="202" t="e">
        <f>ROUNDDOWN(J20*J22,0)</f>
        <v>#DIV/0!</v>
      </c>
      <c r="K23" s="202" t="e">
        <f>ROUNDDOWN(K20*K22,0)</f>
        <v>#DIV/0!</v>
      </c>
      <c r="L23" s="217" t="e">
        <f>J23+K23</f>
        <v>#DIV/0!</v>
      </c>
    </row>
    <row r="24" spans="1:12" ht="19.899999999999999" customHeight="1" x14ac:dyDescent="0.3">
      <c r="A24" s="216"/>
      <c r="B24" s="41" t="s">
        <v>1112</v>
      </c>
      <c r="C24" s="41"/>
      <c r="D24" s="41"/>
      <c r="E24" s="41"/>
      <c r="F24" s="41"/>
      <c r="G24" s="41"/>
      <c r="H24" s="41"/>
      <c r="I24" s="41"/>
      <c r="J24" s="202" t="e">
        <f>ROUNDDOWN(J23*1,0)</f>
        <v>#DIV/0!</v>
      </c>
      <c r="K24" s="202" t="e">
        <f>ROUNDDOWN(K23*1,0)</f>
        <v>#DIV/0!</v>
      </c>
      <c r="L24" s="217" t="e">
        <f>J24+K24</f>
        <v>#DIV/0!</v>
      </c>
    </row>
    <row r="25" spans="1:12" ht="19.899999999999999" customHeight="1" x14ac:dyDescent="0.3">
      <c r="A25" s="209"/>
      <c r="L25" s="213"/>
    </row>
    <row r="26" spans="1:12" ht="19.899999999999999" customHeight="1" x14ac:dyDescent="0.3">
      <c r="A26" s="216"/>
      <c r="B26" s="41" t="s">
        <v>1113</v>
      </c>
      <c r="C26" s="41"/>
      <c r="D26" s="41"/>
      <c r="E26" s="41"/>
      <c r="F26" s="41"/>
      <c r="G26" s="41"/>
      <c r="H26" s="41"/>
      <c r="I26" s="41"/>
      <c r="J26" s="41"/>
      <c r="K26" s="203" t="e">
        <f>IF(L26&gt;L23,"Fail","Pass")</f>
        <v>#DIV/0!</v>
      </c>
      <c r="L26" s="217">
        <f>'Application &amp; Input'!K129</f>
        <v>0</v>
      </c>
    </row>
    <row r="27" spans="1:12" ht="19.899999999999999" customHeight="1" x14ac:dyDescent="0.3">
      <c r="A27" s="216"/>
      <c r="B27" s="41" t="s">
        <v>1114</v>
      </c>
      <c r="C27" s="41"/>
      <c r="D27" s="41"/>
      <c r="E27" s="41"/>
      <c r="F27" s="41"/>
      <c r="G27" s="41"/>
      <c r="H27" s="41"/>
      <c r="I27" s="41"/>
      <c r="J27" s="41"/>
      <c r="K27" s="203" t="e">
        <f>IF(L27&gt;L24,"Fail","Pass")</f>
        <v>#DIV/0!</v>
      </c>
      <c r="L27" s="217">
        <f>'Application &amp; Input'!K130</f>
        <v>0</v>
      </c>
    </row>
    <row r="28" spans="1:12" ht="19.899999999999999" customHeight="1" x14ac:dyDescent="0.3">
      <c r="A28" s="209"/>
      <c r="K28" s="11"/>
      <c r="L28" s="210"/>
    </row>
    <row r="29" spans="1:12" ht="19.899999999999999" customHeight="1" x14ac:dyDescent="0.3">
      <c r="A29" s="209"/>
      <c r="B29" s="1" t="s">
        <v>1115</v>
      </c>
      <c r="K29" s="11"/>
      <c r="L29" s="228" t="e">
        <f>L26/L22/L16/L13</f>
        <v>#DIV/0!</v>
      </c>
    </row>
    <row r="30" spans="1:12" ht="19.899999999999999" customHeight="1" thickBot="1" x14ac:dyDescent="0.35">
      <c r="A30" s="224"/>
      <c r="B30" s="225"/>
      <c r="C30" s="225"/>
      <c r="D30" s="225"/>
      <c r="E30" s="225"/>
      <c r="F30" s="225"/>
      <c r="G30" s="225"/>
      <c r="H30" s="225"/>
      <c r="I30" s="225"/>
      <c r="J30" s="225"/>
      <c r="K30" s="225"/>
      <c r="L30" s="235"/>
    </row>
    <row r="31" spans="1:12" ht="19.899999999999999" customHeight="1" x14ac:dyDescent="0.3">
      <c r="A31" s="204"/>
      <c r="B31" s="205"/>
      <c r="C31" s="205"/>
      <c r="D31" s="205"/>
      <c r="E31" s="205"/>
      <c r="F31" s="205"/>
      <c r="G31" s="205"/>
      <c r="H31" s="205"/>
      <c r="I31" s="205"/>
      <c r="J31" s="205"/>
      <c r="K31" s="205"/>
      <c r="L31" s="227"/>
    </row>
    <row r="32" spans="1:12" ht="19.899999999999999" customHeight="1" x14ac:dyDescent="0.3">
      <c r="A32" s="207"/>
      <c r="B32" s="50" t="s">
        <v>1116</v>
      </c>
      <c r="C32" s="768"/>
      <c r="D32" s="768"/>
      <c r="E32" s="768"/>
      <c r="F32" s="768"/>
      <c r="G32" s="768"/>
      <c r="H32" s="768"/>
      <c r="I32" s="768"/>
      <c r="J32" s="768"/>
      <c r="K32" s="101" t="s">
        <v>1117</v>
      </c>
      <c r="L32" s="231" t="s">
        <v>1118</v>
      </c>
    </row>
    <row r="33" spans="1:16" ht="19.899999999999999" customHeight="1" x14ac:dyDescent="0.3">
      <c r="A33" s="209"/>
      <c r="B33" s="1" t="s">
        <v>1119</v>
      </c>
      <c r="K33" s="201" t="e">
        <f>IF(L26-L23&lt;=0,"N/A",L26-L23)</f>
        <v>#DIV/0!</v>
      </c>
      <c r="L33" s="228" t="e">
        <f>IF(K33="N/A","N/A",(K33*L41)*10)</f>
        <v>#DIV/0!</v>
      </c>
    </row>
    <row r="34" spans="1:16" ht="19.899999999999999" customHeight="1" x14ac:dyDescent="0.3">
      <c r="A34" s="209"/>
      <c r="B34" s="1" t="s">
        <v>1120</v>
      </c>
      <c r="K34" s="201" t="e">
        <f>IF(L27-L24&lt;=0,"N/A",L27-L24)</f>
        <v>#DIV/0!</v>
      </c>
      <c r="L34" s="228" t="e">
        <f>IF(K34="N/A","N/A",(K34*L42)*5)</f>
        <v>#DIV/0!</v>
      </c>
    </row>
    <row r="35" spans="1:16" ht="19.899999999999999" customHeight="1" thickBot="1" x14ac:dyDescent="0.35">
      <c r="A35" s="224"/>
      <c r="B35" s="225" t="s">
        <v>1121</v>
      </c>
      <c r="C35" s="225"/>
      <c r="D35" s="225"/>
      <c r="E35" s="225"/>
      <c r="F35" s="225"/>
      <c r="G35" s="225"/>
      <c r="H35" s="225"/>
      <c r="I35" s="225"/>
      <c r="J35" s="225"/>
      <c r="K35" s="229" t="e">
        <f>IF(K33="N/A","N/A",K33+K34)</f>
        <v>#DIV/0!</v>
      </c>
      <c r="L35" s="230" t="e">
        <f>IF(L33="N/A","N/A",L33+L34)</f>
        <v>#DIV/0!</v>
      </c>
    </row>
    <row r="36" spans="1:16" ht="19.899999999999999" customHeight="1" x14ac:dyDescent="0.3">
      <c r="A36" s="204"/>
      <c r="B36" s="205"/>
      <c r="C36" s="205"/>
      <c r="D36" s="205"/>
      <c r="E36" s="205"/>
      <c r="F36" s="206"/>
      <c r="G36" s="204"/>
      <c r="H36" s="205"/>
      <c r="I36" s="205"/>
      <c r="J36" s="205"/>
      <c r="K36" s="221"/>
      <c r="L36" s="222"/>
    </row>
    <row r="37" spans="1:16" ht="19.899999999999999" customHeight="1" x14ac:dyDescent="0.3">
      <c r="A37" s="207"/>
      <c r="B37" s="50" t="s">
        <v>1122</v>
      </c>
      <c r="C37" s="768"/>
      <c r="D37" s="768"/>
      <c r="E37" s="768"/>
      <c r="F37" s="208"/>
      <c r="G37" s="207"/>
      <c r="H37" s="50" t="s">
        <v>1123</v>
      </c>
      <c r="I37" s="768"/>
      <c r="J37" s="768"/>
      <c r="K37" s="768"/>
      <c r="L37" s="208"/>
    </row>
    <row r="38" spans="1:16" ht="19.899999999999999" customHeight="1" x14ac:dyDescent="0.3">
      <c r="A38" s="209"/>
      <c r="B38" s="1" t="s">
        <v>1124</v>
      </c>
      <c r="F38" s="210">
        <f>'B-Project Budget'!I82</f>
        <v>0</v>
      </c>
      <c r="G38" s="209"/>
      <c r="H38" s="1" t="s">
        <v>1125</v>
      </c>
      <c r="L38" s="210">
        <f>'Application &amp; Input'!M131</f>
        <v>0</v>
      </c>
    </row>
    <row r="39" spans="1:16" ht="19.899999999999999" customHeight="1" x14ac:dyDescent="0.3">
      <c r="A39" s="211"/>
      <c r="B39" s="768" t="s">
        <v>1126</v>
      </c>
      <c r="C39" s="768"/>
      <c r="D39" s="768"/>
      <c r="E39" s="768"/>
      <c r="F39" s="212">
        <f>'A-Financing Sources'!M40-'A-Financing Sources'!M27</f>
        <v>0</v>
      </c>
      <c r="G39" s="209"/>
      <c r="H39" s="1" t="s">
        <v>1127</v>
      </c>
      <c r="L39" s="210">
        <f>'Application &amp; Input'!M132</f>
        <v>0</v>
      </c>
    </row>
    <row r="40" spans="1:16" ht="19.899999999999999" customHeight="1" x14ac:dyDescent="0.3">
      <c r="A40" s="209"/>
      <c r="B40" s="1" t="s">
        <v>1128</v>
      </c>
      <c r="F40" s="210">
        <f>F38-F39</f>
        <v>0</v>
      </c>
      <c r="G40" s="209"/>
      <c r="L40" s="213"/>
    </row>
    <row r="41" spans="1:16" ht="19.899999999999999" customHeight="1" x14ac:dyDescent="0.3">
      <c r="A41" s="209"/>
      <c r="F41" s="213"/>
      <c r="G41" s="209"/>
      <c r="H41" s="1" t="s">
        <v>1129</v>
      </c>
      <c r="K41" s="146">
        <f>1/(1+0.5)</f>
        <v>0.66666666666666663</v>
      </c>
      <c r="L41" s="223" t="e">
        <f>L38/(('Application &amp; Input'!K129*10)*'Application &amp; Input'!K144)</f>
        <v>#DIV/0!</v>
      </c>
    </row>
    <row r="42" spans="1:16" ht="19.899999999999999" customHeight="1" x14ac:dyDescent="0.3">
      <c r="A42" s="211"/>
      <c r="B42" s="768" t="s">
        <v>1130</v>
      </c>
      <c r="C42" s="768"/>
      <c r="D42" s="768"/>
      <c r="E42" s="768"/>
      <c r="F42" s="214" t="e">
        <f>L43</f>
        <v>#DIV/0!</v>
      </c>
      <c r="G42" s="209"/>
      <c r="H42" s="1" t="s">
        <v>1131</v>
      </c>
      <c r="K42" s="146">
        <f>1-K41</f>
        <v>0.33333333333333337</v>
      </c>
      <c r="L42" s="223" t="e">
        <f>L39/(('Application &amp; Input'!K130*5)*'Application &amp; Input'!K144)</f>
        <v>#DIV/0!</v>
      </c>
      <c r="P42" s="547"/>
    </row>
    <row r="43" spans="1:16" ht="19.899999999999999" customHeight="1" x14ac:dyDescent="0.3">
      <c r="A43" s="209"/>
      <c r="B43" s="1" t="s">
        <v>1132</v>
      </c>
      <c r="F43" s="548" t="e">
        <f>F40/F42</f>
        <v>#DIV/0!</v>
      </c>
      <c r="G43" s="211"/>
      <c r="H43" s="768" t="s">
        <v>1133</v>
      </c>
      <c r="I43" s="768"/>
      <c r="J43" s="768"/>
      <c r="K43" s="768"/>
      <c r="L43" s="714" t="e">
        <f>(K41*L41)+(K42*L42)</f>
        <v>#DIV/0!</v>
      </c>
    </row>
    <row r="44" spans="1:16" ht="19.899999999999999" customHeight="1" x14ac:dyDescent="0.3">
      <c r="A44" s="209"/>
      <c r="F44" s="213"/>
      <c r="G44" s="209"/>
      <c r="L44" s="213"/>
    </row>
    <row r="45" spans="1:16" ht="19.899999999999999" customHeight="1" x14ac:dyDescent="0.3">
      <c r="A45" s="211"/>
      <c r="B45" s="768" t="s">
        <v>1134</v>
      </c>
      <c r="C45" s="768"/>
      <c r="D45" s="768"/>
      <c r="E45" s="768"/>
      <c r="F45" s="215">
        <f>'Application &amp; Input'!K144</f>
        <v>0</v>
      </c>
      <c r="G45" s="211"/>
      <c r="H45" s="50" t="s">
        <v>1135</v>
      </c>
      <c r="I45" s="768"/>
      <c r="J45" s="768"/>
      <c r="K45" s="768"/>
      <c r="L45" s="208"/>
    </row>
    <row r="46" spans="1:16" ht="19.899999999999999" customHeight="1" x14ac:dyDescent="0.3">
      <c r="A46" s="209"/>
      <c r="B46" s="1" t="s">
        <v>1136</v>
      </c>
      <c r="F46" s="548" t="e">
        <f>F43/F45</f>
        <v>#DIV/0!</v>
      </c>
      <c r="G46" s="209"/>
      <c r="H46" s="1">
        <f>'Application &amp; Input'!I35</f>
        <v>0</v>
      </c>
      <c r="L46" s="213"/>
    </row>
    <row r="47" spans="1:16" ht="19.899999999999999" customHeight="1" x14ac:dyDescent="0.3">
      <c r="A47" s="209"/>
      <c r="B47" s="1" t="s">
        <v>1137</v>
      </c>
      <c r="F47" s="548" t="e">
        <f>F46/10</f>
        <v>#DIV/0!</v>
      </c>
      <c r="G47" s="209"/>
      <c r="L47" s="213"/>
    </row>
    <row r="48" spans="1:16" ht="19.899999999999999" customHeight="1" x14ac:dyDescent="0.3">
      <c r="A48" s="209"/>
      <c r="F48" s="210"/>
      <c r="G48" s="209"/>
      <c r="H48" s="1" t="s">
        <v>1138</v>
      </c>
      <c r="L48" s="715" t="str">
        <f>IF(H46="Average Income Minimum Set-Aside",IF(L16=100%,"Pass","Fail"),"N/A")</f>
        <v>N/A</v>
      </c>
    </row>
    <row r="49" spans="1:12" ht="19.899999999999999" customHeight="1" x14ac:dyDescent="0.3">
      <c r="A49" s="216"/>
      <c r="B49" s="41" t="s">
        <v>1139</v>
      </c>
      <c r="C49" s="41"/>
      <c r="D49" s="41"/>
      <c r="E49" s="41"/>
      <c r="F49" s="217" t="e">
        <f>F47/1.5</f>
        <v>#DIV/0!</v>
      </c>
      <c r="G49" s="209"/>
      <c r="H49" s="1" t="s">
        <v>1140</v>
      </c>
      <c r="L49" s="715" t="str">
        <f>IF(H46="Average Income Minimum Set-Aside",IF(AND('Application &amp; Input'!R39="Pass",'Application &amp; Input'!S39="Pass",'Application &amp; Input'!T39="Pass",'Application &amp; Input'!U39="Pass",'Application &amp; Input'!V39="Pass",'Application &amp; Input'!W39="Pass",'Application &amp; Input'!X39="Pass"),"Pass","Fail"),"N/A")</f>
        <v>N/A</v>
      </c>
    </row>
    <row r="50" spans="1:12" ht="19.899999999999999" customHeight="1" thickBot="1" x14ac:dyDescent="0.35">
      <c r="A50" s="218"/>
      <c r="B50" s="219" t="s">
        <v>1141</v>
      </c>
      <c r="C50" s="219"/>
      <c r="D50" s="219"/>
      <c r="E50" s="219"/>
      <c r="F50" s="220" t="e">
        <f>ROUNDDOWN(F49*1,0)</f>
        <v>#DIV/0!</v>
      </c>
      <c r="G50" s="224"/>
      <c r="H50" s="225"/>
      <c r="I50" s="225"/>
      <c r="J50" s="225"/>
      <c r="K50" s="225"/>
      <c r="L50" s="226"/>
    </row>
  </sheetData>
  <sheetProtection algorithmName="SHA-512" hashValue="C6HFKYojwyIjZG/vbu9TU6TeCT6KDx9Lgp82nNfyC/KCYtWbfmRCLRMAdrSFmTj4WWiqVHkauM1a1iet6mjDSg==" saltValue="OENCCRxBixafOWvc3KXZJw==" spinCount="100000" sheet="1" objects="1" scenarios="1"/>
  <mergeCells count="3">
    <mergeCell ref="A1:L1"/>
    <mergeCell ref="A2:L2"/>
    <mergeCell ref="A3:L3"/>
  </mergeCells>
  <printOptions horizontalCentered="1"/>
  <pageMargins left="0.7" right="0.7" top="0.75" bottom="0.75" header="0.3" footer="0.3"/>
  <pageSetup scale="68" orientation="portrait" r:id="rId1"/>
  <headerFooter>
    <oddFooter>&amp;LExhibit &amp;A&amp;CPage &amp;P/&amp;N&amp;R2025 Consolidated Application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pageSetUpPr fitToPage="1"/>
  </sheetPr>
  <dimension ref="A1:L37"/>
  <sheetViews>
    <sheetView showGridLines="0" workbookViewId="0">
      <selection activeCell="O10" sqref="O10"/>
    </sheetView>
  </sheetViews>
  <sheetFormatPr defaultRowHeight="14.5" x14ac:dyDescent="0.35"/>
  <cols>
    <col min="1" max="1" width="10.26953125" customWidth="1"/>
    <col min="2" max="2" width="1.7265625" customWidth="1"/>
    <col min="3" max="3" width="10.7265625" customWidth="1"/>
    <col min="4" max="4" width="1.7265625" customWidth="1"/>
    <col min="5" max="5" width="6.26953125" customWidth="1"/>
    <col min="6" max="6" width="3.7265625" customWidth="1"/>
    <col min="7" max="7" width="13.26953125" customWidth="1"/>
    <col min="8" max="8" width="2.26953125" customWidth="1"/>
    <col min="9" max="9" width="11.7265625" customWidth="1"/>
    <col min="10" max="10" width="3.7265625" customWidth="1"/>
    <col min="11" max="11" width="19.81640625" customWidth="1"/>
  </cols>
  <sheetData>
    <row r="1" spans="1:12" x14ac:dyDescent="0.35">
      <c r="A1" s="991" t="s">
        <v>1142</v>
      </c>
      <c r="B1" s="1050"/>
      <c r="C1" s="1050"/>
      <c r="D1" s="1050"/>
      <c r="E1" s="1050"/>
      <c r="F1" s="1050"/>
      <c r="G1" s="1050"/>
      <c r="H1" s="1050"/>
      <c r="I1" s="1050"/>
      <c r="J1" s="1050"/>
      <c r="K1" s="1050"/>
      <c r="L1" s="942"/>
    </row>
    <row r="2" spans="1:12" x14ac:dyDescent="0.35">
      <c r="A2" s="1086" t="s">
        <v>1143</v>
      </c>
      <c r="B2" s="1050"/>
      <c r="C2" s="1050"/>
      <c r="D2" s="1050"/>
      <c r="E2" s="1050"/>
      <c r="F2" s="1050"/>
      <c r="G2" s="1050"/>
      <c r="H2" s="1050"/>
      <c r="I2" s="1050"/>
      <c r="J2" s="1050"/>
      <c r="K2" s="1050"/>
      <c r="L2" s="1050"/>
    </row>
    <row r="3" spans="1:12" x14ac:dyDescent="0.35">
      <c r="A3" s="1" t="s">
        <v>1144</v>
      </c>
      <c r="B3" s="1"/>
      <c r="C3" s="1"/>
      <c r="D3" s="1"/>
      <c r="E3" s="1"/>
      <c r="F3" s="1"/>
      <c r="G3" s="1"/>
      <c r="H3" s="1"/>
      <c r="I3" s="1"/>
      <c r="J3" s="1"/>
      <c r="K3" s="1"/>
      <c r="L3" s="1"/>
    </row>
    <row r="4" spans="1:12" x14ac:dyDescent="0.35">
      <c r="A4" s="1"/>
      <c r="B4" s="1"/>
      <c r="C4" s="1"/>
      <c r="D4" s="1"/>
      <c r="E4" s="1"/>
      <c r="F4" s="1"/>
      <c r="G4" s="1"/>
      <c r="H4" s="1"/>
      <c r="I4" s="1"/>
      <c r="J4" s="1"/>
      <c r="K4" s="1"/>
      <c r="L4" s="1"/>
    </row>
    <row r="5" spans="1:12" x14ac:dyDescent="0.35">
      <c r="A5" s="1"/>
      <c r="B5" s="1"/>
      <c r="C5" s="1"/>
      <c r="D5" s="1"/>
      <c r="E5" s="1"/>
      <c r="F5" s="1"/>
      <c r="G5" s="1"/>
      <c r="H5" s="1"/>
      <c r="I5" s="1"/>
      <c r="J5" s="1"/>
      <c r="K5" s="1"/>
      <c r="L5" s="1"/>
    </row>
    <row r="6" spans="1:12" x14ac:dyDescent="0.35">
      <c r="A6" s="1" t="s">
        <v>1145</v>
      </c>
      <c r="B6" s="1"/>
      <c r="C6" s="1"/>
      <c r="D6" s="1"/>
      <c r="E6" s="1"/>
      <c r="F6" s="1"/>
      <c r="G6" s="1"/>
      <c r="H6" s="1"/>
      <c r="I6" s="1"/>
      <c r="J6" s="1"/>
      <c r="K6" s="1"/>
      <c r="L6" s="1"/>
    </row>
    <row r="7" spans="1:12" x14ac:dyDescent="0.35">
      <c r="A7" s="1"/>
      <c r="B7" s="1"/>
      <c r="C7" s="1"/>
      <c r="D7" s="1"/>
      <c r="E7" s="1"/>
      <c r="F7" s="1"/>
      <c r="G7" s="1"/>
      <c r="H7" s="1"/>
      <c r="I7" s="1"/>
      <c r="J7" s="1"/>
      <c r="K7" s="1"/>
      <c r="L7" s="1"/>
    </row>
    <row r="8" spans="1:12" x14ac:dyDescent="0.35">
      <c r="A8" s="1" t="s">
        <v>1146</v>
      </c>
      <c r="B8" s="1"/>
      <c r="C8" s="1"/>
      <c r="D8" s="1"/>
      <c r="E8" s="1"/>
      <c r="F8" s="1"/>
      <c r="G8" s="1"/>
      <c r="H8" s="1"/>
      <c r="I8" s="1"/>
      <c r="J8" s="1"/>
      <c r="K8" s="1"/>
      <c r="L8" s="1"/>
    </row>
    <row r="9" spans="1:12" x14ac:dyDescent="0.35">
      <c r="A9" s="1"/>
      <c r="B9" s="1"/>
      <c r="C9" s="1"/>
      <c r="D9" s="1"/>
      <c r="E9" s="1"/>
      <c r="F9" s="1"/>
      <c r="G9" s="1"/>
      <c r="H9" s="1"/>
      <c r="I9" s="1"/>
      <c r="J9" s="1"/>
      <c r="K9" s="1"/>
      <c r="L9" s="1"/>
    </row>
    <row r="10" spans="1:12" x14ac:dyDescent="0.35">
      <c r="A10" s="1" t="s">
        <v>1147</v>
      </c>
      <c r="B10" s="1"/>
      <c r="C10" s="778" t="s">
        <v>1148</v>
      </c>
      <c r="D10" s="1"/>
      <c r="E10" s="1"/>
      <c r="F10" s="1"/>
      <c r="G10" s="778" t="s">
        <v>1149</v>
      </c>
      <c r="H10" s="1"/>
      <c r="I10" s="778" t="s">
        <v>1150</v>
      </c>
      <c r="J10" s="1"/>
      <c r="K10" s="1"/>
      <c r="L10" s="1"/>
    </row>
    <row r="11" spans="1:12" x14ac:dyDescent="0.35">
      <c r="A11" s="1"/>
      <c r="B11" s="1"/>
      <c r="C11" s="1"/>
      <c r="D11" s="1"/>
      <c r="E11" s="1"/>
      <c r="F11" s="1"/>
      <c r="G11" s="1"/>
      <c r="H11" s="1"/>
      <c r="I11" s="1"/>
      <c r="J11" s="1"/>
      <c r="K11" s="1"/>
      <c r="L11" s="1"/>
    </row>
    <row r="12" spans="1:12" x14ac:dyDescent="0.35">
      <c r="A12" s="794"/>
      <c r="B12" s="1"/>
      <c r="C12" s="765"/>
      <c r="D12" s="1"/>
      <c r="E12" s="778" t="s">
        <v>1151</v>
      </c>
      <c r="F12" s="778" t="s">
        <v>1152</v>
      </c>
      <c r="G12" s="359"/>
      <c r="H12" s="778" t="s">
        <v>1153</v>
      </c>
      <c r="I12" s="796"/>
      <c r="J12" s="778" t="s">
        <v>1154</v>
      </c>
      <c r="K12" s="360">
        <f>C12*G12*I12</f>
        <v>0</v>
      </c>
      <c r="L12" s="1"/>
    </row>
    <row r="13" spans="1:12" x14ac:dyDescent="0.35">
      <c r="A13" s="1"/>
      <c r="B13" s="1"/>
      <c r="C13" s="1"/>
      <c r="D13" s="1"/>
      <c r="E13" s="1"/>
      <c r="F13" s="1"/>
      <c r="G13" s="1"/>
      <c r="H13" s="1"/>
      <c r="I13" s="1"/>
      <c r="J13" s="1"/>
      <c r="K13" s="1"/>
      <c r="L13" s="1"/>
    </row>
    <row r="14" spans="1:12" x14ac:dyDescent="0.35">
      <c r="A14" s="794"/>
      <c r="B14" s="1"/>
      <c r="C14" s="765"/>
      <c r="D14" s="1"/>
      <c r="E14" s="778" t="s">
        <v>1151</v>
      </c>
      <c r="F14" s="778" t="s">
        <v>1152</v>
      </c>
      <c r="G14" s="359"/>
      <c r="H14" s="778" t="s">
        <v>1153</v>
      </c>
      <c r="I14" s="796"/>
      <c r="J14" s="778" t="s">
        <v>1154</v>
      </c>
      <c r="K14" s="360">
        <f>C14*G14*I14</f>
        <v>0</v>
      </c>
      <c r="L14" s="1"/>
    </row>
    <row r="15" spans="1:12" x14ac:dyDescent="0.35">
      <c r="A15" s="1"/>
      <c r="B15" s="1"/>
      <c r="C15" s="1"/>
      <c r="D15" s="1"/>
      <c r="E15" s="1"/>
      <c r="F15" s="1"/>
      <c r="G15" s="1"/>
      <c r="H15" s="1"/>
      <c r="I15" s="1"/>
      <c r="J15" s="1"/>
      <c r="K15" s="1"/>
      <c r="L15" s="1"/>
    </row>
    <row r="16" spans="1:12" x14ac:dyDescent="0.35">
      <c r="A16" s="794"/>
      <c r="B16" s="1"/>
      <c r="C16" s="765"/>
      <c r="D16" s="1"/>
      <c r="E16" s="778" t="s">
        <v>1151</v>
      </c>
      <c r="F16" s="778" t="s">
        <v>1152</v>
      </c>
      <c r="G16" s="359"/>
      <c r="H16" s="778" t="s">
        <v>1153</v>
      </c>
      <c r="I16" s="796"/>
      <c r="J16" s="778" t="s">
        <v>1154</v>
      </c>
      <c r="K16" s="360">
        <f>C16*G16*I16</f>
        <v>0</v>
      </c>
      <c r="L16" s="1"/>
    </row>
    <row r="17" spans="1:12" x14ac:dyDescent="0.35">
      <c r="A17" s="1"/>
      <c r="B17" s="1"/>
      <c r="C17" s="1"/>
      <c r="D17" s="1"/>
      <c r="E17" s="1"/>
      <c r="F17" s="1"/>
      <c r="G17" s="1"/>
      <c r="H17" s="1"/>
      <c r="I17" s="1"/>
      <c r="J17" s="1"/>
      <c r="K17" s="1"/>
      <c r="L17" s="1"/>
    </row>
    <row r="18" spans="1:12" x14ac:dyDescent="0.35">
      <c r="A18" s="794"/>
      <c r="B18" s="1"/>
      <c r="C18" s="765"/>
      <c r="D18" s="1"/>
      <c r="E18" s="778" t="s">
        <v>1151</v>
      </c>
      <c r="F18" s="778" t="s">
        <v>1152</v>
      </c>
      <c r="G18" s="359"/>
      <c r="H18" s="778" t="s">
        <v>1153</v>
      </c>
      <c r="I18" s="796"/>
      <c r="J18" s="778" t="s">
        <v>1154</v>
      </c>
      <c r="K18" s="360">
        <f>C18*G18*I18</f>
        <v>0</v>
      </c>
      <c r="L18" s="1"/>
    </row>
    <row r="19" spans="1:12" x14ac:dyDescent="0.35">
      <c r="A19" s="1"/>
      <c r="B19" s="1"/>
      <c r="C19" s="1"/>
      <c r="D19" s="1"/>
      <c r="E19" s="1"/>
      <c r="F19" s="1"/>
      <c r="G19" s="1"/>
      <c r="H19" s="1"/>
      <c r="I19" s="1"/>
      <c r="J19" s="1"/>
      <c r="K19" s="1"/>
      <c r="L19" s="1"/>
    </row>
    <row r="20" spans="1:12" x14ac:dyDescent="0.35">
      <c r="A20" s="794"/>
      <c r="B20" s="1"/>
      <c r="C20" s="765"/>
      <c r="D20" s="1"/>
      <c r="E20" s="778" t="s">
        <v>1151</v>
      </c>
      <c r="F20" s="778" t="s">
        <v>1152</v>
      </c>
      <c r="G20" s="359"/>
      <c r="H20" s="778" t="s">
        <v>1153</v>
      </c>
      <c r="I20" s="796"/>
      <c r="J20" s="778" t="s">
        <v>1154</v>
      </c>
      <c r="K20" s="360">
        <f>C20*G20*I20</f>
        <v>0</v>
      </c>
      <c r="L20" s="1"/>
    </row>
    <row r="21" spans="1:12" x14ac:dyDescent="0.35">
      <c r="A21" s="1"/>
      <c r="B21" s="1"/>
      <c r="C21" s="1"/>
      <c r="D21" s="1"/>
      <c r="E21" s="1"/>
      <c r="F21" s="1"/>
      <c r="G21" s="1"/>
      <c r="H21" s="1"/>
      <c r="I21" s="1"/>
      <c r="J21" s="1"/>
      <c r="K21" s="1"/>
      <c r="L21" s="1"/>
    </row>
    <row r="22" spans="1:12" x14ac:dyDescent="0.35">
      <c r="A22" s="794"/>
      <c r="B22" s="1"/>
      <c r="C22" s="765"/>
      <c r="D22" s="1"/>
      <c r="E22" s="778" t="s">
        <v>1151</v>
      </c>
      <c r="F22" s="778" t="s">
        <v>1152</v>
      </c>
      <c r="G22" s="359"/>
      <c r="H22" s="778" t="s">
        <v>1153</v>
      </c>
      <c r="I22" s="796"/>
      <c r="J22" s="778" t="s">
        <v>1154</v>
      </c>
      <c r="K22" s="360">
        <f>C22*G22*I22</f>
        <v>0</v>
      </c>
      <c r="L22" s="1"/>
    </row>
    <row r="23" spans="1:12" x14ac:dyDescent="0.35">
      <c r="A23" s="1"/>
      <c r="B23" s="1"/>
      <c r="C23" s="1"/>
      <c r="D23" s="1"/>
      <c r="E23" s="1"/>
      <c r="F23" s="1"/>
      <c r="G23" s="1"/>
      <c r="H23" s="1"/>
      <c r="I23" s="1"/>
      <c r="J23" s="1"/>
      <c r="K23" s="1"/>
      <c r="L23" s="1"/>
    </row>
    <row r="24" spans="1:12" x14ac:dyDescent="0.35">
      <c r="A24" s="794"/>
      <c r="B24" s="1"/>
      <c r="C24" s="765"/>
      <c r="D24" s="1"/>
      <c r="E24" s="778" t="s">
        <v>1151</v>
      </c>
      <c r="F24" s="778" t="s">
        <v>1152</v>
      </c>
      <c r="G24" s="359"/>
      <c r="H24" s="778" t="s">
        <v>1153</v>
      </c>
      <c r="I24" s="796"/>
      <c r="J24" s="778" t="s">
        <v>1154</v>
      </c>
      <c r="K24" s="360">
        <f>C24*G24*I24</f>
        <v>0</v>
      </c>
      <c r="L24" s="1"/>
    </row>
    <row r="25" spans="1:12" x14ac:dyDescent="0.35">
      <c r="A25" s="1"/>
      <c r="B25" s="1"/>
      <c r="C25" s="1"/>
      <c r="D25" s="1"/>
      <c r="E25" s="1"/>
      <c r="F25" s="1"/>
      <c r="G25" s="1"/>
      <c r="H25" s="1"/>
      <c r="I25" s="1"/>
      <c r="J25" s="1"/>
      <c r="K25" s="1"/>
      <c r="L25" s="1"/>
    </row>
    <row r="26" spans="1:12" x14ac:dyDescent="0.35">
      <c r="A26" s="1"/>
      <c r="B26" s="1"/>
      <c r="C26" s="1"/>
      <c r="D26" s="1"/>
      <c r="E26" s="1"/>
      <c r="F26" s="1"/>
      <c r="G26" s="1"/>
      <c r="H26" s="1"/>
      <c r="I26" s="1"/>
      <c r="J26" s="1"/>
      <c r="K26" s="1"/>
      <c r="L26" s="1"/>
    </row>
    <row r="27" spans="1:12" x14ac:dyDescent="0.35">
      <c r="A27" s="1" t="s">
        <v>1155</v>
      </c>
      <c r="B27" s="1"/>
      <c r="C27" s="765"/>
      <c r="D27" s="1"/>
      <c r="E27" s="778" t="s">
        <v>1151</v>
      </c>
      <c r="F27" s="778" t="s">
        <v>1152</v>
      </c>
      <c r="G27" s="359"/>
      <c r="H27" s="778" t="s">
        <v>1153</v>
      </c>
      <c r="I27" s="796"/>
      <c r="J27" s="778" t="s">
        <v>1154</v>
      </c>
      <c r="K27" s="360">
        <f>C27*G27*I27</f>
        <v>0</v>
      </c>
      <c r="L27" s="1"/>
    </row>
    <row r="28" spans="1:12" x14ac:dyDescent="0.35">
      <c r="A28" s="1"/>
      <c r="B28" s="1"/>
      <c r="C28" s="1"/>
      <c r="D28" s="1"/>
      <c r="E28" s="1"/>
      <c r="F28" s="1"/>
      <c r="G28" s="1"/>
      <c r="H28" s="1"/>
      <c r="I28" s="1"/>
      <c r="J28" s="1"/>
      <c r="K28" s="1"/>
      <c r="L28" s="1"/>
    </row>
    <row r="29" spans="1:12" x14ac:dyDescent="0.35">
      <c r="A29" s="1" t="s">
        <v>1156</v>
      </c>
      <c r="B29" s="1"/>
      <c r="C29" s="1"/>
      <c r="D29" s="1"/>
      <c r="E29" s="1"/>
      <c r="F29" s="1"/>
      <c r="G29" s="1"/>
      <c r="H29" s="1"/>
      <c r="I29" s="1"/>
      <c r="J29" s="1"/>
      <c r="K29" s="1"/>
      <c r="L29" s="1"/>
    </row>
    <row r="30" spans="1:12" x14ac:dyDescent="0.35">
      <c r="A30" s="1"/>
      <c r="B30" s="1"/>
      <c r="C30" s="1"/>
      <c r="D30" s="1"/>
      <c r="E30" s="1"/>
      <c r="F30" s="1"/>
      <c r="G30" s="1"/>
      <c r="H30" s="1"/>
      <c r="I30" s="1"/>
      <c r="J30" s="1"/>
      <c r="K30" s="1"/>
      <c r="L30" s="1"/>
    </row>
    <row r="31" spans="1:12" x14ac:dyDescent="0.35">
      <c r="A31" s="1073"/>
      <c r="B31" s="1085"/>
      <c r="C31" s="1085"/>
      <c r="D31" s="1085"/>
      <c r="E31" s="1085"/>
      <c r="F31" s="1085"/>
      <c r="G31" s="1085"/>
      <c r="H31" s="1085"/>
      <c r="I31" s="1085"/>
      <c r="J31" s="1"/>
      <c r="K31" s="359"/>
      <c r="L31" s="1"/>
    </row>
    <row r="32" spans="1:12" x14ac:dyDescent="0.35">
      <c r="A32" s="1"/>
      <c r="B32" s="1"/>
      <c r="C32" s="1"/>
      <c r="D32" s="1"/>
      <c r="E32" s="1"/>
      <c r="F32" s="1"/>
      <c r="G32" s="1"/>
      <c r="H32" s="1"/>
      <c r="I32" s="1"/>
      <c r="J32" s="1"/>
      <c r="K32" s="1"/>
      <c r="L32" s="1"/>
    </row>
    <row r="33" spans="1:12" x14ac:dyDescent="0.35">
      <c r="A33" s="1073"/>
      <c r="B33" s="1085"/>
      <c r="C33" s="1085"/>
      <c r="D33" s="1085"/>
      <c r="E33" s="1085"/>
      <c r="F33" s="1085"/>
      <c r="G33" s="1085"/>
      <c r="H33" s="1085"/>
      <c r="I33" s="1085"/>
      <c r="J33" s="1"/>
      <c r="K33" s="359"/>
      <c r="L33" s="1"/>
    </row>
    <row r="34" spans="1:12" x14ac:dyDescent="0.35">
      <c r="A34" s="1"/>
      <c r="B34" s="1"/>
      <c r="C34" s="1"/>
      <c r="D34" s="1"/>
      <c r="E34" s="1"/>
      <c r="F34" s="1"/>
      <c r="G34" s="1"/>
      <c r="H34" s="1"/>
      <c r="I34" s="1"/>
      <c r="J34" s="1"/>
      <c r="K34" s="1"/>
      <c r="L34" s="1"/>
    </row>
    <row r="35" spans="1:12" x14ac:dyDescent="0.35">
      <c r="A35" s="1073"/>
      <c r="B35" s="1085"/>
      <c r="C35" s="1085"/>
      <c r="D35" s="1085"/>
      <c r="E35" s="1085"/>
      <c r="F35" s="1085"/>
      <c r="G35" s="1085"/>
      <c r="H35" s="1085"/>
      <c r="I35" s="1085"/>
      <c r="J35" s="1"/>
      <c r="K35" s="359"/>
      <c r="L35" s="1"/>
    </row>
    <row r="36" spans="1:12" x14ac:dyDescent="0.35">
      <c r="A36" s="1"/>
      <c r="B36" s="1"/>
      <c r="C36" s="1"/>
      <c r="D36" s="1"/>
      <c r="E36" s="1"/>
      <c r="F36" s="1"/>
      <c r="G36" s="1"/>
      <c r="H36" s="1"/>
      <c r="I36" s="1"/>
      <c r="J36" s="1"/>
      <c r="K36" s="1"/>
      <c r="L36" s="1"/>
    </row>
    <row r="37" spans="1:12" x14ac:dyDescent="0.35">
      <c r="I37" s="361" t="s">
        <v>90</v>
      </c>
      <c r="K37" s="360">
        <f>SUM(K12:K35)</f>
        <v>0</v>
      </c>
    </row>
  </sheetData>
  <sheetProtection algorithmName="SHA-512" hashValue="SjmP+l1pA2pR7h96NjmS085LP9dGw5Fh+s4d1oYkvANdYsfpyP9w+oRo0DHWyZVIzNaW/HMbGz8nY3UmeWOntQ==" saltValue="LUy+GManidgRQrjUrNUB9A==" spinCount="100000" sheet="1" objects="1" scenarios="1"/>
  <mergeCells count="5">
    <mergeCell ref="A31:I31"/>
    <mergeCell ref="A33:I33"/>
    <mergeCell ref="A35:I35"/>
    <mergeCell ref="A2:L2"/>
    <mergeCell ref="A1:L1"/>
  </mergeCells>
  <pageMargins left="0.75" right="0.5" top="0.75" bottom="0.75" header="0.3" footer="0.3"/>
  <pageSetup scale="98" orientation="portrait" r:id="rId1"/>
  <headerFooter>
    <oddFooter>&amp;LExhibit &amp;A&amp;CPage &amp;P/&amp;N&amp;R2025 Consolidated Application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3321-1D9F-436D-9FBE-A1101D1516AB}">
  <sheetPr codeName="Sheet15">
    <tabColor rgb="FF7030A0"/>
    <pageSetUpPr fitToPage="1"/>
  </sheetPr>
  <dimension ref="A1:G27"/>
  <sheetViews>
    <sheetView workbookViewId="0">
      <selection activeCell="C18" sqref="C18"/>
    </sheetView>
  </sheetViews>
  <sheetFormatPr defaultColWidth="8.81640625" defaultRowHeight="19.899999999999999" customHeight="1" x14ac:dyDescent="0.3"/>
  <cols>
    <col min="1" max="3" width="3.7265625" style="1" customWidth="1"/>
    <col min="4" max="4" width="45.7265625" style="1" customWidth="1"/>
    <col min="5" max="8" width="15.7265625" style="1" customWidth="1"/>
    <col min="9" max="16384" width="8.81640625" style="1"/>
  </cols>
  <sheetData>
    <row r="1" spans="1:7" ht="19.899999999999999" customHeight="1" x14ac:dyDescent="0.3">
      <c r="A1" s="1056" t="s">
        <v>1157</v>
      </c>
      <c r="B1" s="1057"/>
      <c r="C1" s="1057"/>
      <c r="D1" s="1057"/>
      <c r="E1" s="1057"/>
      <c r="F1" s="1057"/>
      <c r="G1" s="1058"/>
    </row>
    <row r="2" spans="1:7" ht="19.899999999999999" customHeight="1" x14ac:dyDescent="0.3">
      <c r="A2" s="1059">
        <f>'Application &amp; Input'!I15</f>
        <v>0</v>
      </c>
      <c r="B2" s="991"/>
      <c r="C2" s="991"/>
      <c r="D2" s="991"/>
      <c r="E2" s="991"/>
      <c r="F2" s="991"/>
      <c r="G2" s="1060"/>
    </row>
    <row r="3" spans="1:7" ht="19.899999999999999" customHeight="1" x14ac:dyDescent="0.3">
      <c r="A3" s="1056" t="s">
        <v>1158</v>
      </c>
      <c r="B3" s="1057"/>
      <c r="C3" s="1057"/>
      <c r="D3" s="1057"/>
      <c r="E3" s="1057"/>
      <c r="F3" s="1057"/>
      <c r="G3" s="1058"/>
    </row>
    <row r="4" spans="1:7" ht="19.899999999999999" customHeight="1" x14ac:dyDescent="0.3">
      <c r="A4" s="240"/>
      <c r="B4" s="768"/>
      <c r="C4" s="768"/>
      <c r="D4" s="768"/>
      <c r="E4" s="768"/>
      <c r="F4" s="768"/>
      <c r="G4" s="74"/>
    </row>
    <row r="5" spans="1:7" ht="19.899999999999999" customHeight="1" x14ac:dyDescent="0.3">
      <c r="A5" s="8"/>
      <c r="B5" s="9"/>
      <c r="C5" s="9"/>
      <c r="D5" s="9"/>
      <c r="E5" s="9"/>
      <c r="F5" s="771"/>
      <c r="G5" s="75"/>
    </row>
    <row r="6" spans="1:7" ht="19.899999999999999" customHeight="1" x14ac:dyDescent="0.3">
      <c r="A6" s="12"/>
      <c r="B6" s="768"/>
      <c r="C6" s="768"/>
      <c r="D6" s="768"/>
      <c r="E6" s="768"/>
      <c r="F6" s="774"/>
      <c r="G6" s="68"/>
    </row>
    <row r="7" spans="1:7" ht="19.899999999999999" customHeight="1" x14ac:dyDescent="0.3">
      <c r="A7" s="382" t="s">
        <v>1159</v>
      </c>
      <c r="B7" s="73"/>
      <c r="C7" s="73"/>
      <c r="D7" s="73"/>
      <c r="E7" s="73"/>
      <c r="F7" s="385"/>
      <c r="G7" s="386">
        <f>'B-Project Budget'!I25</f>
        <v>0</v>
      </c>
    </row>
    <row r="8" spans="1:7" ht="19.899999999999999" customHeight="1" x14ac:dyDescent="0.3">
      <c r="A8" s="72" t="s">
        <v>1160</v>
      </c>
      <c r="B8" s="73"/>
      <c r="C8" s="73"/>
      <c r="D8" s="73"/>
      <c r="E8" s="73"/>
      <c r="F8" s="385">
        <f>'B-Project Budget'!I82</f>
        <v>0</v>
      </c>
      <c r="G8" s="386"/>
    </row>
    <row r="9" spans="1:7" ht="19.899999999999999" customHeight="1" x14ac:dyDescent="0.3">
      <c r="A9" s="72"/>
      <c r="B9" s="73" t="s">
        <v>1161</v>
      </c>
      <c r="C9" s="73"/>
      <c r="D9" s="73"/>
      <c r="E9" s="73"/>
      <c r="F9" s="399">
        <f>'B-Project Budget'!I12</f>
        <v>0</v>
      </c>
      <c r="G9" s="386"/>
    </row>
    <row r="10" spans="1:7" ht="19.899999999999999" customHeight="1" x14ac:dyDescent="0.3">
      <c r="A10" s="294" t="s">
        <v>1162</v>
      </c>
      <c r="B10" s="295"/>
      <c r="C10" s="295"/>
      <c r="D10" s="295"/>
      <c r="E10" s="295"/>
      <c r="F10" s="383"/>
      <c r="G10" s="384">
        <f>F8-F9</f>
        <v>0</v>
      </c>
    </row>
    <row r="11" spans="1:7" ht="19.899999999999999" customHeight="1" x14ac:dyDescent="0.3">
      <c r="A11" s="72"/>
      <c r="B11" s="73"/>
      <c r="C11" s="73"/>
      <c r="D11" s="73"/>
      <c r="E11" s="73"/>
      <c r="F11" s="385"/>
      <c r="G11" s="386"/>
    </row>
    <row r="12" spans="1:7" ht="19.899999999999999" customHeight="1" x14ac:dyDescent="0.3">
      <c r="A12" s="72" t="s">
        <v>240</v>
      </c>
      <c r="B12" s="73"/>
      <c r="C12" s="73"/>
      <c r="D12" s="73"/>
      <c r="E12" s="73"/>
      <c r="F12" s="385"/>
      <c r="G12" s="386">
        <f>'B-Project Budget'!I80</f>
        <v>0</v>
      </c>
    </row>
    <row r="13" spans="1:7" ht="19.899999999999999" customHeight="1" x14ac:dyDescent="0.3">
      <c r="A13" s="72"/>
      <c r="B13" s="73"/>
      <c r="C13" s="73"/>
      <c r="D13" s="73"/>
      <c r="E13" s="73"/>
      <c r="F13" s="385"/>
      <c r="G13" s="386"/>
    </row>
    <row r="14" spans="1:7" ht="19.899999999999999" customHeight="1" x14ac:dyDescent="0.3">
      <c r="A14" s="72" t="s">
        <v>1163</v>
      </c>
      <c r="B14" s="73"/>
      <c r="C14" s="73"/>
      <c r="D14" s="73"/>
      <c r="E14" s="73"/>
      <c r="F14" s="385">
        <f>'B-Project Budget'!I69</f>
        <v>0</v>
      </c>
      <c r="G14" s="386"/>
    </row>
    <row r="15" spans="1:7" ht="19.899999999999999" customHeight="1" x14ac:dyDescent="0.3">
      <c r="A15" s="72"/>
      <c r="B15" s="73" t="s">
        <v>1164</v>
      </c>
      <c r="C15" s="73"/>
      <c r="D15" s="73"/>
      <c r="E15" s="73"/>
      <c r="F15" s="399">
        <f>IF('A-Financing Sources'!M18&gt;'A-Financing Sources'!M37,'A-Financing Sources'!M18,'A-Financing Sources'!M37)</f>
        <v>0</v>
      </c>
      <c r="G15" s="386"/>
    </row>
    <row r="16" spans="1:7" ht="19.899999999999999" customHeight="1" x14ac:dyDescent="0.3">
      <c r="A16" s="72" t="s">
        <v>1165</v>
      </c>
      <c r="B16" s="73"/>
      <c r="C16" s="73"/>
      <c r="D16" s="73"/>
      <c r="E16" s="73"/>
      <c r="F16" s="383"/>
      <c r="G16" s="386">
        <f>F14-F15</f>
        <v>0</v>
      </c>
    </row>
    <row r="17" spans="1:7" ht="19.899999999999999" customHeight="1" x14ac:dyDescent="0.3">
      <c r="A17" s="72"/>
      <c r="B17" s="73"/>
      <c r="C17" s="73"/>
      <c r="D17" s="73"/>
      <c r="E17" s="73"/>
      <c r="F17" s="385"/>
      <c r="G17" s="386"/>
    </row>
    <row r="18" spans="1:7" ht="19.899999999999999" customHeight="1" x14ac:dyDescent="0.3">
      <c r="A18" s="292" t="s">
        <v>1166</v>
      </c>
      <c r="B18" s="293"/>
      <c r="C18" s="293"/>
      <c r="D18" s="293"/>
      <c r="E18" s="293"/>
      <c r="F18" s="400"/>
      <c r="G18" s="399">
        <f>G12+G16</f>
        <v>0</v>
      </c>
    </row>
    <row r="19" spans="1:7" ht="19.899999999999999" customHeight="1" x14ac:dyDescent="0.3">
      <c r="A19" s="294" t="s">
        <v>1167</v>
      </c>
      <c r="B19" s="295"/>
      <c r="C19" s="295"/>
      <c r="D19" s="295"/>
      <c r="E19" s="295"/>
      <c r="F19" s="296"/>
      <c r="G19" s="297"/>
    </row>
    <row r="20" spans="1:7" ht="19.899999999999999" customHeight="1" x14ac:dyDescent="0.3">
      <c r="A20" s="72" t="s">
        <v>1168</v>
      </c>
      <c r="B20" s="73"/>
      <c r="C20" s="73"/>
      <c r="D20" s="73"/>
      <c r="E20" s="73"/>
      <c r="F20" s="298"/>
      <c r="G20" s="401" t="e">
        <f>G12/G7</f>
        <v>#DIV/0!</v>
      </c>
    </row>
    <row r="21" spans="1:7" ht="19.899999999999999" customHeight="1" x14ac:dyDescent="0.3">
      <c r="A21" s="72" t="s">
        <v>1169</v>
      </c>
      <c r="B21" s="73"/>
      <c r="C21" s="73"/>
      <c r="D21" s="73"/>
      <c r="E21" s="73"/>
      <c r="F21" s="298"/>
      <c r="G21" s="401" t="e">
        <f>G12/G10</f>
        <v>#DIV/0!</v>
      </c>
    </row>
    <row r="22" spans="1:7" ht="19.899999999999999" customHeight="1" x14ac:dyDescent="0.3">
      <c r="A22" s="72" t="s">
        <v>1170</v>
      </c>
      <c r="B22" s="73"/>
      <c r="C22" s="73"/>
      <c r="D22" s="73"/>
      <c r="E22" s="73"/>
      <c r="F22" s="298"/>
      <c r="G22" s="401" t="e">
        <f>G18/G7</f>
        <v>#DIV/0!</v>
      </c>
    </row>
    <row r="23" spans="1:7" ht="19.899999999999999" customHeight="1" x14ac:dyDescent="0.3">
      <c r="A23" s="292" t="s">
        <v>1171</v>
      </c>
      <c r="B23" s="293"/>
      <c r="C23" s="293"/>
      <c r="D23" s="293"/>
      <c r="E23" s="293"/>
      <c r="F23" s="402"/>
      <c r="G23" s="403" t="e">
        <f>G18/G10</f>
        <v>#DIV/0!</v>
      </c>
    </row>
    <row r="24" spans="1:7" ht="19.899999999999999" customHeight="1" x14ac:dyDescent="0.3">
      <c r="A24" s="294" t="s">
        <v>1172</v>
      </c>
      <c r="B24" s="295"/>
      <c r="C24" s="295"/>
      <c r="D24" s="295"/>
      <c r="E24" s="295"/>
      <c r="F24" s="296"/>
      <c r="G24" s="404"/>
    </row>
    <row r="25" spans="1:7" ht="19.899999999999999" customHeight="1" x14ac:dyDescent="0.3">
      <c r="A25" s="72" t="s">
        <v>1173</v>
      </c>
      <c r="B25" s="73"/>
      <c r="C25" s="73"/>
      <c r="D25" s="73"/>
      <c r="E25" s="73"/>
      <c r="F25" s="298"/>
      <c r="G25" s="405" t="e">
        <f>'B-Project Budget'!H25</f>
        <v>#DIV/0!</v>
      </c>
    </row>
    <row r="26" spans="1:7" ht="19.899999999999999" customHeight="1" x14ac:dyDescent="0.3">
      <c r="A26" s="72" t="s">
        <v>1174</v>
      </c>
      <c r="B26" s="73"/>
      <c r="C26" s="73"/>
      <c r="D26" s="73"/>
      <c r="E26" s="73"/>
      <c r="F26" s="298"/>
      <c r="G26" s="405" t="e">
        <f>'B-Project Budget'!H25+'B-Project Budget'!H80</f>
        <v>#DIV/0!</v>
      </c>
    </row>
    <row r="27" spans="1:7" ht="19.899999999999999" customHeight="1" x14ac:dyDescent="0.3">
      <c r="A27" s="12" t="s">
        <v>1175</v>
      </c>
      <c r="B27" s="768"/>
      <c r="C27" s="768"/>
      <c r="D27" s="768"/>
      <c r="E27" s="768"/>
      <c r="F27" s="191"/>
      <c r="G27" s="387" t="e">
        <f>'B-Project Budget'!H25+('Juliet_Contigency Analysis'!G18/'B-Project Budget'!H6)</f>
        <v>#DIV/0!</v>
      </c>
    </row>
  </sheetData>
  <sheetProtection algorithmName="SHA-512" hashValue="NkDXNbDryd1RoHYjUrhEVslnl8n52IerC8/CDxRWRApVAXoaapt66LSvMb6zSE68uhDu0+8W1erEjGhi+y8QeA==" saltValue="EfZg4lUJqFXv8Uxry+oCDg==" spinCount="100000" sheet="1" objects="1" scenarios="1"/>
  <mergeCells count="3">
    <mergeCell ref="A1:G1"/>
    <mergeCell ref="A2:G2"/>
    <mergeCell ref="A3:G3"/>
  </mergeCells>
  <printOptions horizontalCentered="1"/>
  <pageMargins left="0.7" right="0.7" top="0.75" bottom="0.75" header="0.3" footer="0.3"/>
  <pageSetup scale="8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C75BD-15AD-4ED1-A151-62F6D8648B25}">
  <sheetPr codeName="Sheet34">
    <tabColor rgb="FF7030A0"/>
    <pageSetUpPr fitToPage="1"/>
  </sheetPr>
  <dimension ref="A1:H27"/>
  <sheetViews>
    <sheetView workbookViewId="0"/>
  </sheetViews>
  <sheetFormatPr defaultColWidth="8.81640625" defaultRowHeight="19.899999999999999" customHeight="1" x14ac:dyDescent="0.3"/>
  <cols>
    <col min="1" max="3" width="3.7265625" style="1" customWidth="1"/>
    <col min="4" max="4" width="31.453125" style="1" customWidth="1"/>
    <col min="5" max="9" width="15.7265625" style="1" customWidth="1"/>
    <col min="10" max="16384" width="8.81640625" style="1"/>
  </cols>
  <sheetData>
    <row r="1" spans="1:8" ht="19.899999999999999" customHeight="1" x14ac:dyDescent="0.3">
      <c r="A1" s="1056" t="s">
        <v>1176</v>
      </c>
      <c r="B1" s="1057"/>
      <c r="C1" s="1057"/>
      <c r="D1" s="1057"/>
      <c r="E1" s="1057"/>
      <c r="F1" s="1057"/>
      <c r="G1" s="1057"/>
      <c r="H1" s="1058"/>
    </row>
    <row r="2" spans="1:8" ht="19.899999999999999" customHeight="1" x14ac:dyDescent="0.3">
      <c r="A2" s="1059">
        <f>'Application &amp; Input'!I15</f>
        <v>0</v>
      </c>
      <c r="B2" s="991"/>
      <c r="C2" s="991"/>
      <c r="D2" s="991"/>
      <c r="E2" s="991"/>
      <c r="F2" s="991"/>
      <c r="G2" s="991"/>
      <c r="H2" s="1060"/>
    </row>
    <row r="3" spans="1:8" ht="19.899999999999999" customHeight="1" x14ac:dyDescent="0.3">
      <c r="A3" s="1059" t="s">
        <v>1177</v>
      </c>
      <c r="B3" s="991"/>
      <c r="C3" s="991"/>
      <c r="D3" s="991"/>
      <c r="E3" s="991"/>
      <c r="F3" s="991"/>
      <c r="G3" s="991"/>
      <c r="H3" s="1060"/>
    </row>
    <row r="4" spans="1:8" ht="19.899999999999999" customHeight="1" x14ac:dyDescent="0.3">
      <c r="A4" s="240"/>
      <c r="B4" s="768"/>
      <c r="C4" s="768"/>
      <c r="D4" s="768"/>
      <c r="E4" s="768"/>
      <c r="F4" s="768"/>
      <c r="G4" s="768"/>
      <c r="H4" s="74"/>
    </row>
    <row r="5" spans="1:8" ht="19.899999999999999" customHeight="1" x14ac:dyDescent="0.3">
      <c r="A5" s="8"/>
      <c r="B5" s="9"/>
      <c r="C5" s="9"/>
      <c r="D5" s="9"/>
      <c r="E5" s="8"/>
      <c r="F5" s="19" t="s">
        <v>1178</v>
      </c>
      <c r="G5" s="19" t="s">
        <v>1178</v>
      </c>
      <c r="H5" s="388" t="s">
        <v>1179</v>
      </c>
    </row>
    <row r="6" spans="1:8" ht="19.899999999999999" customHeight="1" x14ac:dyDescent="0.3">
      <c r="A6" s="12" t="s">
        <v>1180</v>
      </c>
      <c r="B6" s="768"/>
      <c r="C6" s="768"/>
      <c r="D6" s="768"/>
      <c r="E6" s="389" t="s">
        <v>1181</v>
      </c>
      <c r="F6" s="252" t="s">
        <v>770</v>
      </c>
      <c r="G6" s="389" t="str">
        <f>'B-Project Budget'!G6</f>
        <v>Error</v>
      </c>
      <c r="H6" s="390">
        <f>'B-Project Budget'!H6</f>
        <v>0</v>
      </c>
    </row>
    <row r="7" spans="1:8" ht="19.899999999999999" customHeight="1" x14ac:dyDescent="0.3">
      <c r="A7" s="289"/>
      <c r="B7" s="71" t="s">
        <v>870</v>
      </c>
      <c r="C7" s="71"/>
      <c r="D7" s="71"/>
      <c r="E7" s="559">
        <f>'B-Project Budget'!I12</f>
        <v>0</v>
      </c>
      <c r="F7" s="589" t="e">
        <f>E7/$E$17</f>
        <v>#DIV/0!</v>
      </c>
      <c r="G7" s="593" t="e">
        <f>E7/$G$6</f>
        <v>#VALUE!</v>
      </c>
      <c r="H7" s="598" t="e">
        <f>E7/$H$6</f>
        <v>#DIV/0!</v>
      </c>
    </row>
    <row r="8" spans="1:8" ht="19.899999999999999" customHeight="1" x14ac:dyDescent="0.3">
      <c r="A8" s="72"/>
      <c r="B8" s="73" t="s">
        <v>1182</v>
      </c>
      <c r="C8" s="73"/>
      <c r="D8" s="73"/>
      <c r="E8" s="560">
        <f>SUM('B-Project Budget'!I15:I16)</f>
        <v>0</v>
      </c>
      <c r="F8" s="590" t="e">
        <f t="shared" ref="F8:F17" si="0">E8/$E$17</f>
        <v>#DIV/0!</v>
      </c>
      <c r="G8" s="385" t="e">
        <f t="shared" ref="G8:G17" si="1">E8/$G$6</f>
        <v>#VALUE!</v>
      </c>
      <c r="H8" s="594" t="e">
        <f t="shared" ref="H8:H17" si="2">E8/$H$6</f>
        <v>#DIV/0!</v>
      </c>
    </row>
    <row r="9" spans="1:8" ht="19.899999999999999" customHeight="1" x14ac:dyDescent="0.3">
      <c r="A9" s="72"/>
      <c r="B9" s="73" t="s">
        <v>1183</v>
      </c>
      <c r="C9" s="73"/>
      <c r="D9" s="73"/>
      <c r="E9" s="560">
        <f>SUM('B-Project Budget'!I17:I21)</f>
        <v>0</v>
      </c>
      <c r="F9" s="590" t="e">
        <f t="shared" si="0"/>
        <v>#DIV/0!</v>
      </c>
      <c r="G9" s="385" t="e">
        <f t="shared" si="1"/>
        <v>#VALUE!</v>
      </c>
      <c r="H9" s="594" t="e">
        <f t="shared" si="2"/>
        <v>#DIV/0!</v>
      </c>
    </row>
    <row r="10" spans="1:8" ht="19.899999999999999" customHeight="1" x14ac:dyDescent="0.3">
      <c r="A10" s="72"/>
      <c r="B10" s="73" t="s">
        <v>1184</v>
      </c>
      <c r="C10" s="73"/>
      <c r="D10" s="73"/>
      <c r="E10" s="560">
        <f>SUM('B-Project Budget'!I22:I24)</f>
        <v>0</v>
      </c>
      <c r="F10" s="590" t="e">
        <f t="shared" si="0"/>
        <v>#DIV/0!</v>
      </c>
      <c r="G10" s="385" t="e">
        <f t="shared" si="1"/>
        <v>#VALUE!</v>
      </c>
      <c r="H10" s="594" t="e">
        <f t="shared" si="2"/>
        <v>#DIV/0!</v>
      </c>
    </row>
    <row r="11" spans="1:8" ht="19.899999999999999" customHeight="1" x14ac:dyDescent="0.3">
      <c r="A11" s="72"/>
      <c r="B11" s="73" t="s">
        <v>1185</v>
      </c>
      <c r="C11" s="73"/>
      <c r="D11" s="73"/>
      <c r="E11" s="560">
        <f>'B-Project Budget'!I46</f>
        <v>0</v>
      </c>
      <c r="F11" s="590" t="e">
        <f t="shared" si="0"/>
        <v>#DIV/0!</v>
      </c>
      <c r="G11" s="385" t="e">
        <f t="shared" si="1"/>
        <v>#VALUE!</v>
      </c>
      <c r="H11" s="594" t="e">
        <f t="shared" si="2"/>
        <v>#DIV/0!</v>
      </c>
    </row>
    <row r="12" spans="1:8" ht="19.899999999999999" customHeight="1" x14ac:dyDescent="0.3">
      <c r="A12" s="72"/>
      <c r="B12" s="73" t="s">
        <v>1186</v>
      </c>
      <c r="C12" s="73"/>
      <c r="D12" s="73"/>
      <c r="E12" s="560">
        <f>'B-Project Budget'!I62</f>
        <v>0</v>
      </c>
      <c r="F12" s="590" t="e">
        <f t="shared" si="0"/>
        <v>#DIV/0!</v>
      </c>
      <c r="G12" s="385" t="e">
        <f t="shared" si="1"/>
        <v>#VALUE!</v>
      </c>
      <c r="H12" s="594" t="e">
        <f t="shared" si="2"/>
        <v>#DIV/0!</v>
      </c>
    </row>
    <row r="13" spans="1:8" ht="19.899999999999999" customHeight="1" x14ac:dyDescent="0.3">
      <c r="A13" s="72"/>
      <c r="B13" s="73" t="s">
        <v>1163</v>
      </c>
      <c r="C13" s="73"/>
      <c r="D13" s="73"/>
      <c r="E13" s="560">
        <f>'B-Project Budget'!I65</f>
        <v>0</v>
      </c>
      <c r="F13" s="590" t="e">
        <f t="shared" si="0"/>
        <v>#DIV/0!</v>
      </c>
      <c r="G13" s="385" t="e">
        <f t="shared" si="1"/>
        <v>#VALUE!</v>
      </c>
      <c r="H13" s="594" t="e">
        <f t="shared" si="2"/>
        <v>#DIV/0!</v>
      </c>
    </row>
    <row r="14" spans="1:8" ht="19.899999999999999" customHeight="1" x14ac:dyDescent="0.3">
      <c r="A14" s="72"/>
      <c r="B14" s="73" t="s">
        <v>1187</v>
      </c>
      <c r="C14" s="73"/>
      <c r="D14" s="73"/>
      <c r="E14" s="560">
        <f>SUM('B-Project Budget'!I66:I68)</f>
        <v>0</v>
      </c>
      <c r="F14" s="590" t="e">
        <f t="shared" si="0"/>
        <v>#DIV/0!</v>
      </c>
      <c r="G14" s="385" t="e">
        <f t="shared" si="1"/>
        <v>#VALUE!</v>
      </c>
      <c r="H14" s="594" t="e">
        <f t="shared" si="2"/>
        <v>#DIV/0!</v>
      </c>
    </row>
    <row r="15" spans="1:8" ht="19.899999999999999" customHeight="1" x14ac:dyDescent="0.3">
      <c r="A15" s="72"/>
      <c r="B15" s="73" t="s">
        <v>1188</v>
      </c>
      <c r="C15" s="73"/>
      <c r="D15" s="73"/>
      <c r="E15" s="560">
        <f>'B-Project Budget'!I76</f>
        <v>0</v>
      </c>
      <c r="F15" s="590" t="e">
        <f t="shared" si="0"/>
        <v>#DIV/0!</v>
      </c>
      <c r="G15" s="385" t="e">
        <f t="shared" si="1"/>
        <v>#VALUE!</v>
      </c>
      <c r="H15" s="594" t="e">
        <f t="shared" si="2"/>
        <v>#DIV/0!</v>
      </c>
    </row>
    <row r="16" spans="1:8" ht="19.899999999999999" customHeight="1" x14ac:dyDescent="0.3">
      <c r="A16" s="292"/>
      <c r="B16" s="293" t="s">
        <v>240</v>
      </c>
      <c r="C16" s="293"/>
      <c r="D16" s="293"/>
      <c r="E16" s="561">
        <f>'B-Project Budget'!I80</f>
        <v>0</v>
      </c>
      <c r="F16" s="591" t="e">
        <f t="shared" si="0"/>
        <v>#DIV/0!</v>
      </c>
      <c r="G16" s="400" t="e">
        <f t="shared" si="1"/>
        <v>#VALUE!</v>
      </c>
      <c r="H16" s="595" t="e">
        <f t="shared" si="2"/>
        <v>#DIV/0!</v>
      </c>
    </row>
    <row r="17" spans="1:8" ht="19.899999999999999" customHeight="1" x14ac:dyDescent="0.3">
      <c r="A17" s="65" t="s">
        <v>1180</v>
      </c>
      <c r="B17" s="41"/>
      <c r="D17" s="41"/>
      <c r="E17" s="562">
        <f>SUM(E7:E16)</f>
        <v>0</v>
      </c>
      <c r="F17" s="592" t="e">
        <f t="shared" si="0"/>
        <v>#DIV/0!</v>
      </c>
      <c r="G17" s="596" t="e">
        <f t="shared" si="1"/>
        <v>#VALUE!</v>
      </c>
      <c r="H17" s="597" t="e">
        <f t="shared" si="2"/>
        <v>#DIV/0!</v>
      </c>
    </row>
    <row r="18" spans="1:8" ht="19.899999999999999" customHeight="1" x14ac:dyDescent="0.3">
      <c r="A18" s="12" t="s">
        <v>270</v>
      </c>
      <c r="B18" s="768"/>
      <c r="C18" s="768"/>
      <c r="D18" s="768"/>
      <c r="E18" s="392">
        <f>'B-Project Budget'!I82-'Juliet_Budget Breakdown'!E17</f>
        <v>0</v>
      </c>
      <c r="F18" s="286" t="e">
        <f>SUM(F7:F16)</f>
        <v>#DIV/0!</v>
      </c>
      <c r="G18" s="393" t="e">
        <f t="shared" ref="G18:H18" si="3">SUM(G7:G16)</f>
        <v>#VALUE!</v>
      </c>
      <c r="H18" s="394" t="e">
        <f t="shared" si="3"/>
        <v>#DIV/0!</v>
      </c>
    </row>
    <row r="19" spans="1:8" ht="19.899999999999999" customHeight="1" x14ac:dyDescent="0.3">
      <c r="G19" s="395"/>
      <c r="H19" s="395"/>
    </row>
    <row r="20" spans="1:8" ht="19.899999999999999" customHeight="1" x14ac:dyDescent="0.3">
      <c r="G20" s="395"/>
      <c r="H20" s="396"/>
    </row>
    <row r="21" spans="1:8" ht="19.899999999999999" customHeight="1" x14ac:dyDescent="0.3">
      <c r="G21" s="395"/>
      <c r="H21" s="396"/>
    </row>
    <row r="22" spans="1:8" ht="19.899999999999999" customHeight="1" x14ac:dyDescent="0.3">
      <c r="G22" s="395"/>
      <c r="H22" s="396"/>
    </row>
    <row r="23" spans="1:8" ht="19.899999999999999" customHeight="1" x14ac:dyDescent="0.3">
      <c r="G23" s="395"/>
      <c r="H23" s="396"/>
    </row>
    <row r="24" spans="1:8" ht="19.899999999999999" customHeight="1" x14ac:dyDescent="0.3">
      <c r="G24" s="395"/>
      <c r="H24" s="397"/>
    </row>
    <row r="25" spans="1:8" ht="19.899999999999999" customHeight="1" x14ac:dyDescent="0.3">
      <c r="G25" s="395"/>
      <c r="H25" s="397"/>
    </row>
    <row r="26" spans="1:8" ht="19.899999999999999" customHeight="1" x14ac:dyDescent="0.3">
      <c r="G26" s="395"/>
      <c r="H26" s="397"/>
    </row>
    <row r="27" spans="1:8" ht="19.899999999999999" customHeight="1" x14ac:dyDescent="0.3">
      <c r="G27" s="261"/>
      <c r="H27" s="398"/>
    </row>
  </sheetData>
  <sheetProtection algorithmName="SHA-512" hashValue="9TLRuI9rZRPt4DfNRRqM4Cl4SmOfZoDP6fQUCAQapkgtGrJoSjm69ja7cTcklnEJPIPuAN6x6cApBsKHbsrihA==" saltValue="J7LOMzmW07Ygku6CcyZQpQ==" spinCount="100000" sheet="1" objects="1" scenarios="1"/>
  <mergeCells count="3">
    <mergeCell ref="A1:H1"/>
    <mergeCell ref="A2:H2"/>
    <mergeCell ref="A3:H3"/>
  </mergeCells>
  <printOptions horizontalCentered="1"/>
  <pageMargins left="0.7" right="0.7" top="0.75" bottom="0.75" header="0.3" footer="0.3"/>
  <pageSetup scale="85" orientation="portrait" r:id="rId1"/>
  <ignoredErrors>
    <ignoredError sqref="E10" formulaRange="1"/>
  </ignoredError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A300B-56DC-46DB-8E80-F4BB3DC453A7}">
  <sheetPr codeName="Sheet36">
    <tabColor rgb="FF7030A0"/>
    <pageSetUpPr fitToPage="1"/>
  </sheetPr>
  <dimension ref="A1:O59"/>
  <sheetViews>
    <sheetView workbookViewId="0">
      <selection sqref="A1:O1"/>
    </sheetView>
  </sheetViews>
  <sheetFormatPr defaultColWidth="8.81640625" defaultRowHeight="19.899999999999999" customHeight="1" x14ac:dyDescent="0.3"/>
  <cols>
    <col min="1" max="4" width="3.7265625" style="1" customWidth="1"/>
    <col min="5" max="7" width="5.7265625" style="1" customWidth="1"/>
    <col min="8" max="9" width="3.7265625" style="1" customWidth="1"/>
    <col min="10" max="10" width="9" style="1" customWidth="1"/>
    <col min="11" max="11" width="11.7265625" style="1" customWidth="1"/>
    <col min="12" max="15" width="15.7265625" style="1" customWidth="1"/>
    <col min="16" max="16384" width="8.81640625" style="1"/>
  </cols>
  <sheetData>
    <row r="1" spans="1:15" ht="19.899999999999999" customHeight="1" x14ac:dyDescent="0.3">
      <c r="A1" s="1069" t="s">
        <v>1176</v>
      </c>
      <c r="B1" s="1069"/>
      <c r="C1" s="1069"/>
      <c r="D1" s="1069"/>
      <c r="E1" s="1069"/>
      <c r="F1" s="1069"/>
      <c r="G1" s="1069"/>
      <c r="H1" s="1069"/>
      <c r="I1" s="1069"/>
      <c r="J1" s="1069"/>
      <c r="K1" s="1069"/>
      <c r="L1" s="1069"/>
      <c r="M1" s="1069"/>
      <c r="N1" s="1069"/>
      <c r="O1" s="1069"/>
    </row>
    <row r="2" spans="1:15" ht="19.899999999999999" customHeight="1" x14ac:dyDescent="0.3">
      <c r="A2" s="991">
        <f>'Application &amp; Input'!I15</f>
        <v>0</v>
      </c>
      <c r="B2" s="991"/>
      <c r="C2" s="991"/>
      <c r="D2" s="991"/>
      <c r="E2" s="991"/>
      <c r="F2" s="991"/>
      <c r="G2" s="991"/>
      <c r="H2" s="991"/>
      <c r="I2" s="991"/>
      <c r="J2" s="991"/>
      <c r="K2" s="991"/>
      <c r="L2" s="991"/>
      <c r="M2" s="991"/>
      <c r="N2" s="991"/>
      <c r="O2" s="991"/>
    </row>
    <row r="3" spans="1:15" ht="19.899999999999999" customHeight="1" x14ac:dyDescent="0.3">
      <c r="A3" s="991" t="s">
        <v>1189</v>
      </c>
      <c r="B3" s="991"/>
      <c r="C3" s="991"/>
      <c r="D3" s="991"/>
      <c r="E3" s="991"/>
      <c r="F3" s="991"/>
      <c r="G3" s="991"/>
      <c r="H3" s="991"/>
      <c r="I3" s="991"/>
      <c r="J3" s="991"/>
      <c r="K3" s="991"/>
      <c r="L3" s="991"/>
      <c r="M3" s="991"/>
      <c r="N3" s="991"/>
      <c r="O3" s="991"/>
    </row>
    <row r="4" spans="1:15" ht="19.899999999999999" customHeight="1" x14ac:dyDescent="0.3">
      <c r="A4" s="241"/>
      <c r="B4" s="768"/>
      <c r="C4" s="768"/>
      <c r="D4" s="768"/>
      <c r="E4" s="768"/>
      <c r="F4" s="768"/>
      <c r="G4" s="768"/>
      <c r="H4" s="768"/>
      <c r="I4" s="768"/>
      <c r="J4" s="768"/>
      <c r="K4" s="768"/>
      <c r="L4" s="768"/>
      <c r="M4" s="768"/>
      <c r="N4" s="768"/>
      <c r="O4" s="768"/>
    </row>
    <row r="5" spans="1:15" ht="19.899999999999999" customHeight="1" x14ac:dyDescent="0.3">
      <c r="A5" s="8"/>
      <c r="B5" s="9"/>
      <c r="C5" s="9"/>
      <c r="D5" s="9"/>
      <c r="E5" s="9"/>
      <c r="F5" s="9"/>
      <c r="G5" s="9"/>
      <c r="H5" s="9"/>
      <c r="I5" s="9"/>
      <c r="J5" s="9"/>
      <c r="K5" s="138"/>
      <c r="L5" s="9"/>
      <c r="M5" s="1019" t="s">
        <v>1190</v>
      </c>
      <c r="N5" s="1019"/>
      <c r="O5" s="1020"/>
    </row>
    <row r="6" spans="1:15" ht="19.899999999999999" customHeight="1" x14ac:dyDescent="0.3">
      <c r="A6" s="12"/>
      <c r="B6" s="768"/>
      <c r="C6" s="768"/>
      <c r="D6" s="768"/>
      <c r="E6" s="768"/>
      <c r="F6" s="768"/>
      <c r="G6" s="768"/>
      <c r="H6" s="768"/>
      <c r="I6" s="768"/>
      <c r="J6" s="16"/>
      <c r="K6" s="16"/>
      <c r="L6" s="16" t="s">
        <v>1191</v>
      </c>
      <c r="M6" s="16" t="s">
        <v>1192</v>
      </c>
      <c r="N6" s="16" t="s">
        <v>1193</v>
      </c>
      <c r="O6" s="140" t="s">
        <v>1194</v>
      </c>
    </row>
    <row r="7" spans="1:15" ht="19.899999999999999" customHeight="1" x14ac:dyDescent="0.3">
      <c r="A7" s="65" t="s">
        <v>1195</v>
      </c>
      <c r="J7" s="89"/>
      <c r="K7" s="89"/>
      <c r="L7" s="89"/>
      <c r="M7" s="89"/>
      <c r="N7" s="89"/>
      <c r="O7" s="141"/>
    </row>
    <row r="8" spans="1:15" ht="19.899999999999999" customHeight="1" x14ac:dyDescent="0.3">
      <c r="A8" s="72"/>
      <c r="B8" s="73" t="s">
        <v>1196</v>
      </c>
      <c r="C8" s="73"/>
      <c r="D8" s="73"/>
      <c r="E8" s="73"/>
      <c r="F8" s="73"/>
      <c r="G8" s="73"/>
      <c r="H8" s="73"/>
      <c r="I8" s="73"/>
      <c r="J8" s="563"/>
      <c r="K8" s="563"/>
      <c r="L8" s="564"/>
      <c r="M8" s="565">
        <f>L8</f>
        <v>0</v>
      </c>
      <c r="N8" s="565">
        <f>L8</f>
        <v>0</v>
      </c>
      <c r="O8" s="566">
        <f>L8</f>
        <v>0</v>
      </c>
    </row>
    <row r="9" spans="1:15" ht="19.899999999999999" customHeight="1" x14ac:dyDescent="0.3">
      <c r="A9" s="72"/>
      <c r="B9" s="73" t="s">
        <v>1197</v>
      </c>
      <c r="C9" s="73"/>
      <c r="D9" s="73"/>
      <c r="E9" s="73"/>
      <c r="F9" s="73"/>
      <c r="G9" s="73"/>
      <c r="H9" s="73"/>
      <c r="I9" s="73"/>
      <c r="J9" s="563"/>
      <c r="K9" s="563"/>
      <c r="L9" s="567"/>
      <c r="M9" s="567"/>
      <c r="N9" s="568">
        <f>L9</f>
        <v>0</v>
      </c>
      <c r="O9" s="569">
        <f>L9</f>
        <v>0</v>
      </c>
    </row>
    <row r="10" spans="1:15" ht="19.899999999999999" customHeight="1" x14ac:dyDescent="0.3">
      <c r="A10" s="72"/>
      <c r="B10" s="73" t="s">
        <v>738</v>
      </c>
      <c r="C10" s="73"/>
      <c r="D10" s="73"/>
      <c r="E10" s="73"/>
      <c r="F10" s="73"/>
      <c r="G10" s="73"/>
      <c r="H10" s="73"/>
      <c r="I10" s="73"/>
      <c r="J10" s="563"/>
      <c r="K10" s="563"/>
      <c r="L10" s="564"/>
      <c r="M10" s="565">
        <f>L10</f>
        <v>0</v>
      </c>
      <c r="N10" s="565">
        <f>L10</f>
        <v>0</v>
      </c>
      <c r="O10" s="566">
        <f>L10</f>
        <v>0</v>
      </c>
    </row>
    <row r="11" spans="1:15" ht="19.899999999999999" customHeight="1" x14ac:dyDescent="0.3">
      <c r="A11" s="72"/>
      <c r="B11" s="73" t="s">
        <v>1198</v>
      </c>
      <c r="C11" s="73"/>
      <c r="D11" s="73"/>
      <c r="E11" s="73"/>
      <c r="F11" s="73"/>
      <c r="G11" s="73"/>
      <c r="H11" s="73"/>
      <c r="I11" s="73"/>
      <c r="J11" s="563"/>
      <c r="K11" s="570"/>
      <c r="L11" s="565" t="e">
        <f>-(PMT(L9/12,L10*12,L8,0,0))</f>
        <v>#NUM!</v>
      </c>
      <c r="M11" s="565" t="e">
        <f t="shared" ref="M11:O11" si="0">-(PMT(M9/12,M10*12,M8,0,0))</f>
        <v>#NUM!</v>
      </c>
      <c r="N11" s="565" t="e">
        <f t="shared" si="0"/>
        <v>#NUM!</v>
      </c>
      <c r="O11" s="566" t="e">
        <f t="shared" si="0"/>
        <v>#NUM!</v>
      </c>
    </row>
    <row r="12" spans="1:15" ht="19.899999999999999" customHeight="1" x14ac:dyDescent="0.3">
      <c r="A12" s="72"/>
      <c r="B12" s="73" t="s">
        <v>1199</v>
      </c>
      <c r="C12" s="73"/>
      <c r="D12" s="73"/>
      <c r="E12" s="73"/>
      <c r="F12" s="73"/>
      <c r="G12" s="73"/>
      <c r="H12" s="73"/>
      <c r="I12" s="73"/>
      <c r="J12" s="563"/>
      <c r="K12" s="563"/>
      <c r="L12" s="565" t="e">
        <f>L11*12</f>
        <v>#NUM!</v>
      </c>
      <c r="M12" s="565" t="e">
        <f t="shared" ref="M12:O12" si="1">M11*12</f>
        <v>#NUM!</v>
      </c>
      <c r="N12" s="565" t="e">
        <f t="shared" si="1"/>
        <v>#NUM!</v>
      </c>
      <c r="O12" s="566" t="e">
        <f t="shared" si="1"/>
        <v>#NUM!</v>
      </c>
    </row>
    <row r="13" spans="1:15" ht="19.899999999999999" customHeight="1" x14ac:dyDescent="0.3">
      <c r="A13" s="12"/>
      <c r="B13" s="768" t="s">
        <v>1193</v>
      </c>
      <c r="C13" s="768"/>
      <c r="D13" s="768"/>
      <c r="E13" s="768"/>
      <c r="F13" s="768"/>
      <c r="G13" s="768"/>
      <c r="H13" s="768"/>
      <c r="I13" s="768"/>
      <c r="J13" s="16"/>
      <c r="K13" s="16"/>
      <c r="L13" s="438">
        <f>'D-Operating Budget'!F37</f>
        <v>0.05</v>
      </c>
      <c r="M13" s="438">
        <f>'D-Operating Budget'!F37</f>
        <v>0.05</v>
      </c>
      <c r="N13" s="439"/>
      <c r="O13" s="440">
        <f>'D-Operating Budget'!F37</f>
        <v>0.05</v>
      </c>
    </row>
    <row r="14" spans="1:15" ht="19.899999999999999" customHeight="1" x14ac:dyDescent="0.3">
      <c r="A14" s="12"/>
      <c r="B14" s="768"/>
      <c r="C14" s="768"/>
      <c r="D14" s="768"/>
      <c r="E14" s="768"/>
      <c r="F14" s="768"/>
      <c r="G14" s="768"/>
      <c r="H14" s="768"/>
      <c r="I14" s="768"/>
      <c r="J14" s="16" t="s">
        <v>987</v>
      </c>
      <c r="K14" s="16"/>
      <c r="L14" s="16" t="s">
        <v>1191</v>
      </c>
      <c r="M14" s="16" t="s">
        <v>1192</v>
      </c>
      <c r="N14" s="16" t="s">
        <v>1193</v>
      </c>
      <c r="O14" s="140" t="s">
        <v>1194</v>
      </c>
    </row>
    <row r="15" spans="1:15" ht="19.899999999999999" customHeight="1" x14ac:dyDescent="0.3">
      <c r="A15" s="65" t="s">
        <v>963</v>
      </c>
      <c r="J15" s="89"/>
      <c r="K15" s="89"/>
      <c r="L15" s="89"/>
      <c r="M15" s="89"/>
      <c r="N15" s="89"/>
      <c r="O15" s="141"/>
    </row>
    <row r="16" spans="1:15" ht="19.899999999999999" customHeight="1" x14ac:dyDescent="0.3">
      <c r="A16" s="72"/>
      <c r="B16" s="73" t="s">
        <v>964</v>
      </c>
      <c r="C16" s="73"/>
      <c r="D16" s="571"/>
      <c r="E16" s="73"/>
      <c r="F16" s="572"/>
      <c r="G16" s="73"/>
      <c r="H16" s="73"/>
      <c r="I16" s="73"/>
      <c r="J16" s="573" t="e">
        <f>'D-Operating Budget'!J36-'D-Operating Budget'!J33</f>
        <v>#VALUE!</v>
      </c>
      <c r="K16" s="573"/>
      <c r="L16" s="574">
        <f>SUM('D-Operating Budget'!O8:O32)</f>
        <v>0</v>
      </c>
      <c r="M16" s="574">
        <f>L16</f>
        <v>0</v>
      </c>
      <c r="N16" s="574">
        <f>M16</f>
        <v>0</v>
      </c>
      <c r="O16" s="575"/>
    </row>
    <row r="17" spans="1:15" ht="19.899999999999999" customHeight="1" x14ac:dyDescent="0.3">
      <c r="A17" s="72"/>
      <c r="B17" s="73" t="s">
        <v>995</v>
      </c>
      <c r="C17" s="73"/>
      <c r="D17" s="73"/>
      <c r="E17" s="73"/>
      <c r="F17" s="73"/>
      <c r="G17" s="73"/>
      <c r="H17" s="73"/>
      <c r="I17" s="73"/>
      <c r="J17" s="574">
        <f>'D-Operating Budget'!J33</f>
        <v>0</v>
      </c>
      <c r="K17" s="574"/>
      <c r="L17" s="574">
        <f>'D-Operating Budget'!O33</f>
        <v>0</v>
      </c>
      <c r="M17" s="574">
        <f t="shared" ref="M17:M18" si="2">L17</f>
        <v>0</v>
      </c>
      <c r="N17" s="574">
        <f>L17</f>
        <v>0</v>
      </c>
      <c r="O17" s="576">
        <f>L17</f>
        <v>0</v>
      </c>
    </row>
    <row r="18" spans="1:15" ht="19.899999999999999" customHeight="1" x14ac:dyDescent="0.3">
      <c r="A18" s="12"/>
      <c r="B18" s="768" t="s">
        <v>1049</v>
      </c>
      <c r="C18" s="768"/>
      <c r="D18" s="768"/>
      <c r="E18" s="768"/>
      <c r="F18" s="1087"/>
      <c r="G18" s="1087"/>
      <c r="H18" s="1087"/>
      <c r="I18" s="768"/>
      <c r="J18" s="420"/>
      <c r="K18" s="420"/>
      <c r="L18" s="420">
        <f>SUM('D-Operating Budget'!O34:O35)</f>
        <v>0</v>
      </c>
      <c r="M18" s="420">
        <f t="shared" si="2"/>
        <v>0</v>
      </c>
      <c r="N18" s="420">
        <f>L18</f>
        <v>0</v>
      </c>
      <c r="O18" s="442">
        <f>L18</f>
        <v>0</v>
      </c>
    </row>
    <row r="19" spans="1:15" ht="19.899999999999999" customHeight="1" x14ac:dyDescent="0.3">
      <c r="A19" s="70"/>
      <c r="B19" s="71"/>
      <c r="C19" s="71" t="s">
        <v>967</v>
      </c>
      <c r="D19" s="71"/>
      <c r="E19" s="71"/>
      <c r="F19" s="71"/>
      <c r="G19" s="71"/>
      <c r="H19" s="71"/>
      <c r="I19" s="71"/>
      <c r="J19" s="577" t="e">
        <f>J16+J17</f>
        <v>#VALUE!</v>
      </c>
      <c r="K19" s="578" t="e">
        <f>(L16/(J19-J17))/12</f>
        <v>#VALUE!</v>
      </c>
      <c r="L19" s="577">
        <f>SUM(L16:L18)</f>
        <v>0</v>
      </c>
      <c r="M19" s="577">
        <f t="shared" ref="M19:O19" si="3">SUM(M16:M18)</f>
        <v>0</v>
      </c>
      <c r="N19" s="577">
        <f t="shared" si="3"/>
        <v>0</v>
      </c>
      <c r="O19" s="579">
        <f t="shared" si="3"/>
        <v>0</v>
      </c>
    </row>
    <row r="20" spans="1:15" ht="19.899999999999999" customHeight="1" x14ac:dyDescent="0.3">
      <c r="A20" s="12"/>
      <c r="B20" s="768"/>
      <c r="C20" s="768" t="str">
        <f>'D-Operating Budget'!C37</f>
        <v>less: Vacancy</v>
      </c>
      <c r="D20" s="768"/>
      <c r="E20" s="768"/>
      <c r="F20" s="419"/>
      <c r="G20" s="768" t="s">
        <v>1200</v>
      </c>
      <c r="H20" s="768"/>
      <c r="I20" s="768"/>
      <c r="J20" s="417"/>
      <c r="K20" s="420" t="e">
        <f>(O16/(J19-J17))/12</f>
        <v>#VALUE!</v>
      </c>
      <c r="L20" s="420">
        <f>L19*L13</f>
        <v>0</v>
      </c>
      <c r="M20" s="420">
        <f t="shared" ref="M20:O20" si="4">M19*M13</f>
        <v>0</v>
      </c>
      <c r="N20" s="420">
        <f t="shared" si="4"/>
        <v>0</v>
      </c>
      <c r="O20" s="443">
        <f t="shared" si="4"/>
        <v>0</v>
      </c>
    </row>
    <row r="21" spans="1:15" ht="19.899999999999999" customHeight="1" x14ac:dyDescent="0.3">
      <c r="A21" s="756" t="str">
        <f>'D-Operating Budget'!A38</f>
        <v>Effective Gross Income</v>
      </c>
      <c r="B21" s="757"/>
      <c r="C21" s="757"/>
      <c r="D21" s="757"/>
      <c r="E21" s="757"/>
      <c r="F21" s="757"/>
      <c r="G21" s="757"/>
      <c r="H21" s="757"/>
      <c r="I21" s="757"/>
      <c r="J21" s="433"/>
      <c r="K21" s="433"/>
      <c r="L21" s="433">
        <f>L19-L20</f>
        <v>0</v>
      </c>
      <c r="M21" s="433">
        <f t="shared" ref="M21:O21" si="5">M19-M20</f>
        <v>0</v>
      </c>
      <c r="N21" s="433">
        <f t="shared" si="5"/>
        <v>0</v>
      </c>
      <c r="O21" s="444">
        <f t="shared" si="5"/>
        <v>0</v>
      </c>
    </row>
    <row r="22" spans="1:15" ht="19.899999999999999" customHeight="1" x14ac:dyDescent="0.3">
      <c r="A22" s="65" t="str">
        <f>'D-Operating Budget'!A39</f>
        <v>Expenses</v>
      </c>
      <c r="J22" s="418"/>
      <c r="K22" s="418"/>
      <c r="L22" s="418"/>
      <c r="M22" s="418"/>
      <c r="N22" s="418"/>
      <c r="O22" s="441"/>
    </row>
    <row r="23" spans="1:15" ht="19.899999999999999" customHeight="1" x14ac:dyDescent="0.3">
      <c r="A23" s="72"/>
      <c r="B23" s="73" t="str">
        <f>'D-Operating Budget'!B40</f>
        <v>Operating Expenses:</v>
      </c>
      <c r="C23" s="73"/>
      <c r="D23" s="73"/>
      <c r="E23" s="73"/>
      <c r="F23" s="73"/>
      <c r="G23" s="73"/>
      <c r="H23" s="73"/>
      <c r="I23" s="73"/>
      <c r="J23" s="574"/>
      <c r="K23" s="574"/>
      <c r="L23" s="574"/>
      <c r="M23" s="580"/>
      <c r="N23" s="580"/>
      <c r="O23" s="581"/>
    </row>
    <row r="24" spans="1:15" ht="19.899999999999999" customHeight="1" x14ac:dyDescent="0.3">
      <c r="A24" s="72"/>
      <c r="B24" s="73" t="str">
        <f>'D-Operating Budget'!B41</f>
        <v>Advertising &amp; Marketing</v>
      </c>
      <c r="C24" s="73"/>
      <c r="D24" s="73"/>
      <c r="E24" s="73"/>
      <c r="F24" s="73"/>
      <c r="G24" s="73"/>
      <c r="H24" s="73"/>
      <c r="I24" s="73"/>
      <c r="J24" s="580"/>
      <c r="K24" s="580"/>
      <c r="L24" s="580">
        <f>'D-Operating Budget'!O41</f>
        <v>0</v>
      </c>
      <c r="M24" s="573">
        <f>L24</f>
        <v>0</v>
      </c>
      <c r="N24" s="574">
        <f>L24</f>
        <v>0</v>
      </c>
      <c r="O24" s="581">
        <f>L24</f>
        <v>0</v>
      </c>
    </row>
    <row r="25" spans="1:15" ht="19.899999999999999" customHeight="1" x14ac:dyDescent="0.3">
      <c r="A25" s="72"/>
      <c r="B25" s="73" t="str">
        <f>'D-Operating Budget'!B42</f>
        <v>Ground Lease Rent</v>
      </c>
      <c r="C25" s="73"/>
      <c r="D25" s="73"/>
      <c r="E25" s="73"/>
      <c r="F25" s="73"/>
      <c r="G25" s="73"/>
      <c r="H25" s="73"/>
      <c r="I25" s="73"/>
      <c r="J25" s="580"/>
      <c r="K25" s="580"/>
      <c r="L25" s="580">
        <f>'D-Operating Budget'!O42</f>
        <v>0</v>
      </c>
      <c r="M25" s="573">
        <f t="shared" ref="M25:M44" si="6">L25</f>
        <v>0</v>
      </c>
      <c r="N25" s="574">
        <f t="shared" ref="N25:N44" si="7">L25</f>
        <v>0</v>
      </c>
      <c r="O25" s="581">
        <f t="shared" ref="O25:O44" si="8">L25</f>
        <v>0</v>
      </c>
    </row>
    <row r="26" spans="1:15" ht="19.899999999999999" customHeight="1" x14ac:dyDescent="0.3">
      <c r="A26" s="72"/>
      <c r="B26" s="73" t="str">
        <f>'D-Operating Budget'!B43</f>
        <v>Insurance</v>
      </c>
      <c r="C26" s="73"/>
      <c r="D26" s="73"/>
      <c r="E26" s="73"/>
      <c r="F26" s="73"/>
      <c r="G26" s="73"/>
      <c r="H26" s="73"/>
      <c r="I26" s="73"/>
      <c r="J26" s="580"/>
      <c r="K26" s="580"/>
      <c r="L26" s="580">
        <f>'D-Operating Budget'!O43</f>
        <v>0</v>
      </c>
      <c r="M26" s="573">
        <f t="shared" si="6"/>
        <v>0</v>
      </c>
      <c r="N26" s="574">
        <f t="shared" si="7"/>
        <v>0</v>
      </c>
      <c r="O26" s="581">
        <f t="shared" si="8"/>
        <v>0</v>
      </c>
    </row>
    <row r="27" spans="1:15" ht="19.899999999999999" customHeight="1" x14ac:dyDescent="0.3">
      <c r="A27" s="72"/>
      <c r="B27" s="73" t="str">
        <f>'D-Operating Budget'!B44</f>
        <v>Management Fee</v>
      </c>
      <c r="C27" s="73"/>
      <c r="D27" s="73"/>
      <c r="E27" s="73"/>
      <c r="F27" s="73"/>
      <c r="G27" s="73"/>
      <c r="H27" s="73"/>
      <c r="I27" s="73"/>
      <c r="J27" s="580"/>
      <c r="K27" s="580"/>
      <c r="L27" s="580">
        <f>'D-Operating Budget'!O44</f>
        <v>0</v>
      </c>
      <c r="M27" s="573">
        <f t="shared" si="6"/>
        <v>0</v>
      </c>
      <c r="N27" s="574">
        <f t="shared" si="7"/>
        <v>0</v>
      </c>
      <c r="O27" s="581">
        <f t="shared" si="8"/>
        <v>0</v>
      </c>
    </row>
    <row r="28" spans="1:15" ht="19.899999999999999" customHeight="1" x14ac:dyDescent="0.3">
      <c r="A28" s="72"/>
      <c r="B28" s="73" t="str">
        <f>'D-Operating Budget'!B45</f>
        <v>Payroll</v>
      </c>
      <c r="C28" s="73"/>
      <c r="D28" s="73"/>
      <c r="E28" s="73"/>
      <c r="F28" s="73"/>
      <c r="G28" s="73"/>
      <c r="H28" s="73"/>
      <c r="I28" s="73"/>
      <c r="J28" s="580"/>
      <c r="K28" s="580"/>
      <c r="L28" s="580">
        <f>'D-Operating Budget'!O45</f>
        <v>0</v>
      </c>
      <c r="M28" s="573">
        <f t="shared" si="6"/>
        <v>0</v>
      </c>
      <c r="N28" s="574">
        <f t="shared" si="7"/>
        <v>0</v>
      </c>
      <c r="O28" s="581">
        <f t="shared" si="8"/>
        <v>0</v>
      </c>
    </row>
    <row r="29" spans="1:15" ht="19.899999999999999" customHeight="1" x14ac:dyDescent="0.3">
      <c r="A29" s="72"/>
      <c r="B29" s="73" t="str">
        <f>'D-Operating Budget'!B46</f>
        <v>Payroll - Taxes</v>
      </c>
      <c r="C29" s="73"/>
      <c r="D29" s="73"/>
      <c r="E29" s="73"/>
      <c r="F29" s="73"/>
      <c r="G29" s="73"/>
      <c r="H29" s="73"/>
      <c r="I29" s="73"/>
      <c r="J29" s="580"/>
      <c r="K29" s="580"/>
      <c r="L29" s="580">
        <f>'D-Operating Budget'!O46</f>
        <v>0</v>
      </c>
      <c r="M29" s="573">
        <f t="shared" si="6"/>
        <v>0</v>
      </c>
      <c r="N29" s="574">
        <f t="shared" si="7"/>
        <v>0</v>
      </c>
      <c r="O29" s="581">
        <f t="shared" si="8"/>
        <v>0</v>
      </c>
    </row>
    <row r="30" spans="1:15" ht="19.899999999999999" customHeight="1" x14ac:dyDescent="0.3">
      <c r="A30" s="72"/>
      <c r="B30" s="73" t="str">
        <f>'D-Operating Budget'!B47</f>
        <v>Professional Fees - Accounting</v>
      </c>
      <c r="C30" s="73"/>
      <c r="D30" s="73"/>
      <c r="E30" s="73"/>
      <c r="F30" s="73"/>
      <c r="G30" s="73"/>
      <c r="H30" s="73"/>
      <c r="I30" s="73"/>
      <c r="J30" s="580"/>
      <c r="K30" s="580"/>
      <c r="L30" s="580">
        <f>'D-Operating Budget'!O47</f>
        <v>0</v>
      </c>
      <c r="M30" s="573">
        <f t="shared" si="6"/>
        <v>0</v>
      </c>
      <c r="N30" s="574">
        <f t="shared" si="7"/>
        <v>0</v>
      </c>
      <c r="O30" s="581">
        <f t="shared" si="8"/>
        <v>0</v>
      </c>
    </row>
    <row r="31" spans="1:15" ht="19.899999999999999" customHeight="1" x14ac:dyDescent="0.3">
      <c r="A31" s="72"/>
      <c r="B31" s="73" t="str">
        <f>'D-Operating Budget'!B48</f>
        <v>Professional Fees - Legal</v>
      </c>
      <c r="C31" s="73"/>
      <c r="D31" s="73"/>
      <c r="E31" s="73"/>
      <c r="F31" s="73"/>
      <c r="G31" s="73"/>
      <c r="H31" s="73"/>
      <c r="I31" s="73"/>
      <c r="J31" s="580"/>
      <c r="K31" s="580"/>
      <c r="L31" s="580">
        <f>'D-Operating Budget'!O48</f>
        <v>0</v>
      </c>
      <c r="M31" s="573">
        <f t="shared" si="6"/>
        <v>0</v>
      </c>
      <c r="N31" s="574">
        <f t="shared" si="7"/>
        <v>0</v>
      </c>
      <c r="O31" s="581">
        <f t="shared" si="8"/>
        <v>0</v>
      </c>
    </row>
    <row r="32" spans="1:15" ht="19.899999999999999" customHeight="1" x14ac:dyDescent="0.3">
      <c r="A32" s="72"/>
      <c r="B32" s="73" t="str">
        <f>'D-Operating Budget'!B49</f>
        <v>Repairs &amp; Maintenance</v>
      </c>
      <c r="C32" s="73"/>
      <c r="D32" s="73"/>
      <c r="E32" s="73"/>
      <c r="F32" s="73"/>
      <c r="G32" s="73"/>
      <c r="H32" s="73"/>
      <c r="I32" s="73"/>
      <c r="J32" s="580"/>
      <c r="K32" s="580"/>
      <c r="L32" s="580">
        <f>'D-Operating Budget'!O49</f>
        <v>0</v>
      </c>
      <c r="M32" s="573">
        <f t="shared" si="6"/>
        <v>0</v>
      </c>
      <c r="N32" s="574">
        <f t="shared" si="7"/>
        <v>0</v>
      </c>
      <c r="O32" s="581">
        <f t="shared" si="8"/>
        <v>0</v>
      </c>
    </row>
    <row r="33" spans="1:15" ht="19.899999999999999" customHeight="1" x14ac:dyDescent="0.3">
      <c r="A33" s="72"/>
      <c r="B33" s="73" t="str">
        <f>'D-Operating Budget'!B50</f>
        <v>Repairs &amp; Maintenance - Staff</v>
      </c>
      <c r="C33" s="73"/>
      <c r="D33" s="73"/>
      <c r="E33" s="73"/>
      <c r="F33" s="73"/>
      <c r="G33" s="73"/>
      <c r="H33" s="73"/>
      <c r="I33" s="73"/>
      <c r="J33" s="580"/>
      <c r="K33" s="580"/>
      <c r="L33" s="580">
        <f>'D-Operating Budget'!O50</f>
        <v>0</v>
      </c>
      <c r="M33" s="573">
        <f t="shared" si="6"/>
        <v>0</v>
      </c>
      <c r="N33" s="574">
        <f t="shared" si="7"/>
        <v>0</v>
      </c>
      <c r="O33" s="581">
        <f t="shared" si="8"/>
        <v>0</v>
      </c>
    </row>
    <row r="34" spans="1:15" ht="19.899999999999999" customHeight="1" x14ac:dyDescent="0.3">
      <c r="A34" s="72"/>
      <c r="B34" s="73" t="str">
        <f>'D-Operating Budget'!B51</f>
        <v>Repairs &amp; Maintenance - Supplies</v>
      </c>
      <c r="C34" s="73"/>
      <c r="D34" s="73"/>
      <c r="E34" s="73"/>
      <c r="F34" s="73"/>
      <c r="G34" s="73"/>
      <c r="H34" s="73"/>
      <c r="I34" s="73"/>
      <c r="J34" s="580"/>
      <c r="K34" s="580"/>
      <c r="L34" s="580">
        <f>'D-Operating Budget'!O51</f>
        <v>0</v>
      </c>
      <c r="M34" s="573">
        <f t="shared" si="6"/>
        <v>0</v>
      </c>
      <c r="N34" s="574">
        <f t="shared" si="7"/>
        <v>0</v>
      </c>
      <c r="O34" s="581">
        <f t="shared" si="8"/>
        <v>0</v>
      </c>
    </row>
    <row r="35" spans="1:15" ht="19.899999999999999" customHeight="1" x14ac:dyDescent="0.3">
      <c r="A35" s="72"/>
      <c r="B35" s="73" t="str">
        <f>'D-Operating Budget'!B52</f>
        <v>Security</v>
      </c>
      <c r="C35" s="73"/>
      <c r="D35" s="73"/>
      <c r="E35" s="73"/>
      <c r="F35" s="73"/>
      <c r="G35" s="73"/>
      <c r="H35" s="73"/>
      <c r="I35" s="73"/>
      <c r="J35" s="580"/>
      <c r="K35" s="580"/>
      <c r="L35" s="580">
        <f>'D-Operating Budget'!O52</f>
        <v>0</v>
      </c>
      <c r="M35" s="573">
        <f t="shared" si="6"/>
        <v>0</v>
      </c>
      <c r="N35" s="574">
        <f t="shared" si="7"/>
        <v>0</v>
      </c>
      <c r="O35" s="581">
        <f t="shared" si="8"/>
        <v>0</v>
      </c>
    </row>
    <row r="36" spans="1:15" ht="19.899999999999999" customHeight="1" x14ac:dyDescent="0.3">
      <c r="A36" s="72"/>
      <c r="B36" s="73" t="str">
        <f>'D-Operating Budget'!B53</f>
        <v>Supplies: Office</v>
      </c>
      <c r="C36" s="73"/>
      <c r="D36" s="73"/>
      <c r="E36" s="73"/>
      <c r="F36" s="73"/>
      <c r="G36" s="73"/>
      <c r="H36" s="73"/>
      <c r="I36" s="73"/>
      <c r="J36" s="580"/>
      <c r="K36" s="580"/>
      <c r="L36" s="580">
        <f>'D-Operating Budget'!O53</f>
        <v>0</v>
      </c>
      <c r="M36" s="573">
        <f t="shared" si="6"/>
        <v>0</v>
      </c>
      <c r="N36" s="574">
        <f t="shared" si="7"/>
        <v>0</v>
      </c>
      <c r="O36" s="581">
        <f t="shared" si="8"/>
        <v>0</v>
      </c>
    </row>
    <row r="37" spans="1:15" ht="19.899999999999999" customHeight="1" x14ac:dyDescent="0.3">
      <c r="A37" s="72"/>
      <c r="B37" s="73" t="str">
        <f>'D-Operating Budget'!B54</f>
        <v>Taxes - Income</v>
      </c>
      <c r="C37" s="73"/>
      <c r="D37" s="73"/>
      <c r="E37" s="73"/>
      <c r="F37" s="73"/>
      <c r="G37" s="73"/>
      <c r="H37" s="73"/>
      <c r="I37" s="73"/>
      <c r="J37" s="580"/>
      <c r="K37" s="580"/>
      <c r="L37" s="580">
        <f>'D-Operating Budget'!O54</f>
        <v>0</v>
      </c>
      <c r="M37" s="573">
        <f t="shared" si="6"/>
        <v>0</v>
      </c>
      <c r="N37" s="574">
        <f t="shared" si="7"/>
        <v>0</v>
      </c>
      <c r="O37" s="581">
        <f t="shared" si="8"/>
        <v>0</v>
      </c>
    </row>
    <row r="38" spans="1:15" ht="19.899999999999999" customHeight="1" x14ac:dyDescent="0.3">
      <c r="A38" s="72"/>
      <c r="B38" s="73" t="str">
        <f>'D-Operating Budget'!B55</f>
        <v>Taxes - Real Property</v>
      </c>
      <c r="C38" s="73"/>
      <c r="D38" s="73"/>
      <c r="E38" s="73"/>
      <c r="F38" s="73"/>
      <c r="G38" s="73"/>
      <c r="H38" s="73"/>
      <c r="I38" s="73"/>
      <c r="J38" s="580"/>
      <c r="K38" s="580"/>
      <c r="L38" s="580">
        <f>'D-Operating Budget'!O55</f>
        <v>0</v>
      </c>
      <c r="M38" s="573">
        <f t="shared" si="6"/>
        <v>0</v>
      </c>
      <c r="N38" s="574">
        <f t="shared" si="7"/>
        <v>0</v>
      </c>
      <c r="O38" s="581">
        <f t="shared" si="8"/>
        <v>0</v>
      </c>
    </row>
    <row r="39" spans="1:15" ht="19.899999999999999" customHeight="1" x14ac:dyDescent="0.3">
      <c r="A39" s="72"/>
      <c r="B39" s="73" t="str">
        <f>'D-Operating Budget'!B56</f>
        <v>Taxes - Other</v>
      </c>
      <c r="C39" s="73"/>
      <c r="D39" s="73"/>
      <c r="E39" s="73"/>
      <c r="F39" s="73"/>
      <c r="G39" s="73"/>
      <c r="H39" s="73"/>
      <c r="I39" s="73"/>
      <c r="J39" s="580"/>
      <c r="K39" s="580"/>
      <c r="L39" s="580">
        <f>'D-Operating Budget'!O56</f>
        <v>0</v>
      </c>
      <c r="M39" s="573">
        <f t="shared" si="6"/>
        <v>0</v>
      </c>
      <c r="N39" s="574">
        <f t="shared" si="7"/>
        <v>0</v>
      </c>
      <c r="O39" s="581">
        <f t="shared" si="8"/>
        <v>0</v>
      </c>
    </row>
    <row r="40" spans="1:15" ht="19.899999999999999" customHeight="1" x14ac:dyDescent="0.3">
      <c r="A40" s="72"/>
      <c r="B40" s="73" t="str">
        <f>'D-Operating Budget'!B57</f>
        <v>Utilities - Electric</v>
      </c>
      <c r="C40" s="73"/>
      <c r="D40" s="73"/>
      <c r="E40" s="73"/>
      <c r="F40" s="73"/>
      <c r="G40" s="73"/>
      <c r="H40" s="73"/>
      <c r="I40" s="73"/>
      <c r="J40" s="580"/>
      <c r="K40" s="580"/>
      <c r="L40" s="580">
        <f>'D-Operating Budget'!O57</f>
        <v>0</v>
      </c>
      <c r="M40" s="573">
        <f t="shared" si="6"/>
        <v>0</v>
      </c>
      <c r="N40" s="574">
        <f t="shared" si="7"/>
        <v>0</v>
      </c>
      <c r="O40" s="581">
        <f t="shared" si="8"/>
        <v>0</v>
      </c>
    </row>
    <row r="41" spans="1:15" ht="19.899999999999999" customHeight="1" x14ac:dyDescent="0.3">
      <c r="A41" s="72"/>
      <c r="B41" s="73" t="str">
        <f>'D-Operating Budget'!B58</f>
        <v>Utilities - Water &amp; Sewer</v>
      </c>
      <c r="C41" s="73"/>
      <c r="D41" s="73"/>
      <c r="E41" s="73"/>
      <c r="F41" s="73"/>
      <c r="G41" s="73"/>
      <c r="H41" s="73"/>
      <c r="I41" s="73"/>
      <c r="J41" s="580"/>
      <c r="K41" s="580"/>
      <c r="L41" s="580">
        <f>'D-Operating Budget'!O58</f>
        <v>0</v>
      </c>
      <c r="M41" s="573">
        <f t="shared" si="6"/>
        <v>0</v>
      </c>
      <c r="N41" s="574">
        <f t="shared" si="7"/>
        <v>0</v>
      </c>
      <c r="O41" s="581">
        <f t="shared" si="8"/>
        <v>0</v>
      </c>
    </row>
    <row r="42" spans="1:15" ht="19.899999999999999" customHeight="1" x14ac:dyDescent="0.3">
      <c r="A42" s="72"/>
      <c r="B42" s="73" t="str">
        <f>'D-Operating Budget'!B59</f>
        <v>Utilities - Other</v>
      </c>
      <c r="C42" s="73"/>
      <c r="D42" s="73"/>
      <c r="E42" s="73"/>
      <c r="F42" s="73"/>
      <c r="G42" s="73"/>
      <c r="H42" s="73"/>
      <c r="I42" s="73"/>
      <c r="J42" s="580"/>
      <c r="K42" s="580"/>
      <c r="L42" s="580">
        <f>'D-Operating Budget'!O59</f>
        <v>0</v>
      </c>
      <c r="M42" s="573">
        <f t="shared" si="6"/>
        <v>0</v>
      </c>
      <c r="N42" s="574">
        <f t="shared" si="7"/>
        <v>0</v>
      </c>
      <c r="O42" s="581">
        <f t="shared" si="8"/>
        <v>0</v>
      </c>
    </row>
    <row r="43" spans="1:15" ht="19.899999999999999" customHeight="1" x14ac:dyDescent="0.3">
      <c r="A43" s="72"/>
      <c r="B43" s="73" t="str">
        <f>'D-Operating Budget'!B60</f>
        <v>Other:</v>
      </c>
      <c r="C43" s="73"/>
      <c r="D43" s="571">
        <f>'D-Operating Budget'!D60</f>
        <v>0</v>
      </c>
      <c r="E43" s="571"/>
      <c r="F43" s="571"/>
      <c r="G43" s="571"/>
      <c r="H43" s="73"/>
      <c r="I43" s="73"/>
      <c r="J43" s="580"/>
      <c r="K43" s="580"/>
      <c r="L43" s="580">
        <f>'D-Operating Budget'!O60</f>
        <v>0</v>
      </c>
      <c r="M43" s="573">
        <f t="shared" si="6"/>
        <v>0</v>
      </c>
      <c r="N43" s="574">
        <f t="shared" si="7"/>
        <v>0</v>
      </c>
      <c r="O43" s="581">
        <f t="shared" si="8"/>
        <v>0</v>
      </c>
    </row>
    <row r="44" spans="1:15" ht="19.899999999999999" customHeight="1" x14ac:dyDescent="0.3">
      <c r="A44" s="12"/>
      <c r="B44" s="768" t="str">
        <f>'D-Operating Budget'!B61</f>
        <v>Other:</v>
      </c>
      <c r="C44" s="768"/>
      <c r="D44" s="413">
        <f>'D-Operating Budget'!D61</f>
        <v>0</v>
      </c>
      <c r="E44" s="413"/>
      <c r="F44" s="413"/>
      <c r="G44" s="413"/>
      <c r="H44" s="768"/>
      <c r="I44" s="768"/>
      <c r="J44" s="445"/>
      <c r="K44" s="445"/>
      <c r="L44" s="445">
        <f>'D-Operating Budget'!O61</f>
        <v>0</v>
      </c>
      <c r="M44" s="446">
        <f t="shared" si="6"/>
        <v>0</v>
      </c>
      <c r="N44" s="420">
        <f t="shared" si="7"/>
        <v>0</v>
      </c>
      <c r="O44" s="447">
        <f t="shared" si="8"/>
        <v>0</v>
      </c>
    </row>
    <row r="45" spans="1:15" ht="19.899999999999999" customHeight="1" x14ac:dyDescent="0.3">
      <c r="A45" s="756"/>
      <c r="B45" s="757"/>
      <c r="C45" s="489" t="str">
        <f>'D-Operating Budget'!C62</f>
        <v>Subtotal Operating Expenses</v>
      </c>
      <c r="D45" s="489"/>
      <c r="E45" s="489"/>
      <c r="F45" s="489"/>
      <c r="G45" s="489"/>
      <c r="H45" s="489"/>
      <c r="I45" s="489"/>
      <c r="J45" s="584"/>
      <c r="K45" s="584"/>
      <c r="L45" s="584">
        <f>SUM(L24:L44)</f>
        <v>0</v>
      </c>
      <c r="M45" s="584">
        <f>SUM(M24:M44)</f>
        <v>0</v>
      </c>
      <c r="N45" s="584">
        <f>SUM(N24:N44)</f>
        <v>0</v>
      </c>
      <c r="O45" s="585">
        <f>SUM(O24:O44)</f>
        <v>0</v>
      </c>
    </row>
    <row r="46" spans="1:15" ht="19.899999999999999" customHeight="1" x14ac:dyDescent="0.3">
      <c r="A46" s="10"/>
      <c r="B46" s="41" t="str">
        <f>'D-Operating Budget'!B63</f>
        <v>Other Expenses:</v>
      </c>
      <c r="J46" s="428"/>
      <c r="K46" s="428"/>
      <c r="L46" s="448"/>
      <c r="M46" s="428"/>
      <c r="N46" s="449"/>
      <c r="O46" s="441"/>
    </row>
    <row r="47" spans="1:15" ht="19.899999999999999" customHeight="1" x14ac:dyDescent="0.3">
      <c r="A47" s="72"/>
      <c r="B47" s="73" t="str">
        <f>'D-Operating Budget'!B64</f>
        <v>Asset Management Fee</v>
      </c>
      <c r="C47" s="73"/>
      <c r="D47" s="73"/>
      <c r="E47" s="73"/>
      <c r="F47" s="73"/>
      <c r="G47" s="73"/>
      <c r="H47" s="73"/>
      <c r="I47" s="73"/>
      <c r="J47" s="580"/>
      <c r="K47" s="580"/>
      <c r="L47" s="580">
        <f>'D-Operating Budget'!O64</f>
        <v>0</v>
      </c>
      <c r="M47" s="573">
        <f t="shared" ref="M47:M53" si="9">L47</f>
        <v>0</v>
      </c>
      <c r="N47" s="574">
        <f t="shared" ref="N47:N53" si="10">L47</f>
        <v>0</v>
      </c>
      <c r="O47" s="581">
        <f t="shared" ref="O47:O53" si="11">L47</f>
        <v>0</v>
      </c>
    </row>
    <row r="48" spans="1:15" ht="19.899999999999999" customHeight="1" x14ac:dyDescent="0.3">
      <c r="A48" s="72"/>
      <c r="B48" s="73" t="str">
        <f>'D-Operating Budget'!B65</f>
        <v>Compliance Fee - HHFDC</v>
      </c>
      <c r="C48" s="73"/>
      <c r="D48" s="73"/>
      <c r="E48" s="73"/>
      <c r="F48" s="73"/>
      <c r="G48" s="73"/>
      <c r="H48" s="73"/>
      <c r="I48" s="73"/>
      <c r="J48" s="580"/>
      <c r="K48" s="580"/>
      <c r="L48" s="580" t="e">
        <f>'D-Operating Budget'!O65</f>
        <v>#VALUE!</v>
      </c>
      <c r="M48" s="573" t="e">
        <f t="shared" si="9"/>
        <v>#VALUE!</v>
      </c>
      <c r="N48" s="574" t="e">
        <f t="shared" si="10"/>
        <v>#VALUE!</v>
      </c>
      <c r="O48" s="581" t="e">
        <f t="shared" si="11"/>
        <v>#VALUE!</v>
      </c>
    </row>
    <row r="49" spans="1:15" ht="19.899999999999999" customHeight="1" x14ac:dyDescent="0.3">
      <c r="A49" s="72"/>
      <c r="B49" s="73" t="str">
        <f>'D-Operating Budget'!B66</f>
        <v>HMMF Admin. Fee - HHFDC</v>
      </c>
      <c r="C49" s="73"/>
      <c r="D49" s="73"/>
      <c r="E49" s="73"/>
      <c r="F49" s="73"/>
      <c r="G49" s="73"/>
      <c r="H49" s="73"/>
      <c r="I49" s="73"/>
      <c r="J49" s="580"/>
      <c r="K49" s="580"/>
      <c r="L49" s="580">
        <f>'D-Operating Budget'!O66</f>
        <v>0</v>
      </c>
      <c r="M49" s="573">
        <f t="shared" si="9"/>
        <v>0</v>
      </c>
      <c r="N49" s="574">
        <f t="shared" si="10"/>
        <v>0</v>
      </c>
      <c r="O49" s="581">
        <f t="shared" si="11"/>
        <v>0</v>
      </c>
    </row>
    <row r="50" spans="1:15" ht="19.899999999999999" customHeight="1" x14ac:dyDescent="0.3">
      <c r="A50" s="72"/>
      <c r="B50" s="73" t="str">
        <f>'D-Operating Budget'!B67</f>
        <v>Reserves - Cap Ex/Replacement</v>
      </c>
      <c r="C50" s="73"/>
      <c r="D50" s="73"/>
      <c r="E50" s="73"/>
      <c r="F50" s="73"/>
      <c r="G50" s="73"/>
      <c r="H50" s="73"/>
      <c r="I50" s="73"/>
      <c r="J50" s="580"/>
      <c r="K50" s="580"/>
      <c r="L50" s="580">
        <f>'D-Operating Budget'!O67</f>
        <v>0</v>
      </c>
      <c r="M50" s="573">
        <f t="shared" si="9"/>
        <v>0</v>
      </c>
      <c r="N50" s="574">
        <f t="shared" si="10"/>
        <v>0</v>
      </c>
      <c r="O50" s="581">
        <f t="shared" si="11"/>
        <v>0</v>
      </c>
    </row>
    <row r="51" spans="1:15" ht="19.899999999999999" customHeight="1" x14ac:dyDescent="0.3">
      <c r="A51" s="72"/>
      <c r="B51" s="73" t="str">
        <f>'D-Operating Budget'!B68</f>
        <v>Reserves - Other</v>
      </c>
      <c r="C51" s="73"/>
      <c r="D51" s="73"/>
      <c r="E51" s="73"/>
      <c r="F51" s="73"/>
      <c r="G51" s="73"/>
      <c r="H51" s="73"/>
      <c r="I51" s="73"/>
      <c r="J51" s="580"/>
      <c r="K51" s="580"/>
      <c r="L51" s="580">
        <f>'D-Operating Budget'!O68</f>
        <v>0</v>
      </c>
      <c r="M51" s="573">
        <f t="shared" si="9"/>
        <v>0</v>
      </c>
      <c r="N51" s="574">
        <f t="shared" si="10"/>
        <v>0</v>
      </c>
      <c r="O51" s="581">
        <f t="shared" si="11"/>
        <v>0</v>
      </c>
    </row>
    <row r="52" spans="1:15" ht="19.899999999999999" customHeight="1" x14ac:dyDescent="0.3">
      <c r="A52" s="72"/>
      <c r="B52" s="73" t="str">
        <f>'D-Operating Budget'!B69</f>
        <v>Other:</v>
      </c>
      <c r="C52" s="73"/>
      <c r="D52" s="73">
        <f>'D-Operating Budget'!D69</f>
        <v>0</v>
      </c>
      <c r="E52" s="73"/>
      <c r="F52" s="73"/>
      <c r="G52" s="73"/>
      <c r="H52" s="73"/>
      <c r="I52" s="73"/>
      <c r="J52" s="580"/>
      <c r="K52" s="580"/>
      <c r="L52" s="580">
        <f>'D-Operating Budget'!O69</f>
        <v>0</v>
      </c>
      <c r="M52" s="573">
        <f t="shared" si="9"/>
        <v>0</v>
      </c>
      <c r="N52" s="574">
        <f t="shared" si="10"/>
        <v>0</v>
      </c>
      <c r="O52" s="581">
        <f t="shared" si="11"/>
        <v>0</v>
      </c>
    </row>
    <row r="53" spans="1:15" ht="19.899999999999999" customHeight="1" x14ac:dyDescent="0.3">
      <c r="A53" s="12"/>
      <c r="B53" s="768" t="str">
        <f>'D-Operating Budget'!B70</f>
        <v>Other:</v>
      </c>
      <c r="C53" s="768"/>
      <c r="D53" s="768">
        <f>'D-Operating Budget'!D70</f>
        <v>0</v>
      </c>
      <c r="E53" s="768"/>
      <c r="F53" s="768"/>
      <c r="G53" s="768"/>
      <c r="H53" s="768"/>
      <c r="I53" s="768"/>
      <c r="J53" s="445"/>
      <c r="K53" s="445"/>
      <c r="L53" s="445">
        <f>'D-Operating Budget'!O70</f>
        <v>0</v>
      </c>
      <c r="M53" s="446">
        <f t="shared" si="9"/>
        <v>0</v>
      </c>
      <c r="N53" s="420">
        <f t="shared" si="10"/>
        <v>0</v>
      </c>
      <c r="O53" s="447">
        <f t="shared" si="11"/>
        <v>0</v>
      </c>
    </row>
    <row r="54" spans="1:15" ht="19.899999999999999" customHeight="1" x14ac:dyDescent="0.3">
      <c r="A54" s="69"/>
      <c r="B54" s="489"/>
      <c r="C54" s="489" t="s">
        <v>1201</v>
      </c>
      <c r="D54" s="489"/>
      <c r="E54" s="489"/>
      <c r="F54" s="489"/>
      <c r="G54" s="489"/>
      <c r="H54" s="489"/>
      <c r="I54" s="489"/>
      <c r="J54" s="582"/>
      <c r="K54" s="582"/>
      <c r="L54" s="582" t="e">
        <f>SUM(L47:L53)</f>
        <v>#VALUE!</v>
      </c>
      <c r="M54" s="582" t="e">
        <f>SUM(M47:M53)</f>
        <v>#VALUE!</v>
      </c>
      <c r="N54" s="582" t="e">
        <f t="shared" ref="N54:O54" si="12">SUM(N47:N53)</f>
        <v>#VALUE!</v>
      </c>
      <c r="O54" s="583" t="e">
        <f t="shared" si="12"/>
        <v>#VALUE!</v>
      </c>
    </row>
    <row r="55" spans="1:15" ht="19.899999999999999" customHeight="1" x14ac:dyDescent="0.3">
      <c r="A55" s="69" t="str">
        <f>'D-Operating Budget'!A72</f>
        <v>Total Annual Expenses</v>
      </c>
      <c r="B55" s="489"/>
      <c r="C55" s="489"/>
      <c r="D55" s="489"/>
      <c r="E55" s="489"/>
      <c r="F55" s="489"/>
      <c r="G55" s="489"/>
      <c r="H55" s="489"/>
      <c r="I55" s="489"/>
      <c r="J55" s="582"/>
      <c r="K55" s="582"/>
      <c r="L55" s="582" t="e">
        <f>L45+L54</f>
        <v>#VALUE!</v>
      </c>
      <c r="M55" s="582" t="e">
        <f>M45+M54</f>
        <v>#VALUE!</v>
      </c>
      <c r="N55" s="582" t="e">
        <f t="shared" ref="N55:O55" si="13">N45+N54</f>
        <v>#VALUE!</v>
      </c>
      <c r="O55" s="583" t="e">
        <f t="shared" si="13"/>
        <v>#VALUE!</v>
      </c>
    </row>
    <row r="56" spans="1:15" ht="19.899999999999999" customHeight="1" thickBot="1" x14ac:dyDescent="0.35">
      <c r="A56" s="148" t="s">
        <v>974</v>
      </c>
      <c r="B56" s="104"/>
      <c r="C56" s="104"/>
      <c r="D56" s="104"/>
      <c r="E56" s="104"/>
      <c r="F56" s="104"/>
      <c r="G56" s="104"/>
      <c r="H56" s="104"/>
      <c r="I56" s="104"/>
      <c r="J56" s="437"/>
      <c r="K56" s="437"/>
      <c r="L56" s="450" t="e">
        <f>L21-L55</f>
        <v>#VALUE!</v>
      </c>
      <c r="M56" s="450" t="e">
        <f>M21-M55</f>
        <v>#VALUE!</v>
      </c>
      <c r="N56" s="450" t="e">
        <f t="shared" ref="N56:O56" si="14">N21-N55</f>
        <v>#VALUE!</v>
      </c>
      <c r="O56" s="451" t="e">
        <f t="shared" si="14"/>
        <v>#VALUE!</v>
      </c>
    </row>
    <row r="57" spans="1:15" ht="19.899999999999999" customHeight="1" thickTop="1" x14ac:dyDescent="0.3">
      <c r="A57" s="10"/>
      <c r="B57" s="1" t="str">
        <f>'D-Operating Budget'!B74</f>
        <v>Debt Service Requirement - Senior Debt Only</v>
      </c>
      <c r="J57" s="452"/>
      <c r="K57" s="452"/>
      <c r="L57" s="452" t="e">
        <f>L12</f>
        <v>#NUM!</v>
      </c>
      <c r="M57" s="452" t="e">
        <f t="shared" ref="M57:O57" si="15">M12</f>
        <v>#NUM!</v>
      </c>
      <c r="N57" s="452" t="e">
        <f t="shared" si="15"/>
        <v>#NUM!</v>
      </c>
      <c r="O57" s="453" t="e">
        <f t="shared" si="15"/>
        <v>#NUM!</v>
      </c>
    </row>
    <row r="58" spans="1:15" ht="19.899999999999999" customHeight="1" x14ac:dyDescent="0.3">
      <c r="A58" s="10"/>
      <c r="B58" s="1" t="str">
        <f>'D-Operating Budget'!B75</f>
        <v>Surplus/(Deficit)</v>
      </c>
      <c r="J58" s="452"/>
      <c r="K58" s="452"/>
      <c r="L58" s="452" t="e">
        <f>L56-L57</f>
        <v>#VALUE!</v>
      </c>
      <c r="M58" s="452" t="e">
        <f t="shared" ref="M58:O58" si="16">M56-M57</f>
        <v>#VALUE!</v>
      </c>
      <c r="N58" s="452" t="e">
        <f t="shared" si="16"/>
        <v>#VALUE!</v>
      </c>
      <c r="O58" s="453" t="e">
        <f t="shared" si="16"/>
        <v>#VALUE!</v>
      </c>
    </row>
    <row r="59" spans="1:15" ht="19.899999999999999" customHeight="1" x14ac:dyDescent="0.3">
      <c r="A59" s="149"/>
      <c r="B59" s="50" t="s">
        <v>1202</v>
      </c>
      <c r="C59" s="50"/>
      <c r="D59" s="50"/>
      <c r="E59" s="50"/>
      <c r="F59" s="50"/>
      <c r="G59" s="50"/>
      <c r="H59" s="50"/>
      <c r="I59" s="50"/>
      <c r="J59" s="50"/>
      <c r="K59" s="50"/>
      <c r="L59" s="151" t="e">
        <f>L56/L57</f>
        <v>#VALUE!</v>
      </c>
      <c r="M59" s="151" t="e">
        <f>M56/M57</f>
        <v>#VALUE!</v>
      </c>
      <c r="N59" s="151" t="e">
        <f>N56/N57</f>
        <v>#VALUE!</v>
      </c>
      <c r="O59" s="153" t="e">
        <f>O56/O57</f>
        <v>#VALUE!</v>
      </c>
    </row>
  </sheetData>
  <sheetProtection algorithmName="SHA-512" hashValue="EY3WXZUeUz7iLWwLb56WKJGeKuWfdo+gHkq8heZ3WpdwqDs1R0gMGSPNX14OzXkzySNbgmer/k0JX1ISItnBag==" saltValue="SScsU/2Yj2AJK0g+AU0tWg==" spinCount="100000" sheet="1" objects="1" scenarios="1"/>
  <mergeCells count="5">
    <mergeCell ref="A1:O1"/>
    <mergeCell ref="A2:O2"/>
    <mergeCell ref="A3:O3"/>
    <mergeCell ref="M5:O5"/>
    <mergeCell ref="F18:H18"/>
  </mergeCells>
  <printOptions horizontalCentered="1"/>
  <pageMargins left="0.7" right="0.7" top="0.75" bottom="0.5" header="0.3" footer="0.3"/>
  <pageSetup scale="60" orientation="portrait"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6"/>
  <dimension ref="A1:CK179"/>
  <sheetViews>
    <sheetView showGridLines="0" workbookViewId="0">
      <selection activeCell="L73" sqref="L73"/>
    </sheetView>
  </sheetViews>
  <sheetFormatPr defaultRowHeight="14.5" x14ac:dyDescent="0.35"/>
  <cols>
    <col min="9" max="9" width="8.81640625" customWidth="1"/>
  </cols>
  <sheetData>
    <row r="1" spans="1:89" x14ac:dyDescent="0.35">
      <c r="A1" s="1088" t="s">
        <v>1203</v>
      </c>
      <c r="B1" s="1089"/>
      <c r="C1" s="1089"/>
      <c r="D1" s="1089"/>
      <c r="E1" s="1089"/>
      <c r="F1" s="1089"/>
      <c r="G1" s="1089"/>
      <c r="H1" s="1089"/>
      <c r="I1" s="1089"/>
      <c r="J1" s="1089"/>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row>
    <row r="2" spans="1:89" x14ac:dyDescent="0.35">
      <c r="A2" s="783"/>
      <c r="B2" s="784"/>
      <c r="C2" s="784"/>
      <c r="D2" s="784"/>
      <c r="E2" s="784"/>
      <c r="F2" s="784"/>
      <c r="G2" s="784"/>
      <c r="H2" s="784"/>
      <c r="I2" s="784"/>
      <c r="J2" s="784"/>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c r="CK2" s="310"/>
    </row>
    <row r="3" spans="1:89" x14ac:dyDescent="0.35">
      <c r="A3" s="783"/>
      <c r="B3" s="784"/>
      <c r="C3" s="784"/>
      <c r="D3" s="784"/>
      <c r="E3" s="784"/>
      <c r="F3" s="784"/>
      <c r="G3" s="784"/>
      <c r="H3" s="784"/>
      <c r="I3" s="784"/>
      <c r="J3" s="784"/>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c r="CK3" s="310"/>
    </row>
    <row r="4" spans="1:89" x14ac:dyDescent="0.35">
      <c r="A4" s="310"/>
      <c r="B4" s="310"/>
      <c r="C4" s="310"/>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10"/>
      <c r="BN4" s="310"/>
      <c r="BO4" s="310"/>
      <c r="BP4" s="310"/>
      <c r="BQ4" s="310"/>
      <c r="BR4" s="310"/>
      <c r="BS4" s="310"/>
      <c r="BT4" s="310"/>
      <c r="BU4" s="310"/>
      <c r="BV4" s="310"/>
      <c r="BW4" s="310"/>
      <c r="BX4" s="310"/>
      <c r="BY4" s="310"/>
      <c r="BZ4" s="310"/>
      <c r="CA4" s="310"/>
      <c r="CB4" s="310"/>
      <c r="CC4" s="310"/>
      <c r="CD4" s="310"/>
      <c r="CE4" s="310"/>
      <c r="CF4" s="310"/>
      <c r="CG4" s="310"/>
      <c r="CH4" s="310"/>
      <c r="CI4" s="310"/>
      <c r="CJ4" s="310"/>
      <c r="CK4" s="310"/>
    </row>
    <row r="5" spans="1:89" x14ac:dyDescent="0.35">
      <c r="A5" s="310" t="s">
        <v>1204</v>
      </c>
      <c r="B5" s="1091">
        <f>'Application &amp; Input'!I6</f>
        <v>0</v>
      </c>
      <c r="C5" s="1092"/>
      <c r="D5" s="1092"/>
      <c r="E5" s="1092"/>
      <c r="F5" s="310" t="s">
        <v>1205</v>
      </c>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0"/>
      <c r="AR5" s="310"/>
      <c r="AS5" s="310"/>
      <c r="AT5" s="310"/>
      <c r="AU5" s="310"/>
      <c r="AV5" s="310"/>
      <c r="AW5" s="310"/>
      <c r="AX5" s="310"/>
      <c r="AY5" s="310"/>
      <c r="AZ5" s="310"/>
      <c r="BA5" s="310"/>
      <c r="BB5" s="310"/>
      <c r="BC5" s="310"/>
      <c r="BD5" s="310"/>
      <c r="BE5" s="310"/>
      <c r="BF5" s="310"/>
      <c r="BG5" s="310"/>
      <c r="BH5" s="310"/>
      <c r="BI5" s="310"/>
      <c r="BJ5" s="310"/>
      <c r="BK5" s="310"/>
      <c r="BL5" s="310"/>
      <c r="BM5" s="310"/>
      <c r="BN5" s="310"/>
      <c r="BO5" s="310"/>
      <c r="BP5" s="310"/>
      <c r="BQ5" s="310"/>
      <c r="BR5" s="310"/>
      <c r="BS5" s="310"/>
      <c r="BT5" s="310"/>
      <c r="BU5" s="310"/>
      <c r="BV5" s="310"/>
      <c r="BW5" s="310"/>
      <c r="BX5" s="310"/>
      <c r="BY5" s="310"/>
      <c r="BZ5" s="310"/>
      <c r="CA5" s="310"/>
      <c r="CB5" s="310"/>
      <c r="CC5" s="310"/>
      <c r="CD5" s="310"/>
      <c r="CE5" s="310"/>
      <c r="CF5" s="310"/>
      <c r="CG5" s="310"/>
      <c r="CH5" s="310"/>
      <c r="CI5" s="310"/>
      <c r="CJ5" s="310"/>
      <c r="CK5" s="310"/>
    </row>
    <row r="6" spans="1:89" x14ac:dyDescent="0.35">
      <c r="A6" s="310" t="s">
        <v>1206</v>
      </c>
      <c r="B6" s="310"/>
      <c r="C6" s="310"/>
      <c r="D6" s="310"/>
      <c r="E6" s="310"/>
      <c r="F6" s="310"/>
      <c r="G6" s="310"/>
      <c r="H6" s="310"/>
      <c r="I6" s="310"/>
      <c r="J6" s="310"/>
      <c r="K6" s="310"/>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c r="BB6" s="310"/>
      <c r="BC6" s="310"/>
      <c r="BD6" s="310"/>
      <c r="BE6" s="310"/>
      <c r="BF6" s="310"/>
      <c r="BG6" s="310"/>
      <c r="BH6" s="310"/>
      <c r="BI6" s="310"/>
      <c r="BJ6" s="310"/>
      <c r="BK6" s="310"/>
      <c r="BL6" s="310"/>
      <c r="BM6" s="310"/>
      <c r="BN6" s="310"/>
      <c r="BO6" s="310"/>
      <c r="BP6" s="310"/>
      <c r="BQ6" s="310"/>
      <c r="BR6" s="310"/>
      <c r="BS6" s="310"/>
      <c r="BT6" s="310"/>
      <c r="BU6" s="310"/>
      <c r="BV6" s="310"/>
      <c r="BW6" s="310"/>
      <c r="BX6" s="310"/>
      <c r="BY6" s="310"/>
      <c r="BZ6" s="310"/>
      <c r="CA6" s="310"/>
      <c r="CB6" s="310"/>
      <c r="CC6" s="310"/>
      <c r="CD6" s="310"/>
      <c r="CE6" s="310"/>
      <c r="CF6" s="310"/>
      <c r="CG6" s="310"/>
      <c r="CH6" s="310"/>
      <c r="CI6" s="310"/>
      <c r="CJ6" s="310"/>
      <c r="CK6" s="310"/>
    </row>
    <row r="7" spans="1:89" x14ac:dyDescent="0.35">
      <c r="A7" s="310" t="s">
        <v>1207</v>
      </c>
      <c r="B7" s="310"/>
      <c r="C7" s="310"/>
      <c r="D7" s="310"/>
      <c r="E7" s="310"/>
      <c r="F7" s="310"/>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row>
    <row r="8" spans="1:89" x14ac:dyDescent="0.35">
      <c r="A8" s="310"/>
      <c r="B8" s="310"/>
      <c r="C8" s="310"/>
      <c r="D8" s="310"/>
      <c r="E8" s="310"/>
      <c r="F8" s="310"/>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row>
    <row r="9" spans="1:89" x14ac:dyDescent="0.35">
      <c r="A9" s="311" t="str">
        <f>IF('Application &amp; Input'!K109="Yes","X"," ")</f>
        <v xml:space="preserve"> </v>
      </c>
      <c r="B9" s="310" t="s">
        <v>1208</v>
      </c>
      <c r="C9" s="310"/>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310"/>
      <c r="AJ9" s="310"/>
      <c r="AK9" s="310"/>
      <c r="AL9" s="310"/>
      <c r="AM9" s="310"/>
      <c r="AN9" s="310"/>
      <c r="AO9" s="310"/>
      <c r="AP9" s="310"/>
      <c r="AQ9" s="310"/>
      <c r="AR9" s="310"/>
      <c r="AS9" s="310"/>
      <c r="AT9" s="310"/>
      <c r="AU9" s="310"/>
      <c r="AV9" s="310"/>
      <c r="AW9" s="310"/>
      <c r="AX9" s="310"/>
      <c r="AY9" s="310"/>
      <c r="AZ9" s="310"/>
      <c r="BA9" s="310"/>
      <c r="BB9" s="310"/>
      <c r="BC9" s="310"/>
      <c r="BD9" s="310"/>
      <c r="BE9" s="310"/>
      <c r="BF9" s="310"/>
      <c r="BG9" s="310"/>
      <c r="BH9" s="310"/>
      <c r="BI9" s="310"/>
      <c r="BJ9" s="310"/>
      <c r="BK9" s="310"/>
      <c r="BL9" s="310"/>
      <c r="BM9" s="310"/>
      <c r="BN9" s="310"/>
      <c r="BO9" s="310"/>
      <c r="BP9" s="310"/>
      <c r="BQ9" s="310"/>
      <c r="BR9" s="310"/>
      <c r="BS9" s="310"/>
      <c r="BT9" s="310"/>
      <c r="BU9" s="310"/>
      <c r="BV9" s="310"/>
      <c r="BW9" s="310"/>
      <c r="BX9" s="310"/>
      <c r="BY9" s="310"/>
      <c r="BZ9" s="310"/>
      <c r="CA9" s="310"/>
      <c r="CB9" s="310"/>
      <c r="CC9" s="310"/>
      <c r="CD9" s="310"/>
      <c r="CE9" s="310"/>
      <c r="CF9" s="310"/>
      <c r="CG9" s="310"/>
      <c r="CH9" s="310"/>
      <c r="CI9" s="310"/>
      <c r="CJ9" s="310"/>
      <c r="CK9" s="310"/>
    </row>
    <row r="10" spans="1:89" x14ac:dyDescent="0.35">
      <c r="A10" s="311" t="str">
        <f>IF('Application &amp; Input'!L107="Yes","X"," ")</f>
        <v xml:space="preserve"> </v>
      </c>
      <c r="B10" s="310" t="s">
        <v>1209</v>
      </c>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310"/>
      <c r="BD10" s="310"/>
      <c r="BE10" s="310"/>
      <c r="BF10" s="310"/>
      <c r="BG10" s="310"/>
      <c r="BH10" s="310"/>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row>
    <row r="11" spans="1:89" x14ac:dyDescent="0.35">
      <c r="A11" s="311" t="str">
        <f>IF('Application &amp; Input'!L105="Yes","X"," ")</f>
        <v xml:space="preserve"> </v>
      </c>
      <c r="B11" s="310" t="s">
        <v>1210</v>
      </c>
      <c r="C11" s="310"/>
      <c r="D11" s="310"/>
      <c r="E11" s="310"/>
      <c r="F11" s="310"/>
      <c r="G11" s="310"/>
      <c r="H11" s="310"/>
      <c r="I11" s="310"/>
      <c r="J11" s="310"/>
      <c r="K11" s="310"/>
      <c r="L11" s="310"/>
      <c r="M11" s="310"/>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10"/>
      <c r="BU11" s="310"/>
      <c r="BV11" s="310"/>
      <c r="BW11" s="310"/>
      <c r="BX11" s="310"/>
      <c r="BY11" s="310"/>
      <c r="BZ11" s="310"/>
      <c r="CA11" s="310"/>
      <c r="CB11" s="310"/>
      <c r="CC11" s="310"/>
      <c r="CD11" s="310"/>
      <c r="CE11" s="310"/>
      <c r="CF11" s="310"/>
      <c r="CG11" s="310"/>
      <c r="CH11" s="310"/>
      <c r="CI11" s="310"/>
      <c r="CJ11" s="310"/>
      <c r="CK11" s="310"/>
    </row>
    <row r="12" spans="1:89" x14ac:dyDescent="0.35">
      <c r="A12" s="311" t="str">
        <f>IF('Application &amp; Input'!L106="Yes","X"," ")</f>
        <v xml:space="preserve"> </v>
      </c>
      <c r="B12" s="310" t="s">
        <v>1211</v>
      </c>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row>
    <row r="13" spans="1:89" x14ac:dyDescent="0.35">
      <c r="A13" s="311" t="str">
        <f>IF('Application &amp; Input'!K108="Yes","X"," ")</f>
        <v xml:space="preserve"> </v>
      </c>
      <c r="B13" s="310" t="s">
        <v>1212</v>
      </c>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c r="CA13" s="310"/>
      <c r="CB13" s="310"/>
      <c r="CC13" s="310"/>
      <c r="CD13" s="310"/>
      <c r="CE13" s="310"/>
      <c r="CF13" s="310"/>
      <c r="CG13" s="310"/>
      <c r="CH13" s="310"/>
      <c r="CI13" s="310"/>
      <c r="CJ13" s="310"/>
      <c r="CK13" s="310"/>
    </row>
    <row r="14" spans="1:89" x14ac:dyDescent="0.35">
      <c r="A14" s="310"/>
      <c r="B14" s="310" t="s">
        <v>1213</v>
      </c>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10"/>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row>
    <row r="15" spans="1:89" x14ac:dyDescent="0.35">
      <c r="A15" s="310"/>
      <c r="B15" s="310"/>
      <c r="C15" s="310"/>
      <c r="D15" s="310"/>
      <c r="E15" s="310"/>
      <c r="F15" s="310"/>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0"/>
      <c r="AK15" s="310"/>
      <c r="AL15" s="310"/>
      <c r="AM15" s="310"/>
      <c r="AN15" s="310"/>
      <c r="AO15" s="310"/>
      <c r="AP15" s="310"/>
      <c r="AQ15" s="310"/>
      <c r="AR15" s="310"/>
      <c r="AS15" s="310"/>
      <c r="AT15" s="310"/>
      <c r="AU15" s="310"/>
      <c r="AV15" s="310"/>
      <c r="AW15" s="310"/>
      <c r="AX15" s="310"/>
      <c r="AY15" s="310"/>
      <c r="AZ15" s="310"/>
      <c r="BA15" s="310"/>
      <c r="BB15" s="310"/>
      <c r="BC15" s="310"/>
      <c r="BD15" s="310"/>
      <c r="BE15" s="310"/>
      <c r="BF15" s="310"/>
      <c r="BG15" s="310"/>
      <c r="BH15" s="310"/>
      <c r="BI15" s="310"/>
      <c r="BJ15" s="310"/>
      <c r="BK15" s="310"/>
      <c r="BL15" s="310"/>
      <c r="BM15" s="310"/>
      <c r="BN15" s="310"/>
      <c r="BO15" s="310"/>
      <c r="BP15" s="310"/>
      <c r="BQ15" s="310"/>
      <c r="BR15" s="310"/>
      <c r="BS15" s="310"/>
      <c r="BT15" s="310"/>
      <c r="BU15" s="310"/>
      <c r="BV15" s="310"/>
      <c r="BW15" s="310"/>
      <c r="BX15" s="310"/>
      <c r="BY15" s="310"/>
      <c r="BZ15" s="310"/>
      <c r="CA15" s="310"/>
      <c r="CB15" s="310"/>
      <c r="CC15" s="310"/>
      <c r="CD15" s="310"/>
      <c r="CE15" s="310"/>
      <c r="CF15" s="310"/>
      <c r="CG15" s="310"/>
      <c r="CH15" s="310"/>
      <c r="CI15" s="310"/>
      <c r="CJ15" s="310"/>
      <c r="CK15" s="310"/>
    </row>
    <row r="16" spans="1:89" x14ac:dyDescent="0.35">
      <c r="A16" s="310" t="s">
        <v>1214</v>
      </c>
      <c r="B16" s="310"/>
      <c r="C16" s="310"/>
      <c r="D16" s="310"/>
      <c r="E16" s="310"/>
      <c r="F16" s="310"/>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row>
    <row r="17" spans="1:89" x14ac:dyDescent="0.35">
      <c r="A17" s="310" t="s">
        <v>1215</v>
      </c>
      <c r="B17" s="310"/>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310"/>
      <c r="AJ17" s="310"/>
      <c r="AK17" s="310"/>
      <c r="AL17" s="310"/>
      <c r="AM17" s="310"/>
      <c r="AN17" s="310"/>
      <c r="AO17" s="310"/>
      <c r="AP17" s="310"/>
      <c r="AQ17" s="310"/>
      <c r="AR17" s="310"/>
      <c r="AS17" s="310"/>
      <c r="AT17" s="310"/>
      <c r="AU17" s="310"/>
      <c r="AV17" s="310"/>
      <c r="AW17" s="310"/>
      <c r="AX17" s="310"/>
      <c r="AY17" s="310"/>
      <c r="AZ17" s="310"/>
      <c r="BA17" s="310"/>
      <c r="BB17" s="310"/>
      <c r="BC17" s="310"/>
      <c r="BD17" s="310"/>
      <c r="BE17" s="310"/>
      <c r="BF17" s="310"/>
      <c r="BG17" s="310"/>
      <c r="BH17" s="310"/>
      <c r="BI17" s="310"/>
      <c r="BJ17" s="310"/>
      <c r="BK17" s="310"/>
      <c r="BL17" s="310"/>
      <c r="BM17" s="310"/>
      <c r="BN17" s="310"/>
      <c r="BO17" s="310"/>
      <c r="BP17" s="310"/>
      <c r="BQ17" s="310"/>
      <c r="BR17" s="310"/>
      <c r="BS17" s="310"/>
      <c r="BT17" s="310"/>
      <c r="BU17" s="310"/>
      <c r="BV17" s="310"/>
      <c r="BW17" s="310"/>
      <c r="BX17" s="310"/>
      <c r="BY17" s="310"/>
      <c r="BZ17" s="310"/>
      <c r="CA17" s="310"/>
      <c r="CB17" s="310"/>
      <c r="CC17" s="310"/>
      <c r="CD17" s="310"/>
      <c r="CE17" s="310"/>
      <c r="CF17" s="310"/>
      <c r="CG17" s="310"/>
      <c r="CH17" s="310"/>
      <c r="CI17" s="310"/>
      <c r="CJ17" s="310"/>
      <c r="CK17" s="310"/>
    </row>
    <row r="18" spans="1:89" x14ac:dyDescent="0.35">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0"/>
      <c r="AL18" s="310"/>
      <c r="AM18" s="310"/>
      <c r="AN18" s="310"/>
      <c r="AO18" s="310"/>
      <c r="AP18" s="310"/>
      <c r="AQ18" s="310"/>
      <c r="AR18" s="310"/>
      <c r="AS18" s="310"/>
      <c r="AT18" s="310"/>
      <c r="AU18" s="310"/>
      <c r="AV18" s="310"/>
      <c r="AW18" s="310"/>
      <c r="AX18" s="310"/>
      <c r="AY18" s="310"/>
      <c r="AZ18" s="310"/>
      <c r="BA18" s="310"/>
      <c r="BB18" s="310"/>
      <c r="BC18" s="310"/>
      <c r="BD18" s="310"/>
      <c r="BE18" s="310"/>
      <c r="BF18" s="310"/>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row>
    <row r="19" spans="1:89" x14ac:dyDescent="0.35">
      <c r="A19" s="310" t="s">
        <v>1216</v>
      </c>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0"/>
      <c r="BW19" s="310"/>
      <c r="BX19" s="310"/>
      <c r="BY19" s="310"/>
      <c r="BZ19" s="310"/>
      <c r="CA19" s="310"/>
      <c r="CB19" s="310"/>
      <c r="CC19" s="310"/>
      <c r="CD19" s="310"/>
      <c r="CE19" s="310"/>
      <c r="CF19" s="310"/>
      <c r="CG19" s="310"/>
      <c r="CH19" s="310"/>
      <c r="CI19" s="310"/>
      <c r="CJ19" s="310"/>
      <c r="CK19" s="310"/>
    </row>
    <row r="20" spans="1:89" x14ac:dyDescent="0.3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row>
    <row r="21" spans="1:89" x14ac:dyDescent="0.35">
      <c r="A21" s="314" t="s">
        <v>46</v>
      </c>
      <c r="B21" s="782" t="s">
        <v>1217</v>
      </c>
      <c r="C21" s="782"/>
      <c r="D21" s="782"/>
      <c r="E21" s="782"/>
      <c r="F21" s="782"/>
      <c r="G21" s="782"/>
      <c r="H21" s="782"/>
      <c r="I21" s="782"/>
      <c r="J21" s="782"/>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row>
    <row r="22" spans="1:89" x14ac:dyDescent="0.35">
      <c r="A22" s="314"/>
      <c r="B22" s="782"/>
      <c r="C22" s="782"/>
      <c r="D22" s="782"/>
      <c r="E22" s="782"/>
      <c r="F22" s="782"/>
      <c r="G22" s="782"/>
      <c r="H22" s="782"/>
      <c r="I22" s="782"/>
      <c r="J22" s="782"/>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row>
    <row r="23" spans="1:89" ht="30" customHeight="1" x14ac:dyDescent="0.35">
      <c r="A23" s="314" t="s">
        <v>54</v>
      </c>
      <c r="B23" s="1090" t="s">
        <v>1218</v>
      </c>
      <c r="C23" s="1090"/>
      <c r="D23" s="1090"/>
      <c r="E23" s="1090"/>
      <c r="F23" s="1090"/>
      <c r="G23" s="1090"/>
      <c r="H23" s="1090"/>
      <c r="I23" s="1090"/>
      <c r="J23" s="949"/>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row>
    <row r="24" spans="1:89" x14ac:dyDescent="0.35">
      <c r="A24" s="314"/>
      <c r="B24" s="782"/>
      <c r="C24" s="782"/>
      <c r="D24" s="782"/>
      <c r="E24" s="782"/>
      <c r="F24" s="782"/>
      <c r="G24" s="782"/>
      <c r="H24" s="782"/>
      <c r="I24" s="782"/>
      <c r="J24" s="782"/>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row>
    <row r="25" spans="1:89" ht="28.15" customHeight="1" x14ac:dyDescent="0.35">
      <c r="A25" s="314" t="s">
        <v>62</v>
      </c>
      <c r="B25" s="1090" t="s">
        <v>1219</v>
      </c>
      <c r="C25" s="1090"/>
      <c r="D25" s="1090"/>
      <c r="E25" s="1090"/>
      <c r="F25" s="1090"/>
      <c r="G25" s="1090"/>
      <c r="H25" s="1090"/>
      <c r="I25" s="1090"/>
      <c r="J25" s="949"/>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row>
    <row r="26" spans="1:89" x14ac:dyDescent="0.35">
      <c r="A26" s="314"/>
      <c r="B26" s="782"/>
      <c r="C26" s="782"/>
      <c r="D26" s="782"/>
      <c r="E26" s="782"/>
      <c r="F26" s="782"/>
      <c r="G26" s="782"/>
      <c r="H26" s="782"/>
      <c r="I26" s="782"/>
      <c r="J26" s="782"/>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row>
    <row r="27" spans="1:89" ht="29.5" customHeight="1" x14ac:dyDescent="0.35">
      <c r="A27" s="314" t="s">
        <v>1220</v>
      </c>
      <c r="B27" s="1090" t="s">
        <v>1221</v>
      </c>
      <c r="C27" s="949"/>
      <c r="D27" s="949"/>
      <c r="E27" s="949"/>
      <c r="F27" s="949"/>
      <c r="G27" s="949"/>
      <c r="H27" s="949"/>
      <c r="I27" s="949"/>
      <c r="J27" s="949"/>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c r="BQ27" s="310"/>
      <c r="BR27" s="310"/>
      <c r="BS27" s="310"/>
      <c r="BT27" s="310"/>
      <c r="BU27" s="310"/>
      <c r="BV27" s="310"/>
      <c r="BW27" s="310"/>
      <c r="BX27" s="310"/>
      <c r="BY27" s="310"/>
      <c r="BZ27" s="310"/>
      <c r="CA27" s="310"/>
      <c r="CB27" s="310"/>
      <c r="CC27" s="310"/>
      <c r="CD27" s="310"/>
      <c r="CE27" s="310"/>
      <c r="CF27" s="310"/>
      <c r="CG27" s="310"/>
      <c r="CH27" s="310"/>
      <c r="CI27" s="310"/>
      <c r="CJ27" s="310"/>
      <c r="CK27" s="310"/>
    </row>
    <row r="28" spans="1:89" x14ac:dyDescent="0.35">
      <c r="A28" s="314"/>
      <c r="B28" s="782"/>
      <c r="C28" s="782"/>
      <c r="D28" s="782"/>
      <c r="E28" s="782"/>
      <c r="F28" s="782"/>
      <c r="G28" s="782"/>
      <c r="H28" s="782"/>
      <c r="I28" s="782"/>
      <c r="J28" s="782"/>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row>
    <row r="29" spans="1:89" ht="57.65" customHeight="1" x14ac:dyDescent="0.35">
      <c r="A29" s="314" t="s">
        <v>1222</v>
      </c>
      <c r="B29" s="1090" t="s">
        <v>1223</v>
      </c>
      <c r="C29" s="949"/>
      <c r="D29" s="949"/>
      <c r="E29" s="949"/>
      <c r="F29" s="949"/>
      <c r="G29" s="949"/>
      <c r="H29" s="949"/>
      <c r="I29" s="949"/>
      <c r="J29" s="949"/>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c r="BQ29" s="310"/>
      <c r="BR29" s="310"/>
      <c r="BS29" s="310"/>
      <c r="BT29" s="310"/>
      <c r="BU29" s="310"/>
      <c r="BV29" s="310"/>
      <c r="BW29" s="310"/>
      <c r="BX29" s="310"/>
      <c r="BY29" s="310"/>
      <c r="BZ29" s="310"/>
      <c r="CA29" s="310"/>
      <c r="CB29" s="310"/>
      <c r="CC29" s="310"/>
      <c r="CD29" s="310"/>
      <c r="CE29" s="310"/>
      <c r="CF29" s="310"/>
      <c r="CG29" s="310"/>
      <c r="CH29" s="310"/>
      <c r="CI29" s="310"/>
      <c r="CJ29" s="310"/>
      <c r="CK29" s="310"/>
    </row>
    <row r="30" spans="1:89" ht="11.25" customHeight="1" x14ac:dyDescent="0.35">
      <c r="A30" s="314"/>
      <c r="B30" s="782"/>
      <c r="C30" s="782"/>
      <c r="D30" s="782"/>
      <c r="E30" s="782"/>
      <c r="F30" s="782"/>
      <c r="G30" s="782"/>
      <c r="H30" s="782"/>
      <c r="I30" s="782"/>
      <c r="J30" s="782"/>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10"/>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row>
    <row r="31" spans="1:89" ht="92.25" customHeight="1" x14ac:dyDescent="0.35">
      <c r="A31" s="314" t="s">
        <v>1224</v>
      </c>
      <c r="B31" s="1090" t="s">
        <v>1225</v>
      </c>
      <c r="C31" s="949"/>
      <c r="D31" s="949"/>
      <c r="E31" s="949"/>
      <c r="F31" s="949"/>
      <c r="G31" s="949"/>
      <c r="H31" s="949"/>
      <c r="I31" s="949"/>
      <c r="J31" s="949"/>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0"/>
      <c r="AJ31" s="310"/>
      <c r="AK31" s="310"/>
      <c r="AL31" s="310"/>
      <c r="AM31" s="310"/>
      <c r="AN31" s="310"/>
      <c r="AO31" s="310"/>
      <c r="AP31" s="310"/>
      <c r="AQ31" s="310"/>
      <c r="AR31" s="310"/>
      <c r="AS31" s="310"/>
      <c r="AT31" s="310"/>
      <c r="AU31" s="310"/>
      <c r="AV31" s="310"/>
      <c r="AW31" s="310"/>
      <c r="AX31" s="310"/>
      <c r="AY31" s="310"/>
      <c r="AZ31" s="310"/>
      <c r="BA31" s="310"/>
      <c r="BB31" s="310"/>
      <c r="BC31" s="310"/>
      <c r="BD31" s="310"/>
      <c r="BE31" s="310"/>
      <c r="BF31" s="310"/>
      <c r="BG31" s="310"/>
      <c r="BH31" s="310"/>
      <c r="BI31" s="310"/>
      <c r="BJ31" s="310"/>
      <c r="BK31" s="310"/>
      <c r="BL31" s="310"/>
      <c r="BM31" s="310"/>
      <c r="BN31" s="310"/>
      <c r="BO31" s="310"/>
      <c r="BP31" s="310"/>
      <c r="BQ31" s="310"/>
      <c r="BR31" s="310"/>
      <c r="BS31" s="310"/>
      <c r="BT31" s="310"/>
      <c r="BU31" s="310"/>
      <c r="BV31" s="310"/>
      <c r="BW31" s="310"/>
      <c r="BX31" s="310"/>
      <c r="BY31" s="310"/>
      <c r="BZ31" s="310"/>
      <c r="CA31" s="310"/>
      <c r="CB31" s="310"/>
      <c r="CC31" s="310"/>
      <c r="CD31" s="310"/>
      <c r="CE31" s="310"/>
      <c r="CF31" s="310"/>
      <c r="CG31" s="310"/>
      <c r="CH31" s="310"/>
      <c r="CI31" s="310"/>
      <c r="CJ31" s="310"/>
      <c r="CK31" s="310"/>
    </row>
    <row r="32" spans="1:89" ht="9.75" customHeight="1" x14ac:dyDescent="0.35">
      <c r="A32" s="314"/>
      <c r="B32" s="782"/>
      <c r="C32" s="782"/>
      <c r="D32" s="782"/>
      <c r="E32" s="782"/>
      <c r="F32" s="782"/>
      <c r="G32" s="782"/>
      <c r="H32" s="782"/>
      <c r="I32" s="782"/>
      <c r="J32" s="782"/>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c r="BZ32" s="310"/>
      <c r="CA32" s="310"/>
      <c r="CB32" s="310"/>
      <c r="CC32" s="310"/>
      <c r="CD32" s="310"/>
      <c r="CE32" s="310"/>
      <c r="CF32" s="310"/>
      <c r="CG32" s="310"/>
      <c r="CH32" s="310"/>
      <c r="CI32" s="310"/>
      <c r="CJ32" s="310"/>
      <c r="CK32" s="310"/>
    </row>
    <row r="33" spans="1:89" ht="148.5" customHeight="1" x14ac:dyDescent="0.35">
      <c r="A33" s="314" t="s">
        <v>1226</v>
      </c>
      <c r="B33" s="1090" t="s">
        <v>1227</v>
      </c>
      <c r="C33" s="1090"/>
      <c r="D33" s="1090"/>
      <c r="E33" s="1090"/>
      <c r="F33" s="1090"/>
      <c r="G33" s="1090"/>
      <c r="H33" s="1090"/>
      <c r="I33" s="1090"/>
      <c r="J33" s="109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310"/>
      <c r="AM33" s="310"/>
      <c r="AN33" s="310"/>
      <c r="AO33" s="310"/>
      <c r="AP33" s="310"/>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c r="BQ33" s="310"/>
      <c r="BR33" s="310"/>
      <c r="BS33" s="310"/>
      <c r="BT33" s="310"/>
      <c r="BU33" s="310"/>
      <c r="BV33" s="310"/>
      <c r="BW33" s="310"/>
      <c r="BX33" s="310"/>
      <c r="BY33" s="310"/>
      <c r="BZ33" s="310"/>
      <c r="CA33" s="310"/>
      <c r="CB33" s="310"/>
      <c r="CC33" s="310"/>
      <c r="CD33" s="310"/>
      <c r="CE33" s="310"/>
      <c r="CF33" s="310"/>
      <c r="CG33" s="310"/>
      <c r="CH33" s="310"/>
      <c r="CI33" s="310"/>
      <c r="CJ33" s="310"/>
      <c r="CK33" s="310"/>
    </row>
    <row r="34" spans="1:89" ht="1.5" customHeight="1" x14ac:dyDescent="0.35">
      <c r="A34" s="314"/>
      <c r="B34" s="782"/>
      <c r="C34" s="782"/>
      <c r="D34" s="782"/>
      <c r="E34" s="782"/>
      <c r="F34" s="782"/>
      <c r="G34" s="782"/>
      <c r="H34" s="782"/>
      <c r="I34" s="782"/>
      <c r="J34" s="782"/>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0"/>
      <c r="AL34" s="310"/>
      <c r="AM34" s="310"/>
      <c r="AN34" s="310"/>
      <c r="AO34" s="310"/>
      <c r="AP34" s="310"/>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c r="BQ34" s="310"/>
      <c r="BR34" s="310"/>
      <c r="BS34" s="310"/>
      <c r="BT34" s="310"/>
      <c r="BU34" s="310"/>
      <c r="BV34" s="310"/>
      <c r="BW34" s="310"/>
      <c r="BX34" s="310"/>
      <c r="BY34" s="310"/>
      <c r="BZ34" s="310"/>
      <c r="CA34" s="310"/>
      <c r="CB34" s="310"/>
      <c r="CC34" s="310"/>
      <c r="CD34" s="310"/>
      <c r="CE34" s="310"/>
      <c r="CF34" s="310"/>
      <c r="CG34" s="310"/>
      <c r="CH34" s="310"/>
      <c r="CI34" s="310"/>
      <c r="CJ34" s="310"/>
      <c r="CK34" s="310"/>
    </row>
    <row r="35" spans="1:89" ht="28.9" customHeight="1" x14ac:dyDescent="0.35">
      <c r="A35" s="314" t="s">
        <v>1228</v>
      </c>
      <c r="B35" s="1090" t="s">
        <v>1229</v>
      </c>
      <c r="C35" s="949"/>
      <c r="D35" s="949"/>
      <c r="E35" s="949"/>
      <c r="F35" s="949"/>
      <c r="G35" s="949"/>
      <c r="H35" s="949"/>
      <c r="I35" s="949"/>
      <c r="J35" s="949"/>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0"/>
      <c r="AY35" s="310"/>
      <c r="AZ35" s="310"/>
      <c r="BA35" s="310"/>
      <c r="BB35" s="310"/>
      <c r="BC35" s="310"/>
      <c r="BD35" s="310"/>
      <c r="BE35" s="310"/>
      <c r="BF35" s="310"/>
      <c r="BG35" s="310"/>
      <c r="BH35" s="310"/>
      <c r="BI35" s="310"/>
      <c r="BJ35" s="310"/>
      <c r="BK35" s="310"/>
      <c r="BL35" s="310"/>
      <c r="BM35" s="310"/>
      <c r="BN35" s="310"/>
      <c r="BO35" s="310"/>
      <c r="BP35" s="310"/>
      <c r="BQ35" s="310"/>
      <c r="BR35" s="310"/>
      <c r="BS35" s="310"/>
      <c r="BT35" s="310"/>
      <c r="BU35" s="310"/>
      <c r="BV35" s="310"/>
      <c r="BW35" s="310"/>
      <c r="BX35" s="310"/>
      <c r="BY35" s="310"/>
      <c r="BZ35" s="310"/>
      <c r="CA35" s="310"/>
      <c r="CB35" s="310"/>
      <c r="CC35" s="310"/>
      <c r="CD35" s="310"/>
      <c r="CE35" s="310"/>
      <c r="CF35" s="310"/>
      <c r="CG35" s="310"/>
      <c r="CH35" s="310"/>
      <c r="CI35" s="310"/>
      <c r="CJ35" s="310"/>
      <c r="CK35" s="310"/>
    </row>
    <row r="36" spans="1:89" x14ac:dyDescent="0.35">
      <c r="A36" s="314"/>
      <c r="B36" s="782"/>
      <c r="C36" s="782"/>
      <c r="D36" s="782"/>
      <c r="E36" s="782"/>
      <c r="F36" s="782"/>
      <c r="G36" s="782"/>
      <c r="H36" s="782"/>
      <c r="I36" s="782"/>
      <c r="J36" s="782"/>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10"/>
      <c r="AX36" s="310"/>
      <c r="AY36" s="310"/>
      <c r="AZ36" s="310"/>
      <c r="BA36" s="310"/>
      <c r="BB36" s="310"/>
      <c r="BC36" s="310"/>
      <c r="BD36" s="310"/>
      <c r="BE36" s="310"/>
      <c r="BF36" s="310"/>
      <c r="BG36" s="310"/>
      <c r="BH36" s="310"/>
      <c r="BI36" s="310"/>
      <c r="BJ36" s="310"/>
      <c r="BK36" s="310"/>
      <c r="BL36" s="310"/>
      <c r="BM36" s="310"/>
      <c r="BN36" s="310"/>
      <c r="BO36" s="310"/>
      <c r="BP36" s="310"/>
      <c r="BQ36" s="310"/>
      <c r="BR36" s="310"/>
      <c r="BS36" s="310"/>
      <c r="BT36" s="310"/>
      <c r="BU36" s="310"/>
      <c r="BV36" s="310"/>
      <c r="BW36" s="310"/>
      <c r="BX36" s="310"/>
      <c r="BY36" s="310"/>
      <c r="BZ36" s="310"/>
      <c r="CA36" s="310"/>
      <c r="CB36" s="310"/>
      <c r="CC36" s="310"/>
      <c r="CD36" s="310"/>
      <c r="CE36" s="310"/>
      <c r="CF36" s="310"/>
      <c r="CG36" s="310"/>
      <c r="CH36" s="310"/>
      <c r="CI36" s="310"/>
      <c r="CJ36" s="310"/>
      <c r="CK36" s="310"/>
    </row>
    <row r="37" spans="1:89" x14ac:dyDescent="0.35">
      <c r="A37" s="314" t="s">
        <v>1230</v>
      </c>
      <c r="B37" s="782" t="s">
        <v>1231</v>
      </c>
      <c r="C37" s="782"/>
      <c r="D37" s="782"/>
      <c r="E37" s="782"/>
      <c r="F37" s="782"/>
      <c r="G37" s="782"/>
      <c r="H37" s="782"/>
      <c r="I37" s="782"/>
      <c r="J37" s="782"/>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10"/>
      <c r="AX37" s="310"/>
      <c r="AY37" s="310"/>
      <c r="AZ37" s="310"/>
      <c r="BA37" s="310"/>
      <c r="BB37" s="310"/>
      <c r="BC37" s="310"/>
      <c r="BD37" s="310"/>
      <c r="BE37" s="310"/>
      <c r="BF37" s="310"/>
      <c r="BG37" s="310"/>
      <c r="BH37" s="310"/>
      <c r="BI37" s="310"/>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0"/>
      <c r="CF37" s="310"/>
      <c r="CG37" s="310"/>
      <c r="CH37" s="310"/>
      <c r="CI37" s="310"/>
      <c r="CJ37" s="310"/>
      <c r="CK37" s="310"/>
    </row>
    <row r="38" spans="1:89" x14ac:dyDescent="0.35">
      <c r="A38" s="314"/>
      <c r="B38" s="782"/>
      <c r="C38" s="782"/>
      <c r="D38" s="782"/>
      <c r="E38" s="782"/>
      <c r="F38" s="782"/>
      <c r="G38" s="782"/>
      <c r="H38" s="782"/>
      <c r="I38" s="782"/>
      <c r="J38" s="782"/>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310"/>
      <c r="BE38" s="310"/>
      <c r="BF38" s="310"/>
      <c r="BG38" s="310"/>
      <c r="BH38" s="310"/>
      <c r="BI38" s="310"/>
      <c r="BJ38" s="310"/>
      <c r="BK38" s="310"/>
      <c r="BL38" s="310"/>
      <c r="BM38" s="310"/>
      <c r="BN38" s="310"/>
      <c r="BO38" s="310"/>
      <c r="BP38" s="310"/>
      <c r="BQ38" s="310"/>
      <c r="BR38" s="310"/>
      <c r="BS38" s="310"/>
      <c r="BT38" s="310"/>
      <c r="BU38" s="310"/>
      <c r="BV38" s="310"/>
      <c r="BW38" s="310"/>
      <c r="BX38" s="310"/>
      <c r="BY38" s="310"/>
      <c r="BZ38" s="310"/>
      <c r="CA38" s="310"/>
      <c r="CB38" s="310"/>
      <c r="CC38" s="310"/>
      <c r="CD38" s="310"/>
      <c r="CE38" s="310"/>
      <c r="CF38" s="310"/>
      <c r="CG38" s="310"/>
      <c r="CH38" s="310"/>
      <c r="CI38" s="310"/>
      <c r="CJ38" s="310"/>
      <c r="CK38" s="310"/>
    </row>
    <row r="39" spans="1:89" ht="42" customHeight="1" x14ac:dyDescent="0.35">
      <c r="A39" s="314" t="s">
        <v>1232</v>
      </c>
      <c r="B39" s="1090" t="s">
        <v>1233</v>
      </c>
      <c r="C39" s="949"/>
      <c r="D39" s="949"/>
      <c r="E39" s="949"/>
      <c r="F39" s="949"/>
      <c r="G39" s="949"/>
      <c r="H39" s="949"/>
      <c r="I39" s="949"/>
      <c r="J39" s="949"/>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row>
    <row r="40" spans="1:89" x14ac:dyDescent="0.35">
      <c r="A40" s="372"/>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10"/>
      <c r="AX40" s="310"/>
      <c r="AY40" s="310"/>
      <c r="AZ40" s="310"/>
      <c r="BA40" s="310"/>
      <c r="BB40" s="310"/>
      <c r="BC40" s="310"/>
      <c r="BD40" s="310"/>
      <c r="BE40" s="310"/>
      <c r="BF40" s="310"/>
      <c r="BG40" s="310"/>
      <c r="BH40" s="310"/>
      <c r="BI40" s="310"/>
      <c r="BJ40" s="310"/>
      <c r="BK40" s="310"/>
      <c r="BL40" s="310"/>
      <c r="BM40" s="310"/>
      <c r="BN40" s="310"/>
      <c r="BO40" s="310"/>
      <c r="BP40" s="310"/>
      <c r="BQ40" s="310"/>
      <c r="BR40" s="310"/>
      <c r="BS40" s="310"/>
      <c r="BT40" s="310"/>
      <c r="BU40" s="310"/>
      <c r="BV40" s="310"/>
      <c r="BW40" s="310"/>
      <c r="BX40" s="310"/>
      <c r="BY40" s="310"/>
      <c r="BZ40" s="310"/>
      <c r="CA40" s="310"/>
      <c r="CB40" s="310"/>
      <c r="CC40" s="310"/>
      <c r="CD40" s="310"/>
      <c r="CE40" s="310"/>
      <c r="CF40" s="310"/>
      <c r="CG40" s="310"/>
      <c r="CH40" s="310"/>
      <c r="CI40" s="310"/>
      <c r="CJ40" s="310"/>
      <c r="CK40" s="310"/>
    </row>
    <row r="41" spans="1:89" ht="34.5" customHeight="1" x14ac:dyDescent="0.35">
      <c r="A41" s="372"/>
      <c r="B41" s="312" t="s">
        <v>48</v>
      </c>
      <c r="C41" s="1090" t="s">
        <v>1234</v>
      </c>
      <c r="D41" s="949"/>
      <c r="E41" s="949"/>
      <c r="F41" s="949"/>
      <c r="G41" s="949"/>
      <c r="H41" s="949"/>
      <c r="I41" s="949"/>
      <c r="J41" s="949"/>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310"/>
      <c r="BD41" s="310"/>
      <c r="BE41" s="310"/>
      <c r="BF41" s="310"/>
      <c r="BG41" s="310"/>
      <c r="BH41" s="310"/>
      <c r="BI41" s="310"/>
      <c r="BJ41" s="310"/>
      <c r="BK41" s="310"/>
      <c r="BL41" s="310"/>
      <c r="BM41" s="310"/>
      <c r="BN41" s="310"/>
      <c r="BO41" s="310"/>
      <c r="BP41" s="310"/>
      <c r="BQ41" s="310"/>
      <c r="BR41" s="310"/>
      <c r="BS41" s="310"/>
      <c r="BT41" s="310"/>
      <c r="BU41" s="310"/>
      <c r="BV41" s="310"/>
      <c r="BW41" s="310"/>
      <c r="BX41" s="310"/>
      <c r="BY41" s="310"/>
      <c r="BZ41" s="310"/>
      <c r="CA41" s="310"/>
      <c r="CB41" s="310"/>
      <c r="CC41" s="310"/>
      <c r="CD41" s="310"/>
      <c r="CE41" s="310"/>
      <c r="CF41" s="310"/>
      <c r="CG41" s="310"/>
      <c r="CH41" s="310"/>
      <c r="CI41" s="310"/>
      <c r="CJ41" s="310"/>
      <c r="CK41" s="310"/>
    </row>
    <row r="42" spans="1:89" ht="35.25" customHeight="1" x14ac:dyDescent="0.35">
      <c r="A42" s="372"/>
      <c r="B42" s="312" t="s">
        <v>50</v>
      </c>
      <c r="C42" s="1090" t="s">
        <v>1235</v>
      </c>
      <c r="D42" s="949"/>
      <c r="E42" s="949"/>
      <c r="F42" s="949"/>
      <c r="G42" s="949"/>
      <c r="H42" s="949"/>
      <c r="I42" s="949"/>
      <c r="J42" s="949"/>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310"/>
      <c r="BK42" s="310"/>
      <c r="BL42" s="310"/>
      <c r="BM42" s="310"/>
      <c r="BN42" s="310"/>
      <c r="BO42" s="310"/>
      <c r="BP42" s="310"/>
      <c r="BQ42" s="310"/>
      <c r="BR42" s="310"/>
      <c r="BS42" s="310"/>
      <c r="BT42" s="310"/>
      <c r="BU42" s="310"/>
      <c r="BV42" s="310"/>
      <c r="BW42" s="310"/>
      <c r="BX42" s="310"/>
      <c r="BY42" s="310"/>
      <c r="BZ42" s="310"/>
      <c r="CA42" s="310"/>
      <c r="CB42" s="310"/>
      <c r="CC42" s="310"/>
      <c r="CD42" s="310"/>
      <c r="CE42" s="310"/>
      <c r="CF42" s="310"/>
      <c r="CG42" s="310"/>
      <c r="CH42" s="310"/>
      <c r="CI42" s="310"/>
      <c r="CJ42" s="310"/>
      <c r="CK42" s="310"/>
    </row>
    <row r="43" spans="1:89" ht="33" customHeight="1" x14ac:dyDescent="0.35">
      <c r="A43" s="372"/>
      <c r="B43" s="312" t="s">
        <v>52</v>
      </c>
      <c r="C43" s="1090" t="s">
        <v>1236</v>
      </c>
      <c r="D43" s="949"/>
      <c r="E43" s="949"/>
      <c r="F43" s="949"/>
      <c r="G43" s="949"/>
      <c r="H43" s="949"/>
      <c r="I43" s="949"/>
      <c r="J43" s="949"/>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row>
    <row r="44" spans="1:89" ht="43.9" customHeight="1" x14ac:dyDescent="0.35">
      <c r="A44" s="372"/>
      <c r="B44" s="312" t="s">
        <v>424</v>
      </c>
      <c r="C44" s="1090" t="s">
        <v>1237</v>
      </c>
      <c r="D44" s="949"/>
      <c r="E44" s="949"/>
      <c r="F44" s="949"/>
      <c r="G44" s="949"/>
      <c r="H44" s="949"/>
      <c r="I44" s="949"/>
      <c r="J44" s="949"/>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row>
    <row r="45" spans="1:89" x14ac:dyDescent="0.35">
      <c r="A45" s="372"/>
      <c r="B45" s="310"/>
      <c r="C45" s="310"/>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row>
    <row r="46" spans="1:89" ht="28.9" customHeight="1" x14ac:dyDescent="0.35">
      <c r="A46" s="314" t="s">
        <v>1238</v>
      </c>
      <c r="B46" s="1090" t="s">
        <v>1239</v>
      </c>
      <c r="C46" s="949"/>
      <c r="D46" s="949"/>
      <c r="E46" s="949"/>
      <c r="F46" s="949"/>
      <c r="G46" s="949"/>
      <c r="H46" s="949"/>
      <c r="I46" s="949"/>
      <c r="J46" s="949"/>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0"/>
      <c r="AY46" s="310"/>
      <c r="AZ46" s="310"/>
      <c r="BA46" s="310"/>
      <c r="BB46" s="310"/>
      <c r="BC46" s="310"/>
      <c r="BD46" s="310"/>
      <c r="BE46" s="310"/>
      <c r="BF46" s="310"/>
      <c r="BG46" s="310"/>
      <c r="BH46" s="310"/>
      <c r="BI46" s="310"/>
      <c r="BJ46" s="310"/>
      <c r="BK46" s="310"/>
      <c r="BL46" s="310"/>
      <c r="BM46" s="310"/>
      <c r="BN46" s="310"/>
      <c r="BO46" s="310"/>
      <c r="BP46" s="310"/>
      <c r="BQ46" s="310"/>
      <c r="BR46" s="310"/>
      <c r="BS46" s="310"/>
      <c r="BT46" s="310"/>
      <c r="BU46" s="310"/>
      <c r="BV46" s="310"/>
      <c r="BW46" s="310"/>
      <c r="BX46" s="310"/>
      <c r="BY46" s="310"/>
      <c r="BZ46" s="310"/>
      <c r="CA46" s="310"/>
      <c r="CB46" s="310"/>
      <c r="CC46" s="310"/>
      <c r="CD46" s="310"/>
      <c r="CE46" s="310"/>
      <c r="CF46" s="310"/>
      <c r="CG46" s="310"/>
      <c r="CH46" s="310"/>
      <c r="CI46" s="310"/>
      <c r="CJ46" s="310"/>
      <c r="CK46" s="310"/>
    </row>
    <row r="47" spans="1:89" x14ac:dyDescent="0.35">
      <c r="A47" s="314"/>
      <c r="B47" s="782"/>
      <c r="C47" s="782"/>
      <c r="D47" s="782"/>
      <c r="E47" s="782"/>
      <c r="F47" s="782"/>
      <c r="G47" s="782"/>
      <c r="H47" s="782"/>
      <c r="I47" s="782"/>
      <c r="J47" s="782"/>
      <c r="K47" s="310"/>
      <c r="L47" s="310"/>
      <c r="M47" s="310"/>
      <c r="N47" s="310"/>
      <c r="O47" s="310"/>
      <c r="P47" s="310"/>
      <c r="Q47" s="310"/>
      <c r="R47" s="310"/>
      <c r="S47" s="310"/>
      <c r="T47" s="310"/>
      <c r="U47" s="310"/>
      <c r="V47" s="310"/>
      <c r="W47" s="310"/>
      <c r="X47" s="310"/>
      <c r="Y47" s="310"/>
      <c r="Z47" s="310"/>
      <c r="AA47" s="310"/>
      <c r="AB47" s="310"/>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0"/>
      <c r="AY47" s="310"/>
      <c r="AZ47" s="310"/>
      <c r="BA47" s="310"/>
      <c r="BB47" s="310"/>
      <c r="BC47" s="310"/>
      <c r="BD47" s="310"/>
      <c r="BE47" s="310"/>
      <c r="BF47" s="310"/>
      <c r="BG47" s="310"/>
      <c r="BH47" s="310"/>
      <c r="BI47" s="310"/>
      <c r="BJ47" s="310"/>
      <c r="BK47" s="310"/>
      <c r="BL47" s="310"/>
      <c r="BM47" s="310"/>
      <c r="BN47" s="310"/>
      <c r="BO47" s="310"/>
      <c r="BP47" s="310"/>
      <c r="BQ47" s="310"/>
      <c r="BR47" s="310"/>
      <c r="BS47" s="310"/>
      <c r="BT47" s="310"/>
      <c r="BU47" s="310"/>
      <c r="BV47" s="310"/>
      <c r="BW47" s="310"/>
      <c r="BX47" s="310"/>
      <c r="BY47" s="310"/>
      <c r="BZ47" s="310"/>
      <c r="CA47" s="310"/>
      <c r="CB47" s="310"/>
      <c r="CC47" s="310"/>
      <c r="CD47" s="310"/>
      <c r="CE47" s="310"/>
      <c r="CF47" s="310"/>
      <c r="CG47" s="310"/>
      <c r="CH47" s="310"/>
      <c r="CI47" s="310"/>
      <c r="CJ47" s="310"/>
      <c r="CK47" s="310"/>
    </row>
    <row r="48" spans="1:89" ht="28.9" customHeight="1" x14ac:dyDescent="0.35">
      <c r="A48" s="314" t="s">
        <v>1240</v>
      </c>
      <c r="B48" s="1090" t="s">
        <v>1241</v>
      </c>
      <c r="C48" s="949"/>
      <c r="D48" s="949"/>
      <c r="E48" s="949"/>
      <c r="F48" s="949"/>
      <c r="G48" s="949"/>
      <c r="H48" s="949"/>
      <c r="I48" s="949"/>
      <c r="J48" s="949"/>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310"/>
      <c r="BD48" s="310"/>
      <c r="BE48" s="310"/>
      <c r="BF48" s="310"/>
      <c r="BG48" s="310"/>
      <c r="BH48" s="310"/>
      <c r="BI48" s="310"/>
      <c r="BJ48" s="310"/>
      <c r="BK48" s="310"/>
      <c r="BL48" s="310"/>
      <c r="BM48" s="310"/>
      <c r="BN48" s="310"/>
      <c r="BO48" s="310"/>
      <c r="BP48" s="310"/>
      <c r="BQ48" s="310"/>
      <c r="BR48" s="310"/>
      <c r="BS48" s="310"/>
      <c r="BT48" s="310"/>
      <c r="BU48" s="310"/>
      <c r="BV48" s="310"/>
      <c r="BW48" s="310"/>
      <c r="BX48" s="310"/>
      <c r="BY48" s="310"/>
      <c r="BZ48" s="310"/>
      <c r="CA48" s="310"/>
      <c r="CB48" s="310"/>
      <c r="CC48" s="310"/>
      <c r="CD48" s="310"/>
      <c r="CE48" s="310"/>
      <c r="CF48" s="310"/>
      <c r="CG48" s="310"/>
      <c r="CH48" s="310"/>
      <c r="CI48" s="310"/>
      <c r="CJ48" s="310"/>
      <c r="CK48" s="310"/>
    </row>
    <row r="49" spans="1:89" ht="12" customHeight="1" x14ac:dyDescent="0.35">
      <c r="A49" s="314"/>
      <c r="B49" s="782"/>
      <c r="C49" s="782"/>
      <c r="D49" s="782"/>
      <c r="E49" s="782"/>
      <c r="F49" s="782"/>
      <c r="G49" s="782"/>
      <c r="H49" s="782"/>
      <c r="I49" s="782"/>
      <c r="J49" s="782"/>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0"/>
      <c r="AY49" s="310"/>
      <c r="AZ49" s="310"/>
      <c r="BA49" s="310"/>
      <c r="BB49" s="310"/>
      <c r="BC49" s="310"/>
      <c r="BD49" s="310"/>
      <c r="BE49" s="310"/>
      <c r="BF49" s="310"/>
      <c r="BG49" s="310"/>
      <c r="BH49" s="310"/>
      <c r="BI49" s="310"/>
      <c r="BJ49" s="310"/>
      <c r="BK49" s="310"/>
      <c r="BL49" s="310"/>
      <c r="BM49" s="310"/>
      <c r="BN49" s="310"/>
      <c r="BO49" s="310"/>
      <c r="BP49" s="310"/>
      <c r="BQ49" s="310"/>
      <c r="BR49" s="310"/>
      <c r="BS49" s="310"/>
      <c r="BT49" s="310"/>
      <c r="BU49" s="310"/>
      <c r="BV49" s="310"/>
      <c r="BW49" s="310"/>
      <c r="BX49" s="310"/>
      <c r="BY49" s="310"/>
      <c r="BZ49" s="310"/>
      <c r="CA49" s="310"/>
      <c r="CB49" s="310"/>
      <c r="CC49" s="310"/>
      <c r="CD49" s="310"/>
      <c r="CE49" s="310"/>
      <c r="CF49" s="310"/>
      <c r="CG49" s="310"/>
      <c r="CH49" s="310"/>
      <c r="CI49" s="310"/>
      <c r="CJ49" s="310"/>
      <c r="CK49" s="310"/>
    </row>
    <row r="50" spans="1:89" ht="47.25" customHeight="1" x14ac:dyDescent="0.35">
      <c r="A50" s="314" t="s">
        <v>1242</v>
      </c>
      <c r="B50" s="1090" t="s">
        <v>1243</v>
      </c>
      <c r="C50" s="949"/>
      <c r="D50" s="949"/>
      <c r="E50" s="949"/>
      <c r="F50" s="949"/>
      <c r="G50" s="949"/>
      <c r="H50" s="949"/>
      <c r="I50" s="949"/>
      <c r="J50" s="949"/>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0"/>
      <c r="AY50" s="310"/>
      <c r="AZ50" s="310"/>
      <c r="BA50" s="310"/>
      <c r="BB50" s="310"/>
      <c r="BC50" s="310"/>
      <c r="BD50" s="310"/>
      <c r="BE50" s="310"/>
      <c r="BF50" s="310"/>
      <c r="BG50" s="310"/>
      <c r="BH50" s="310"/>
      <c r="BI50" s="310"/>
      <c r="BJ50" s="310"/>
      <c r="BK50" s="310"/>
      <c r="BL50" s="310"/>
      <c r="BM50" s="310"/>
      <c r="BN50" s="310"/>
      <c r="BO50" s="310"/>
      <c r="BP50" s="310"/>
      <c r="BQ50" s="310"/>
      <c r="BR50" s="310"/>
      <c r="BS50" s="310"/>
      <c r="BT50" s="310"/>
      <c r="BU50" s="310"/>
      <c r="BV50" s="310"/>
      <c r="BW50" s="310"/>
      <c r="BX50" s="310"/>
      <c r="BY50" s="310"/>
      <c r="BZ50" s="310"/>
      <c r="CA50" s="310"/>
      <c r="CB50" s="310"/>
      <c r="CC50" s="310"/>
      <c r="CD50" s="310"/>
      <c r="CE50" s="310"/>
      <c r="CF50" s="310"/>
      <c r="CG50" s="310"/>
      <c r="CH50" s="310"/>
      <c r="CI50" s="310"/>
      <c r="CJ50" s="310"/>
      <c r="CK50" s="310"/>
    </row>
    <row r="51" spans="1:89" ht="10.5" customHeight="1" x14ac:dyDescent="0.35">
      <c r="A51" s="314"/>
      <c r="B51" s="782"/>
      <c r="C51" s="782"/>
      <c r="D51" s="782"/>
      <c r="E51" s="782"/>
      <c r="F51" s="782"/>
      <c r="G51" s="782"/>
      <c r="H51" s="782"/>
      <c r="I51" s="782"/>
      <c r="J51" s="782"/>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310"/>
      <c r="BD51" s="310"/>
      <c r="BE51" s="310"/>
      <c r="BF51" s="310"/>
      <c r="BG51" s="310"/>
      <c r="BH51" s="310"/>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0"/>
      <c r="CF51" s="310"/>
      <c r="CG51" s="310"/>
      <c r="CH51" s="310"/>
      <c r="CI51" s="310"/>
      <c r="CJ51" s="310"/>
      <c r="CK51" s="310"/>
    </row>
    <row r="52" spans="1:89" x14ac:dyDescent="0.35">
      <c r="A52" s="314" t="s">
        <v>1244</v>
      </c>
      <c r="B52" s="782" t="s">
        <v>1245</v>
      </c>
      <c r="C52" s="782"/>
      <c r="D52" s="782"/>
      <c r="E52" s="782"/>
      <c r="F52" s="782"/>
      <c r="G52" s="782"/>
      <c r="H52" s="782"/>
      <c r="I52" s="782"/>
      <c r="J52" s="782"/>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c r="BY52" s="310"/>
      <c r="BZ52" s="310"/>
      <c r="CA52" s="310"/>
      <c r="CB52" s="310"/>
      <c r="CC52" s="310"/>
      <c r="CD52" s="310"/>
      <c r="CE52" s="310"/>
      <c r="CF52" s="310"/>
      <c r="CG52" s="310"/>
      <c r="CH52" s="310"/>
      <c r="CI52" s="310"/>
      <c r="CJ52" s="310"/>
      <c r="CK52" s="310"/>
    </row>
    <row r="53" spans="1:89" x14ac:dyDescent="0.35">
      <c r="A53" s="372"/>
      <c r="B53" s="310"/>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310"/>
      <c r="BG53" s="310"/>
      <c r="BH53" s="310"/>
      <c r="BI53" s="310"/>
      <c r="BJ53" s="310"/>
      <c r="BK53" s="310"/>
      <c r="BL53" s="310"/>
      <c r="BM53" s="310"/>
      <c r="BN53" s="310"/>
      <c r="BO53" s="310"/>
      <c r="BP53" s="310"/>
      <c r="BQ53" s="310"/>
      <c r="BR53" s="310"/>
      <c r="BS53" s="310"/>
      <c r="BT53" s="310"/>
      <c r="BU53" s="310"/>
      <c r="BV53" s="310"/>
      <c r="BW53" s="310"/>
      <c r="BX53" s="310"/>
      <c r="BY53" s="310"/>
      <c r="BZ53" s="310"/>
      <c r="CA53" s="310"/>
      <c r="CB53" s="310"/>
      <c r="CC53" s="310"/>
      <c r="CD53" s="310"/>
      <c r="CE53" s="310"/>
      <c r="CF53" s="310"/>
      <c r="CG53" s="310"/>
      <c r="CH53" s="310"/>
      <c r="CI53" s="310"/>
      <c r="CJ53" s="310"/>
      <c r="CK53" s="310"/>
    </row>
    <row r="54" spans="1:89" ht="49.5" customHeight="1" x14ac:dyDescent="0.35">
      <c r="A54" s="372"/>
      <c r="B54" s="312" t="s">
        <v>48</v>
      </c>
      <c r="C54" s="1090" t="s">
        <v>1246</v>
      </c>
      <c r="D54" s="949"/>
      <c r="E54" s="949"/>
      <c r="F54" s="949"/>
      <c r="G54" s="949"/>
      <c r="H54" s="949"/>
      <c r="I54" s="949"/>
      <c r="J54" s="949"/>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0"/>
      <c r="AY54" s="310"/>
      <c r="AZ54" s="310"/>
      <c r="BA54" s="310"/>
      <c r="BB54" s="310"/>
      <c r="BC54" s="310"/>
      <c r="BD54" s="310"/>
      <c r="BE54" s="310"/>
      <c r="BF54" s="310"/>
      <c r="BG54" s="310"/>
      <c r="BH54" s="310"/>
      <c r="BI54" s="310"/>
      <c r="BJ54" s="310"/>
      <c r="BK54" s="310"/>
      <c r="BL54" s="310"/>
      <c r="BM54" s="310"/>
      <c r="BN54" s="310"/>
      <c r="BO54" s="310"/>
      <c r="BP54" s="310"/>
      <c r="BQ54" s="310"/>
      <c r="BR54" s="310"/>
      <c r="BS54" s="310"/>
      <c r="BT54" s="310"/>
      <c r="BU54" s="310"/>
      <c r="BV54" s="310"/>
      <c r="BW54" s="310"/>
      <c r="BX54" s="310"/>
      <c r="BY54" s="310"/>
      <c r="BZ54" s="310"/>
      <c r="CA54" s="310"/>
      <c r="CB54" s="310"/>
      <c r="CC54" s="310"/>
      <c r="CD54" s="310"/>
      <c r="CE54" s="310"/>
      <c r="CF54" s="310"/>
      <c r="CG54" s="310"/>
      <c r="CH54" s="310"/>
      <c r="CI54" s="310"/>
      <c r="CJ54" s="310"/>
      <c r="CK54" s="310"/>
    </row>
    <row r="55" spans="1:89" ht="54.75" customHeight="1" x14ac:dyDescent="0.35">
      <c r="A55" s="372"/>
      <c r="B55" s="312" t="s">
        <v>50</v>
      </c>
      <c r="C55" s="1090" t="s">
        <v>1247</v>
      </c>
      <c r="D55" s="949"/>
      <c r="E55" s="949"/>
      <c r="F55" s="949"/>
      <c r="G55" s="949"/>
      <c r="H55" s="949"/>
      <c r="I55" s="949"/>
      <c r="J55" s="949"/>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310"/>
      <c r="BD55" s="310"/>
      <c r="BE55" s="310"/>
      <c r="BF55" s="310"/>
      <c r="BG55" s="310"/>
      <c r="BH55" s="310"/>
      <c r="BI55" s="310"/>
      <c r="BJ55" s="310"/>
      <c r="BK55" s="310"/>
      <c r="BL55" s="310"/>
      <c r="BM55" s="310"/>
      <c r="BN55" s="310"/>
      <c r="BO55" s="310"/>
      <c r="BP55" s="310"/>
      <c r="BQ55" s="310"/>
      <c r="BR55" s="310"/>
      <c r="BS55" s="310"/>
      <c r="BT55" s="310"/>
      <c r="BU55" s="310"/>
      <c r="BV55" s="310"/>
      <c r="BW55" s="310"/>
      <c r="BX55" s="310"/>
      <c r="BY55" s="310"/>
      <c r="BZ55" s="310"/>
      <c r="CA55" s="310"/>
      <c r="CB55" s="310"/>
      <c r="CC55" s="310"/>
      <c r="CD55" s="310"/>
      <c r="CE55" s="310"/>
      <c r="CF55" s="310"/>
      <c r="CG55" s="310"/>
      <c r="CH55" s="310"/>
      <c r="CI55" s="310"/>
      <c r="CJ55" s="310"/>
      <c r="CK55" s="310"/>
    </row>
    <row r="56" spans="1:89" ht="79.5" customHeight="1" x14ac:dyDescent="0.35">
      <c r="A56" s="372"/>
      <c r="B56" s="312" t="s">
        <v>52</v>
      </c>
      <c r="C56" s="1090" t="s">
        <v>1248</v>
      </c>
      <c r="D56" s="949"/>
      <c r="E56" s="949"/>
      <c r="F56" s="949"/>
      <c r="G56" s="949"/>
      <c r="H56" s="949"/>
      <c r="I56" s="949"/>
      <c r="J56" s="949"/>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0"/>
      <c r="AY56" s="310"/>
      <c r="AZ56" s="310"/>
      <c r="BA56" s="310"/>
      <c r="BB56" s="310"/>
      <c r="BC56" s="310"/>
      <c r="BD56" s="310"/>
      <c r="BE56" s="310"/>
      <c r="BF56" s="310"/>
      <c r="BG56" s="310"/>
      <c r="BH56" s="310"/>
      <c r="BI56" s="310"/>
      <c r="BJ56" s="310"/>
      <c r="BK56" s="310"/>
      <c r="BL56" s="310"/>
      <c r="BM56" s="310"/>
      <c r="BN56" s="310"/>
      <c r="BO56" s="310"/>
      <c r="BP56" s="310"/>
      <c r="BQ56" s="310"/>
      <c r="BR56" s="310"/>
      <c r="BS56" s="310"/>
      <c r="BT56" s="310"/>
      <c r="BU56" s="310"/>
      <c r="BV56" s="310"/>
      <c r="BW56" s="310"/>
      <c r="BX56" s="310"/>
      <c r="BY56" s="310"/>
      <c r="BZ56" s="310"/>
      <c r="CA56" s="310"/>
      <c r="CB56" s="310"/>
      <c r="CC56" s="310"/>
      <c r="CD56" s="310"/>
      <c r="CE56" s="310"/>
      <c r="CF56" s="310"/>
      <c r="CG56" s="310"/>
      <c r="CH56" s="310"/>
      <c r="CI56" s="310"/>
      <c r="CJ56" s="310"/>
      <c r="CK56" s="310"/>
    </row>
    <row r="57" spans="1:89" ht="6.75" customHeight="1" x14ac:dyDescent="0.35">
      <c r="A57" s="372"/>
      <c r="B57" s="310"/>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0"/>
      <c r="AJ57" s="310"/>
      <c r="AK57" s="310"/>
      <c r="AL57" s="310"/>
      <c r="AM57" s="310"/>
      <c r="AN57" s="310"/>
      <c r="AO57" s="310"/>
      <c r="AP57" s="310"/>
      <c r="AQ57" s="310"/>
      <c r="AR57" s="310"/>
      <c r="AS57" s="310"/>
      <c r="AT57" s="310"/>
      <c r="AU57" s="310"/>
      <c r="AV57" s="310"/>
      <c r="AW57" s="310"/>
      <c r="AX57" s="310"/>
      <c r="AY57" s="310"/>
      <c r="AZ57" s="310"/>
      <c r="BA57" s="310"/>
      <c r="BB57" s="310"/>
      <c r="BC57" s="310"/>
      <c r="BD57" s="310"/>
      <c r="BE57" s="310"/>
      <c r="BF57" s="310"/>
      <c r="BG57" s="310"/>
      <c r="BH57" s="310"/>
      <c r="BI57" s="310"/>
      <c r="BJ57" s="310"/>
      <c r="BK57" s="310"/>
      <c r="BL57" s="310"/>
      <c r="BM57" s="310"/>
      <c r="BN57" s="310"/>
      <c r="BO57" s="310"/>
      <c r="BP57" s="310"/>
      <c r="BQ57" s="310"/>
      <c r="BR57" s="310"/>
      <c r="BS57" s="310"/>
      <c r="BT57" s="310"/>
      <c r="BU57" s="310"/>
      <c r="BV57" s="310"/>
      <c r="BW57" s="310"/>
      <c r="BX57" s="310"/>
      <c r="BY57" s="310"/>
      <c r="BZ57" s="310"/>
      <c r="CA57" s="310"/>
      <c r="CB57" s="310"/>
      <c r="CC57" s="310"/>
      <c r="CD57" s="310"/>
      <c r="CE57" s="310"/>
      <c r="CF57" s="310"/>
      <c r="CG57" s="310"/>
      <c r="CH57" s="310"/>
      <c r="CI57" s="310"/>
      <c r="CJ57" s="310"/>
      <c r="CK57" s="310"/>
    </row>
    <row r="58" spans="1:89" ht="81" customHeight="1" x14ac:dyDescent="0.35">
      <c r="A58" s="314" t="s">
        <v>1249</v>
      </c>
      <c r="B58" s="1090" t="s">
        <v>1250</v>
      </c>
      <c r="C58" s="949"/>
      <c r="D58" s="949"/>
      <c r="E58" s="949"/>
      <c r="F58" s="949"/>
      <c r="G58" s="949"/>
      <c r="H58" s="949"/>
      <c r="I58" s="949"/>
      <c r="J58" s="949"/>
      <c r="K58" s="310"/>
      <c r="L58" s="310"/>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310"/>
      <c r="AJ58" s="310"/>
      <c r="AK58" s="310"/>
      <c r="AL58" s="310"/>
      <c r="AM58" s="310"/>
      <c r="AN58" s="310"/>
      <c r="AO58" s="310"/>
      <c r="AP58" s="310"/>
      <c r="AQ58" s="310"/>
      <c r="AR58" s="310"/>
      <c r="AS58" s="310"/>
      <c r="AT58" s="310"/>
      <c r="AU58" s="310"/>
      <c r="AV58" s="310"/>
      <c r="AW58" s="310"/>
      <c r="AX58" s="310"/>
      <c r="AY58" s="310"/>
      <c r="AZ58" s="310"/>
      <c r="BA58" s="310"/>
      <c r="BB58" s="310"/>
      <c r="BC58" s="310"/>
      <c r="BD58" s="310"/>
      <c r="BE58" s="310"/>
      <c r="BF58" s="310"/>
      <c r="BG58" s="310"/>
      <c r="BH58" s="310"/>
      <c r="BI58" s="310"/>
      <c r="BJ58" s="310"/>
      <c r="BK58" s="310"/>
      <c r="BL58" s="310"/>
      <c r="BM58" s="310"/>
      <c r="BN58" s="310"/>
      <c r="BO58" s="310"/>
      <c r="BP58" s="310"/>
      <c r="BQ58" s="310"/>
      <c r="BR58" s="310"/>
      <c r="BS58" s="310"/>
      <c r="BT58" s="310"/>
      <c r="BU58" s="310"/>
      <c r="BV58" s="310"/>
      <c r="BW58" s="310"/>
      <c r="BX58" s="310"/>
      <c r="BY58" s="310"/>
      <c r="BZ58" s="310"/>
      <c r="CA58" s="310"/>
      <c r="CB58" s="310"/>
      <c r="CC58" s="310"/>
      <c r="CD58" s="310"/>
      <c r="CE58" s="310"/>
      <c r="CF58" s="310"/>
      <c r="CG58" s="310"/>
      <c r="CH58" s="310"/>
      <c r="CI58" s="310"/>
      <c r="CJ58" s="310"/>
      <c r="CK58" s="310"/>
    </row>
    <row r="59" spans="1:89" ht="9" customHeight="1" x14ac:dyDescent="0.35">
      <c r="A59" s="373"/>
      <c r="B59" s="782"/>
      <c r="C59" s="782"/>
      <c r="D59" s="782"/>
      <c r="E59" s="782"/>
      <c r="F59" s="782"/>
      <c r="G59" s="782"/>
      <c r="H59" s="782"/>
      <c r="I59" s="782"/>
      <c r="J59" s="782"/>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0"/>
      <c r="AY59" s="310"/>
      <c r="AZ59" s="310"/>
      <c r="BA59" s="310"/>
      <c r="BB59" s="310"/>
      <c r="BC59" s="310"/>
      <c r="BD59" s="310"/>
      <c r="BE59" s="310"/>
      <c r="BF59" s="310"/>
      <c r="BG59" s="310"/>
      <c r="BH59" s="310"/>
      <c r="BI59" s="310"/>
      <c r="BJ59" s="310"/>
      <c r="BK59" s="310"/>
      <c r="BL59" s="310"/>
      <c r="BM59" s="310"/>
      <c r="BN59" s="310"/>
      <c r="BO59" s="310"/>
      <c r="BP59" s="310"/>
      <c r="BQ59" s="310"/>
      <c r="BR59" s="310"/>
      <c r="BS59" s="310"/>
      <c r="BT59" s="310"/>
      <c r="BU59" s="310"/>
      <c r="BV59" s="310"/>
      <c r="BW59" s="310"/>
      <c r="BX59" s="310"/>
      <c r="BY59" s="310"/>
      <c r="BZ59" s="310"/>
      <c r="CA59" s="310"/>
      <c r="CB59" s="310"/>
      <c r="CC59" s="310"/>
      <c r="CD59" s="310"/>
      <c r="CE59" s="310"/>
      <c r="CF59" s="310"/>
      <c r="CG59" s="310"/>
      <c r="CH59" s="310"/>
      <c r="CI59" s="310"/>
      <c r="CJ59" s="310"/>
      <c r="CK59" s="310"/>
    </row>
    <row r="60" spans="1:89" ht="28.15" customHeight="1" x14ac:dyDescent="0.35">
      <c r="A60" s="314" t="s">
        <v>1251</v>
      </c>
      <c r="B60" s="1090" t="s">
        <v>1252</v>
      </c>
      <c r="C60" s="949"/>
      <c r="D60" s="949"/>
      <c r="E60" s="949"/>
      <c r="F60" s="949"/>
      <c r="G60" s="949"/>
      <c r="H60" s="949"/>
      <c r="I60" s="949"/>
      <c r="J60" s="949"/>
      <c r="K60" s="310"/>
      <c r="L60" s="310"/>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310"/>
      <c r="AJ60" s="310"/>
      <c r="AK60" s="310"/>
      <c r="AL60" s="310"/>
      <c r="AM60" s="310"/>
      <c r="AN60" s="310"/>
      <c r="AO60" s="310"/>
      <c r="AP60" s="310"/>
      <c r="AQ60" s="310"/>
      <c r="AR60" s="310"/>
      <c r="AS60" s="310"/>
      <c r="AT60" s="310"/>
      <c r="AU60" s="310"/>
      <c r="AV60" s="310"/>
      <c r="AW60" s="310"/>
      <c r="AX60" s="310"/>
      <c r="AY60" s="310"/>
      <c r="AZ60" s="310"/>
      <c r="BA60" s="310"/>
      <c r="BB60" s="310"/>
      <c r="BC60" s="310"/>
      <c r="BD60" s="310"/>
      <c r="BE60" s="310"/>
      <c r="BF60" s="310"/>
      <c r="BG60" s="310"/>
      <c r="BH60" s="310"/>
      <c r="BI60" s="310"/>
      <c r="BJ60" s="310"/>
      <c r="BK60" s="310"/>
      <c r="BL60" s="310"/>
      <c r="BM60" s="310"/>
      <c r="BN60" s="310"/>
      <c r="BO60" s="310"/>
      <c r="BP60" s="310"/>
      <c r="BQ60" s="310"/>
      <c r="BR60" s="310"/>
      <c r="BS60" s="310"/>
      <c r="BT60" s="310"/>
      <c r="BU60" s="310"/>
      <c r="BV60" s="310"/>
      <c r="BW60" s="310"/>
      <c r="BX60" s="310"/>
      <c r="BY60" s="310"/>
      <c r="BZ60" s="310"/>
      <c r="CA60" s="310"/>
      <c r="CB60" s="310"/>
      <c r="CC60" s="310"/>
      <c r="CD60" s="310"/>
      <c r="CE60" s="310"/>
      <c r="CF60" s="310"/>
      <c r="CG60" s="310"/>
      <c r="CH60" s="310"/>
      <c r="CI60" s="310"/>
      <c r="CJ60" s="310"/>
      <c r="CK60" s="310"/>
    </row>
    <row r="61" spans="1:89" x14ac:dyDescent="0.35">
      <c r="A61" s="373"/>
      <c r="B61" s="782"/>
      <c r="C61" s="782"/>
      <c r="D61" s="782"/>
      <c r="E61" s="782"/>
      <c r="F61" s="782"/>
      <c r="G61" s="782"/>
      <c r="H61" s="782"/>
      <c r="I61" s="782"/>
      <c r="J61" s="782"/>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0"/>
      <c r="AM61" s="310"/>
      <c r="AN61" s="310"/>
      <c r="AO61" s="310"/>
      <c r="AP61" s="310"/>
      <c r="AQ61" s="310"/>
      <c r="AR61" s="310"/>
      <c r="AS61" s="310"/>
      <c r="AT61" s="310"/>
      <c r="AU61" s="310"/>
      <c r="AV61" s="310"/>
      <c r="AW61" s="310"/>
      <c r="AX61" s="310"/>
      <c r="AY61" s="310"/>
      <c r="AZ61" s="310"/>
      <c r="BA61" s="310"/>
      <c r="BB61" s="310"/>
      <c r="BC61" s="310"/>
      <c r="BD61" s="310"/>
      <c r="BE61" s="310"/>
      <c r="BF61" s="310"/>
      <c r="BG61" s="310"/>
      <c r="BH61" s="310"/>
      <c r="BI61" s="310"/>
      <c r="BJ61" s="310"/>
      <c r="BK61" s="310"/>
      <c r="BL61" s="310"/>
      <c r="BM61" s="310"/>
      <c r="BN61" s="310"/>
      <c r="BO61" s="310"/>
      <c r="BP61" s="310"/>
      <c r="BQ61" s="310"/>
      <c r="BR61" s="310"/>
      <c r="BS61" s="310"/>
      <c r="BT61" s="310"/>
      <c r="BU61" s="310"/>
      <c r="BV61" s="310"/>
      <c r="BW61" s="310"/>
      <c r="BX61" s="310"/>
      <c r="BY61" s="310"/>
      <c r="BZ61" s="310"/>
      <c r="CA61" s="310"/>
      <c r="CB61" s="310"/>
      <c r="CC61" s="310"/>
      <c r="CD61" s="310"/>
      <c r="CE61" s="310"/>
      <c r="CF61" s="310"/>
      <c r="CG61" s="310"/>
      <c r="CH61" s="310"/>
      <c r="CI61" s="310"/>
      <c r="CJ61" s="310"/>
      <c r="CK61" s="310"/>
    </row>
    <row r="62" spans="1:89" ht="28.9" customHeight="1" x14ac:dyDescent="0.35">
      <c r="A62" s="314" t="s">
        <v>1253</v>
      </c>
      <c r="B62" s="1090" t="s">
        <v>1254</v>
      </c>
      <c r="C62" s="949"/>
      <c r="D62" s="949"/>
      <c r="E62" s="949"/>
      <c r="F62" s="949"/>
      <c r="G62" s="949"/>
      <c r="H62" s="949"/>
      <c r="I62" s="949"/>
      <c r="J62" s="949"/>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0"/>
      <c r="AS62" s="310"/>
      <c r="AT62" s="310"/>
      <c r="AU62" s="310"/>
      <c r="AV62" s="310"/>
      <c r="AW62" s="310"/>
      <c r="AX62" s="310"/>
      <c r="AY62" s="310"/>
      <c r="AZ62" s="310"/>
      <c r="BA62" s="310"/>
      <c r="BB62" s="310"/>
      <c r="BC62" s="310"/>
      <c r="BD62" s="310"/>
      <c r="BE62" s="310"/>
      <c r="BF62" s="310"/>
      <c r="BG62" s="310"/>
      <c r="BH62" s="310"/>
      <c r="BI62" s="310"/>
      <c r="BJ62" s="310"/>
      <c r="BK62" s="310"/>
      <c r="BL62" s="310"/>
      <c r="BM62" s="310"/>
      <c r="BN62" s="310"/>
      <c r="BO62" s="310"/>
      <c r="BP62" s="310"/>
      <c r="BQ62" s="310"/>
      <c r="BR62" s="310"/>
      <c r="BS62" s="310"/>
      <c r="BT62" s="310"/>
      <c r="BU62" s="310"/>
      <c r="BV62" s="310"/>
      <c r="BW62" s="310"/>
      <c r="BX62" s="310"/>
      <c r="BY62" s="310"/>
      <c r="BZ62" s="310"/>
      <c r="CA62" s="310"/>
      <c r="CB62" s="310"/>
      <c r="CC62" s="310"/>
      <c r="CD62" s="310"/>
      <c r="CE62" s="310"/>
      <c r="CF62" s="310"/>
      <c r="CG62" s="310"/>
      <c r="CH62" s="310"/>
      <c r="CI62" s="310"/>
      <c r="CJ62" s="310"/>
      <c r="CK62" s="310"/>
    </row>
    <row r="63" spans="1:89" x14ac:dyDescent="0.35">
      <c r="A63" s="314"/>
      <c r="B63" s="782"/>
      <c r="C63" s="782"/>
      <c r="D63" s="782"/>
      <c r="E63" s="782"/>
      <c r="F63" s="782"/>
      <c r="G63" s="782"/>
      <c r="H63" s="782"/>
      <c r="I63" s="782"/>
      <c r="J63" s="782"/>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0"/>
      <c r="AY63" s="310"/>
      <c r="AZ63" s="310"/>
      <c r="BA63" s="310"/>
      <c r="BB63" s="310"/>
      <c r="BC63" s="310"/>
      <c r="BD63" s="310"/>
      <c r="BE63" s="310"/>
      <c r="BF63" s="310"/>
      <c r="BG63" s="310"/>
      <c r="BH63" s="310"/>
      <c r="BI63" s="310"/>
      <c r="BJ63" s="310"/>
      <c r="BK63" s="310"/>
      <c r="BL63" s="310"/>
      <c r="BM63" s="310"/>
      <c r="BN63" s="310"/>
      <c r="BO63" s="310"/>
      <c r="BP63" s="310"/>
      <c r="BQ63" s="310"/>
      <c r="BR63" s="310"/>
      <c r="BS63" s="310"/>
      <c r="BT63" s="310"/>
      <c r="BU63" s="310"/>
      <c r="BV63" s="310"/>
      <c r="BW63" s="310"/>
      <c r="BX63" s="310"/>
      <c r="BY63" s="310"/>
      <c r="BZ63" s="310"/>
      <c r="CA63" s="310"/>
      <c r="CB63" s="310"/>
      <c r="CC63" s="310"/>
      <c r="CD63" s="310"/>
      <c r="CE63" s="310"/>
      <c r="CF63" s="310"/>
      <c r="CG63" s="310"/>
      <c r="CH63" s="310"/>
      <c r="CI63" s="310"/>
      <c r="CJ63" s="310"/>
      <c r="CK63" s="310"/>
    </row>
    <row r="64" spans="1:89" ht="43.9" customHeight="1" x14ac:dyDescent="0.35">
      <c r="A64" s="314" t="s">
        <v>1255</v>
      </c>
      <c r="B64" s="1090" t="s">
        <v>1256</v>
      </c>
      <c r="C64" s="949"/>
      <c r="D64" s="949"/>
      <c r="E64" s="949"/>
      <c r="F64" s="949"/>
      <c r="G64" s="949"/>
      <c r="H64" s="949"/>
      <c r="I64" s="949"/>
      <c r="J64" s="949"/>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c r="AJ64" s="310"/>
      <c r="AK64" s="310"/>
      <c r="AL64" s="310"/>
      <c r="AM64" s="310"/>
      <c r="AN64" s="310"/>
      <c r="AO64" s="310"/>
      <c r="AP64" s="310"/>
      <c r="AQ64" s="310"/>
      <c r="AR64" s="310"/>
      <c r="AS64" s="310"/>
      <c r="AT64" s="310"/>
      <c r="AU64" s="310"/>
      <c r="AV64" s="310"/>
      <c r="AW64" s="310"/>
      <c r="AX64" s="310"/>
      <c r="AY64" s="310"/>
      <c r="AZ64" s="310"/>
      <c r="BA64" s="310"/>
      <c r="BB64" s="310"/>
      <c r="BC64" s="310"/>
      <c r="BD64" s="310"/>
      <c r="BE64" s="310"/>
      <c r="BF64" s="310"/>
      <c r="BG64" s="310"/>
      <c r="BH64" s="310"/>
      <c r="BI64" s="310"/>
      <c r="BJ64" s="310"/>
      <c r="BK64" s="310"/>
      <c r="BL64" s="310"/>
      <c r="BM64" s="310"/>
      <c r="BN64" s="310"/>
      <c r="BO64" s="310"/>
      <c r="BP64" s="310"/>
      <c r="BQ64" s="310"/>
      <c r="BR64" s="310"/>
      <c r="BS64" s="310"/>
      <c r="BT64" s="310"/>
      <c r="BU64" s="310"/>
      <c r="BV64" s="310"/>
      <c r="BW64" s="310"/>
      <c r="BX64" s="310"/>
      <c r="BY64" s="310"/>
      <c r="BZ64" s="310"/>
      <c r="CA64" s="310"/>
      <c r="CB64" s="310"/>
      <c r="CC64" s="310"/>
      <c r="CD64" s="310"/>
      <c r="CE64" s="310"/>
      <c r="CF64" s="310"/>
      <c r="CG64" s="310"/>
      <c r="CH64" s="310"/>
      <c r="CI64" s="310"/>
      <c r="CJ64" s="310"/>
      <c r="CK64" s="310"/>
    </row>
    <row r="65" spans="1:89" x14ac:dyDescent="0.35">
      <c r="A65" s="314"/>
      <c r="B65" s="782"/>
      <c r="C65" s="782"/>
      <c r="D65" s="782"/>
      <c r="E65" s="782"/>
      <c r="F65" s="782"/>
      <c r="G65" s="782"/>
      <c r="H65" s="782"/>
      <c r="I65" s="782"/>
      <c r="J65" s="782"/>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c r="AJ65" s="310"/>
      <c r="AK65" s="310"/>
      <c r="AL65" s="310"/>
      <c r="AM65" s="310"/>
      <c r="AN65" s="310"/>
      <c r="AO65" s="310"/>
      <c r="AP65" s="310"/>
      <c r="AQ65" s="310"/>
      <c r="AR65" s="310"/>
      <c r="AS65" s="310"/>
      <c r="AT65" s="310"/>
      <c r="AU65" s="310"/>
      <c r="AV65" s="310"/>
      <c r="AW65" s="310"/>
      <c r="AX65" s="310"/>
      <c r="AY65" s="310"/>
      <c r="AZ65" s="310"/>
      <c r="BA65" s="310"/>
      <c r="BB65" s="310"/>
      <c r="BC65" s="310"/>
      <c r="BD65" s="310"/>
      <c r="BE65" s="310"/>
      <c r="BF65" s="310"/>
      <c r="BG65" s="310"/>
      <c r="BH65" s="310"/>
      <c r="BI65" s="310"/>
      <c r="BJ65" s="310"/>
      <c r="BK65" s="310"/>
      <c r="BL65" s="310"/>
      <c r="BM65" s="310"/>
      <c r="BN65" s="310"/>
      <c r="BO65" s="310"/>
      <c r="BP65" s="310"/>
      <c r="BQ65" s="310"/>
      <c r="BR65" s="310"/>
      <c r="BS65" s="310"/>
      <c r="BT65" s="310"/>
      <c r="BU65" s="310"/>
      <c r="BV65" s="310"/>
      <c r="BW65" s="310"/>
      <c r="BX65" s="310"/>
      <c r="BY65" s="310"/>
      <c r="BZ65" s="310"/>
      <c r="CA65" s="310"/>
      <c r="CB65" s="310"/>
      <c r="CC65" s="310"/>
      <c r="CD65" s="310"/>
      <c r="CE65" s="310"/>
      <c r="CF65" s="310"/>
      <c r="CG65" s="310"/>
      <c r="CH65" s="310"/>
      <c r="CI65" s="310"/>
      <c r="CJ65" s="310"/>
      <c r="CK65" s="310"/>
    </row>
    <row r="66" spans="1:89" ht="28.9" customHeight="1" x14ac:dyDescent="0.35">
      <c r="A66" s="314" t="s">
        <v>1257</v>
      </c>
      <c r="B66" s="1090" t="s">
        <v>1258</v>
      </c>
      <c r="C66" s="949"/>
      <c r="D66" s="949"/>
      <c r="E66" s="949"/>
      <c r="F66" s="949"/>
      <c r="G66" s="949"/>
      <c r="H66" s="949"/>
      <c r="I66" s="949"/>
      <c r="J66" s="949"/>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0"/>
      <c r="AI66" s="310"/>
      <c r="AJ66" s="310"/>
      <c r="AK66" s="310"/>
      <c r="AL66" s="310"/>
      <c r="AM66" s="310"/>
      <c r="AN66" s="310"/>
      <c r="AO66" s="310"/>
      <c r="AP66" s="310"/>
      <c r="AQ66" s="310"/>
      <c r="AR66" s="310"/>
      <c r="AS66" s="310"/>
      <c r="AT66" s="310"/>
      <c r="AU66" s="310"/>
      <c r="AV66" s="310"/>
      <c r="AW66" s="310"/>
      <c r="AX66" s="310"/>
      <c r="AY66" s="310"/>
      <c r="AZ66" s="310"/>
      <c r="BA66" s="310"/>
      <c r="BB66" s="310"/>
      <c r="BC66" s="310"/>
      <c r="BD66" s="310"/>
      <c r="BE66" s="310"/>
      <c r="BF66" s="310"/>
      <c r="BG66" s="310"/>
      <c r="BH66" s="310"/>
      <c r="BI66" s="310"/>
      <c r="BJ66" s="310"/>
      <c r="BK66" s="310"/>
      <c r="BL66" s="310"/>
      <c r="BM66" s="310"/>
      <c r="BN66" s="310"/>
      <c r="BO66" s="310"/>
      <c r="BP66" s="310"/>
      <c r="BQ66" s="310"/>
      <c r="BR66" s="310"/>
      <c r="BS66" s="310"/>
      <c r="BT66" s="310"/>
      <c r="BU66" s="310"/>
      <c r="BV66" s="310"/>
      <c r="BW66" s="310"/>
      <c r="BX66" s="310"/>
      <c r="BY66" s="310"/>
      <c r="BZ66" s="310"/>
      <c r="CA66" s="310"/>
      <c r="CB66" s="310"/>
      <c r="CC66" s="310"/>
      <c r="CD66" s="310"/>
      <c r="CE66" s="310"/>
      <c r="CF66" s="310"/>
      <c r="CG66" s="310"/>
      <c r="CH66" s="310"/>
      <c r="CI66" s="310"/>
      <c r="CJ66" s="310"/>
      <c r="CK66" s="310"/>
    </row>
    <row r="67" spans="1:89" ht="33" customHeight="1" x14ac:dyDescent="0.35">
      <c r="A67" s="310"/>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310"/>
      <c r="BL67" s="310"/>
      <c r="BM67" s="310"/>
      <c r="BN67" s="310"/>
      <c r="BO67" s="310"/>
      <c r="BP67" s="310"/>
      <c r="BQ67" s="310"/>
      <c r="BR67" s="310"/>
      <c r="BS67" s="310"/>
      <c r="BT67" s="310"/>
      <c r="BU67" s="310"/>
      <c r="BV67" s="310"/>
      <c r="BW67" s="310"/>
      <c r="BX67" s="310"/>
      <c r="BY67" s="310"/>
      <c r="BZ67" s="310"/>
      <c r="CA67" s="310"/>
      <c r="CB67" s="310"/>
      <c r="CC67" s="310"/>
      <c r="CD67" s="310"/>
      <c r="CE67" s="310"/>
      <c r="CF67" s="310"/>
      <c r="CG67" s="310"/>
      <c r="CH67" s="310"/>
      <c r="CI67" s="310"/>
      <c r="CJ67" s="310"/>
      <c r="CK67" s="310"/>
    </row>
    <row r="68" spans="1:89" s="371" customFormat="1" ht="22.5" customHeight="1" x14ac:dyDescent="0.35">
      <c r="A68" s="1098" t="s">
        <v>1259</v>
      </c>
      <c r="B68" s="1099"/>
      <c r="C68" s="1099"/>
      <c r="D68" s="1099"/>
      <c r="E68" s="1099"/>
      <c r="F68" s="1099"/>
      <c r="G68" s="1099"/>
      <c r="H68" s="1099"/>
      <c r="I68" s="1099"/>
      <c r="J68" s="782"/>
      <c r="K68" s="782"/>
      <c r="L68" s="782"/>
      <c r="M68" s="782"/>
      <c r="N68" s="782"/>
      <c r="O68" s="782"/>
      <c r="P68" s="782"/>
      <c r="Q68" s="782"/>
      <c r="R68" s="782"/>
      <c r="S68" s="782"/>
      <c r="T68" s="782"/>
      <c r="U68" s="782"/>
      <c r="V68" s="782"/>
      <c r="W68" s="782"/>
      <c r="X68" s="782"/>
      <c r="Y68" s="782"/>
      <c r="Z68" s="782"/>
      <c r="AA68" s="782"/>
      <c r="AB68" s="782"/>
      <c r="AC68" s="782"/>
      <c r="AD68" s="782"/>
      <c r="AE68" s="782"/>
      <c r="AF68" s="782"/>
      <c r="AG68" s="782"/>
      <c r="AH68" s="782"/>
      <c r="AI68" s="782"/>
      <c r="AJ68" s="782"/>
      <c r="AK68" s="782"/>
      <c r="AL68" s="782"/>
      <c r="AM68" s="782"/>
      <c r="AN68" s="782"/>
      <c r="AO68" s="782"/>
      <c r="AP68" s="782"/>
      <c r="AQ68" s="782"/>
      <c r="AR68" s="782"/>
      <c r="AS68" s="782"/>
      <c r="AT68" s="782"/>
      <c r="AU68" s="782"/>
      <c r="AV68" s="782"/>
      <c r="AW68" s="782"/>
      <c r="AX68" s="782"/>
      <c r="AY68" s="782"/>
      <c r="AZ68" s="782"/>
      <c r="BA68" s="782"/>
      <c r="BB68" s="782"/>
      <c r="BC68" s="782"/>
      <c r="BD68" s="782"/>
      <c r="BE68" s="782"/>
      <c r="BF68" s="782"/>
      <c r="BG68" s="782"/>
      <c r="BH68" s="782"/>
      <c r="BI68" s="782"/>
      <c r="BJ68" s="782"/>
      <c r="BK68" s="782"/>
      <c r="BL68" s="782"/>
      <c r="BM68" s="782"/>
      <c r="BN68" s="782"/>
      <c r="BO68" s="782"/>
      <c r="BP68" s="782"/>
      <c r="BQ68" s="782"/>
      <c r="BR68" s="782"/>
      <c r="BS68" s="782"/>
      <c r="BT68" s="782"/>
      <c r="BU68" s="782"/>
      <c r="BV68" s="782"/>
      <c r="BW68" s="782"/>
      <c r="BX68" s="782"/>
      <c r="BY68" s="782"/>
      <c r="BZ68" s="782"/>
      <c r="CA68" s="782"/>
      <c r="CB68" s="782"/>
      <c r="CC68" s="782"/>
      <c r="CD68" s="782"/>
      <c r="CE68" s="782"/>
      <c r="CF68" s="782"/>
      <c r="CG68" s="782"/>
      <c r="CH68" s="782"/>
      <c r="CI68" s="782"/>
      <c r="CJ68" s="782"/>
      <c r="CK68" s="782"/>
    </row>
    <row r="69" spans="1:89" x14ac:dyDescent="0.35">
      <c r="A69" s="781"/>
      <c r="B69" s="310" t="s">
        <v>1260</v>
      </c>
      <c r="C69" s="1093"/>
      <c r="D69" s="1093"/>
      <c r="E69" s="310" t="s">
        <v>1261</v>
      </c>
      <c r="F69" s="313"/>
      <c r="G69" s="310" t="s">
        <v>1262</v>
      </c>
      <c r="H69" s="310"/>
      <c r="I69" s="310"/>
      <c r="J69" s="310"/>
      <c r="K69" s="310"/>
      <c r="L69" s="310"/>
      <c r="M69" s="310"/>
      <c r="N69" s="310"/>
      <c r="O69" s="310"/>
      <c r="P69" s="310"/>
      <c r="Q69" s="310"/>
      <c r="R69" s="310"/>
      <c r="S69" s="310"/>
      <c r="T69" s="310"/>
      <c r="U69" s="310"/>
      <c r="V69" s="310"/>
      <c r="W69" s="310"/>
      <c r="X69" s="310"/>
      <c r="Y69" s="310"/>
      <c r="Z69" s="310"/>
      <c r="AA69" s="310"/>
      <c r="AB69" s="310"/>
      <c r="AC69" s="310"/>
      <c r="AD69" s="310"/>
      <c r="AE69" s="310"/>
      <c r="AF69" s="310"/>
      <c r="AG69" s="310"/>
      <c r="AH69" s="310"/>
      <c r="AI69" s="310"/>
      <c r="AJ69" s="310"/>
      <c r="AK69" s="310"/>
      <c r="AL69" s="310"/>
      <c r="AM69" s="310"/>
      <c r="AN69" s="310"/>
      <c r="AO69" s="310"/>
      <c r="AP69" s="310"/>
      <c r="AQ69" s="310"/>
      <c r="AR69" s="310"/>
      <c r="AS69" s="310"/>
      <c r="AT69" s="310"/>
      <c r="AU69" s="310"/>
      <c r="AV69" s="310"/>
      <c r="AW69" s="310"/>
      <c r="AX69" s="310"/>
      <c r="AY69" s="310"/>
      <c r="AZ69" s="310"/>
      <c r="BA69" s="310"/>
      <c r="BB69" s="310"/>
      <c r="BC69" s="310"/>
      <c r="BD69" s="310"/>
      <c r="BE69" s="310"/>
      <c r="BF69" s="310"/>
      <c r="BG69" s="310"/>
      <c r="BH69" s="310"/>
      <c r="BI69" s="310"/>
      <c r="BJ69" s="310"/>
      <c r="BK69" s="310"/>
      <c r="BL69" s="310"/>
      <c r="BM69" s="310"/>
      <c r="BN69" s="310"/>
      <c r="BO69" s="310"/>
      <c r="BP69" s="310"/>
      <c r="BQ69" s="310"/>
      <c r="BR69" s="310"/>
      <c r="BS69" s="310"/>
      <c r="BT69" s="310"/>
      <c r="BU69" s="310"/>
      <c r="BV69" s="310"/>
      <c r="BW69" s="310"/>
      <c r="BX69" s="310"/>
      <c r="BY69" s="310"/>
      <c r="BZ69" s="310"/>
      <c r="CA69" s="310"/>
      <c r="CB69" s="310"/>
      <c r="CC69" s="310"/>
      <c r="CD69" s="310"/>
      <c r="CE69" s="310"/>
      <c r="CF69" s="310"/>
      <c r="CG69" s="310"/>
      <c r="CH69" s="310"/>
      <c r="CI69" s="310"/>
      <c r="CJ69" s="310"/>
      <c r="CK69" s="310"/>
    </row>
    <row r="70" spans="1:89" x14ac:dyDescent="0.35">
      <c r="A70" s="310"/>
      <c r="B70" s="310"/>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0"/>
      <c r="AY70" s="310"/>
      <c r="AZ70" s="310"/>
      <c r="BA70" s="310"/>
      <c r="BB70" s="310"/>
      <c r="BC70" s="310"/>
      <c r="BD70" s="310"/>
      <c r="BE70" s="310"/>
      <c r="BF70" s="310"/>
      <c r="BG70" s="310"/>
      <c r="BH70" s="310"/>
      <c r="BI70" s="310"/>
      <c r="BJ70" s="310"/>
      <c r="BK70" s="310"/>
      <c r="BL70" s="310"/>
      <c r="BM70" s="310"/>
      <c r="BN70" s="310"/>
      <c r="BO70" s="310"/>
      <c r="BP70" s="310"/>
      <c r="BQ70" s="310"/>
      <c r="BR70" s="310"/>
      <c r="BS70" s="310"/>
      <c r="BT70" s="310"/>
      <c r="BU70" s="310"/>
      <c r="BV70" s="310"/>
      <c r="BW70" s="310"/>
      <c r="BX70" s="310"/>
      <c r="BY70" s="310"/>
      <c r="BZ70" s="310"/>
      <c r="CA70" s="310"/>
      <c r="CB70" s="310"/>
      <c r="CC70" s="310"/>
      <c r="CD70" s="310"/>
      <c r="CE70" s="310"/>
      <c r="CF70" s="310"/>
      <c r="CG70" s="310"/>
      <c r="CH70" s="310"/>
      <c r="CI70" s="310"/>
      <c r="CJ70" s="310"/>
      <c r="CK70" s="310"/>
    </row>
    <row r="71" spans="1:89" x14ac:dyDescent="0.35">
      <c r="A71" s="310"/>
      <c r="B71" s="310"/>
      <c r="C71" s="310"/>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c r="AL71" s="310"/>
      <c r="AM71" s="310"/>
      <c r="AN71" s="310"/>
      <c r="AO71" s="310"/>
      <c r="AP71" s="310"/>
      <c r="AQ71" s="310"/>
      <c r="AR71" s="310"/>
      <c r="AS71" s="310"/>
      <c r="AT71" s="310"/>
      <c r="AU71" s="310"/>
      <c r="AV71" s="310"/>
      <c r="AW71" s="310"/>
      <c r="AX71" s="310"/>
      <c r="AY71" s="310"/>
      <c r="AZ71" s="310"/>
      <c r="BA71" s="310"/>
      <c r="BB71" s="310"/>
      <c r="BC71" s="310"/>
      <c r="BD71" s="310"/>
      <c r="BE71" s="310"/>
      <c r="BF71" s="310"/>
      <c r="BG71" s="310"/>
      <c r="BH71" s="310"/>
      <c r="BI71" s="310"/>
      <c r="BJ71" s="310"/>
      <c r="BK71" s="310"/>
      <c r="BL71" s="310"/>
      <c r="BM71" s="310"/>
      <c r="BN71" s="310"/>
      <c r="BO71" s="310"/>
      <c r="BP71" s="310"/>
      <c r="BQ71" s="310"/>
      <c r="BR71" s="310"/>
      <c r="BS71" s="310"/>
      <c r="BT71" s="310"/>
      <c r="BU71" s="310"/>
      <c r="BV71" s="310"/>
      <c r="BW71" s="310"/>
      <c r="BX71" s="310"/>
      <c r="BY71" s="310"/>
      <c r="BZ71" s="310"/>
      <c r="CA71" s="310"/>
      <c r="CB71" s="310"/>
      <c r="CC71" s="310"/>
      <c r="CD71" s="310"/>
      <c r="CE71" s="310"/>
      <c r="CF71" s="310"/>
      <c r="CG71" s="310"/>
      <c r="CH71" s="310"/>
      <c r="CI71" s="310"/>
      <c r="CJ71" s="310"/>
      <c r="CK71" s="310"/>
    </row>
    <row r="72" spans="1:89" x14ac:dyDescent="0.35">
      <c r="A72" s="1094">
        <f>'Application &amp; Input'!I6</f>
        <v>0</v>
      </c>
      <c r="B72" s="1095"/>
      <c r="C72" s="1095"/>
      <c r="D72" s="1095"/>
      <c r="E72" s="1095"/>
      <c r="F72" s="1095"/>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0"/>
      <c r="AN72" s="310"/>
      <c r="AO72" s="310"/>
      <c r="AP72" s="310"/>
      <c r="AQ72" s="310"/>
      <c r="AR72" s="310"/>
      <c r="AS72" s="310"/>
      <c r="AT72" s="310"/>
      <c r="AU72" s="310"/>
      <c r="AV72" s="310"/>
      <c r="AW72" s="310"/>
      <c r="AX72" s="310"/>
      <c r="AY72" s="310"/>
      <c r="AZ72" s="310"/>
      <c r="BA72" s="310"/>
      <c r="BB72" s="310"/>
      <c r="BC72" s="310"/>
      <c r="BD72" s="310"/>
      <c r="BE72" s="310"/>
      <c r="BF72" s="310"/>
      <c r="BG72" s="310"/>
      <c r="BH72" s="310"/>
      <c r="BI72" s="310"/>
      <c r="BJ72" s="310"/>
      <c r="BK72" s="310"/>
      <c r="BL72" s="310"/>
      <c r="BM72" s="310"/>
      <c r="BN72" s="310"/>
      <c r="BO72" s="310"/>
      <c r="BP72" s="310"/>
      <c r="BQ72" s="310"/>
      <c r="BR72" s="310"/>
      <c r="BS72" s="310"/>
      <c r="BT72" s="310"/>
      <c r="BU72" s="310"/>
      <c r="BV72" s="310"/>
      <c r="BW72" s="310"/>
      <c r="BX72" s="310"/>
      <c r="BY72" s="310"/>
      <c r="BZ72" s="310"/>
      <c r="CA72" s="310"/>
      <c r="CB72" s="310"/>
      <c r="CC72" s="310"/>
      <c r="CD72" s="310"/>
      <c r="CE72" s="310"/>
      <c r="CF72" s="310"/>
      <c r="CG72" s="310"/>
      <c r="CH72" s="310"/>
      <c r="CI72" s="310"/>
      <c r="CJ72" s="310"/>
      <c r="CK72" s="310"/>
    </row>
    <row r="73" spans="1:89" x14ac:dyDescent="0.35">
      <c r="A73" s="310" t="s">
        <v>159</v>
      </c>
      <c r="B73" s="310"/>
      <c r="C73" s="310"/>
      <c r="D73" s="310"/>
      <c r="E73" s="310"/>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c r="AJ73" s="310"/>
      <c r="AK73" s="310"/>
      <c r="AL73" s="310"/>
      <c r="AM73" s="310"/>
      <c r="AN73" s="310"/>
      <c r="AO73" s="310"/>
      <c r="AP73" s="310"/>
      <c r="AQ73" s="310"/>
      <c r="AR73" s="310"/>
      <c r="AS73" s="310"/>
      <c r="AT73" s="310"/>
      <c r="AU73" s="310"/>
      <c r="AV73" s="310"/>
      <c r="AW73" s="310"/>
      <c r="AX73" s="310"/>
      <c r="AY73" s="310"/>
      <c r="AZ73" s="310"/>
      <c r="BA73" s="310"/>
      <c r="BB73" s="310"/>
      <c r="BC73" s="310"/>
      <c r="BD73" s="310"/>
      <c r="BE73" s="310"/>
      <c r="BF73" s="310"/>
      <c r="BG73" s="310"/>
      <c r="BH73" s="310"/>
      <c r="BI73" s="310"/>
      <c r="BJ73" s="310"/>
      <c r="BK73" s="310"/>
      <c r="BL73" s="310"/>
      <c r="BM73" s="310"/>
      <c r="BN73" s="310"/>
      <c r="BO73" s="310"/>
      <c r="BP73" s="310"/>
      <c r="BQ73" s="310"/>
      <c r="BR73" s="310"/>
      <c r="BS73" s="310"/>
      <c r="BT73" s="310"/>
      <c r="BU73" s="310"/>
      <c r="BV73" s="310"/>
      <c r="BW73" s="310"/>
      <c r="BX73" s="310"/>
      <c r="BY73" s="310"/>
      <c r="BZ73" s="310"/>
      <c r="CA73" s="310"/>
      <c r="CB73" s="310"/>
      <c r="CC73" s="310"/>
      <c r="CD73" s="310"/>
      <c r="CE73" s="310"/>
      <c r="CF73" s="310"/>
      <c r="CG73" s="310"/>
      <c r="CH73" s="310"/>
      <c r="CI73" s="310"/>
      <c r="CJ73" s="310"/>
      <c r="CK73" s="310"/>
    </row>
    <row r="74" spans="1:89" x14ac:dyDescent="0.35">
      <c r="A74" s="310"/>
      <c r="B74" s="310"/>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0"/>
      <c r="BA74" s="310"/>
      <c r="BB74" s="310"/>
      <c r="BC74" s="310"/>
      <c r="BD74" s="310"/>
      <c r="BE74" s="310"/>
      <c r="BF74" s="310"/>
      <c r="BG74" s="310"/>
      <c r="BH74" s="310"/>
      <c r="BI74" s="310"/>
      <c r="BJ74" s="310"/>
      <c r="BK74" s="310"/>
      <c r="BL74" s="310"/>
      <c r="BM74" s="310"/>
      <c r="BN74" s="310"/>
      <c r="BO74" s="310"/>
      <c r="BP74" s="310"/>
      <c r="BQ74" s="310"/>
      <c r="BR74" s="310"/>
      <c r="BS74" s="310"/>
      <c r="BT74" s="310"/>
      <c r="BU74" s="310"/>
      <c r="BV74" s="310"/>
      <c r="BW74" s="310"/>
      <c r="BX74" s="310"/>
      <c r="BY74" s="310"/>
      <c r="BZ74" s="310"/>
      <c r="CA74" s="310"/>
      <c r="CB74" s="310"/>
      <c r="CC74" s="310"/>
      <c r="CD74" s="310"/>
      <c r="CE74" s="310"/>
      <c r="CF74" s="310"/>
      <c r="CG74" s="310"/>
      <c r="CH74" s="310"/>
      <c r="CI74" s="310"/>
      <c r="CJ74" s="310"/>
      <c r="CK74" s="310"/>
    </row>
    <row r="75" spans="1:89" x14ac:dyDescent="0.35">
      <c r="A75" s="310"/>
      <c r="B75" s="310"/>
      <c r="C75" s="310"/>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0"/>
      <c r="CK75" s="310"/>
    </row>
    <row r="76" spans="1:89" x14ac:dyDescent="0.35">
      <c r="A76" s="310" t="s">
        <v>1263</v>
      </c>
      <c r="B76" s="1096"/>
      <c r="C76" s="990"/>
      <c r="D76" s="990"/>
      <c r="E76" s="990"/>
      <c r="F76" s="99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c r="AJ76" s="310"/>
      <c r="AK76" s="310"/>
      <c r="AL76" s="310"/>
      <c r="AM76" s="310"/>
      <c r="AN76" s="310"/>
      <c r="AO76" s="310"/>
      <c r="AP76" s="310"/>
      <c r="AQ76" s="310"/>
      <c r="AR76" s="310"/>
      <c r="AS76" s="310"/>
      <c r="AT76" s="310"/>
      <c r="AU76" s="310"/>
      <c r="AV76" s="310"/>
      <c r="AW76" s="310"/>
      <c r="AX76" s="310"/>
      <c r="AY76" s="310"/>
      <c r="AZ76" s="310"/>
      <c r="BA76" s="310"/>
      <c r="BB76" s="310"/>
      <c r="BC76" s="310"/>
      <c r="BD76" s="310"/>
      <c r="BE76" s="310"/>
      <c r="BF76" s="310"/>
      <c r="BG76" s="310"/>
      <c r="BH76" s="310"/>
      <c r="BI76" s="310"/>
      <c r="BJ76" s="310"/>
      <c r="BK76" s="310"/>
      <c r="BL76" s="310"/>
      <c r="BM76" s="310"/>
      <c r="BN76" s="310"/>
      <c r="BO76" s="310"/>
      <c r="BP76" s="310"/>
      <c r="BQ76" s="310"/>
      <c r="BR76" s="310"/>
      <c r="BS76" s="310"/>
      <c r="BT76" s="310"/>
      <c r="BU76" s="310"/>
      <c r="BV76" s="310"/>
      <c r="BW76" s="310"/>
      <c r="BX76" s="310"/>
      <c r="BY76" s="310"/>
      <c r="BZ76" s="310"/>
      <c r="CA76" s="310"/>
      <c r="CB76" s="310"/>
      <c r="CC76" s="310"/>
      <c r="CD76" s="310"/>
      <c r="CE76" s="310"/>
      <c r="CF76" s="310"/>
      <c r="CG76" s="310"/>
      <c r="CH76" s="310"/>
      <c r="CI76" s="310"/>
      <c r="CJ76" s="310"/>
      <c r="CK76" s="310"/>
    </row>
    <row r="77" spans="1:89" x14ac:dyDescent="0.35">
      <c r="A77" s="310"/>
      <c r="B77" s="310" t="s">
        <v>1264</v>
      </c>
      <c r="C77" s="310"/>
      <c r="D77" s="310"/>
      <c r="E77" s="310"/>
      <c r="F77" s="310"/>
      <c r="G77" s="310"/>
      <c r="H77" s="310"/>
      <c r="I77" s="310"/>
      <c r="J77" s="310"/>
      <c r="K77" s="310"/>
      <c r="L77" s="310"/>
      <c r="M77" s="310"/>
      <c r="N77" s="310"/>
      <c r="O77" s="310"/>
      <c r="P77" s="310"/>
      <c r="Q77" s="310"/>
      <c r="R77" s="310"/>
      <c r="S77" s="310"/>
      <c r="T77" s="310"/>
      <c r="U77" s="310"/>
      <c r="V77" s="310"/>
      <c r="W77" s="310"/>
      <c r="X77" s="310"/>
      <c r="Y77" s="310"/>
      <c r="Z77" s="310"/>
      <c r="AA77" s="310"/>
      <c r="AB77" s="310"/>
      <c r="AC77" s="310"/>
      <c r="AD77" s="310"/>
      <c r="AE77" s="310"/>
      <c r="AF77" s="310"/>
      <c r="AG77" s="310"/>
      <c r="AH77" s="310"/>
      <c r="AI77" s="310"/>
      <c r="AJ77" s="310"/>
      <c r="AK77" s="310"/>
      <c r="AL77" s="310"/>
      <c r="AM77" s="310"/>
      <c r="AN77" s="310"/>
      <c r="AO77" s="310"/>
      <c r="AP77" s="310"/>
      <c r="AQ77" s="310"/>
      <c r="AR77" s="310"/>
      <c r="AS77" s="310"/>
      <c r="AT77" s="310"/>
      <c r="AU77" s="310"/>
      <c r="AV77" s="310"/>
      <c r="AW77" s="310"/>
      <c r="AX77" s="310"/>
      <c r="AY77" s="310"/>
      <c r="AZ77" s="310"/>
      <c r="BA77" s="310"/>
      <c r="BB77" s="310"/>
      <c r="BC77" s="310"/>
      <c r="BD77" s="310"/>
      <c r="BE77" s="310"/>
      <c r="BF77" s="310"/>
      <c r="BG77" s="310"/>
      <c r="BH77" s="310"/>
      <c r="BI77" s="310"/>
      <c r="BJ77" s="310"/>
      <c r="BK77" s="310"/>
      <c r="BL77" s="310"/>
      <c r="BM77" s="310"/>
      <c r="BN77" s="310"/>
      <c r="BO77" s="310"/>
      <c r="BP77" s="310"/>
      <c r="BQ77" s="310"/>
      <c r="BR77" s="310"/>
      <c r="BS77" s="310"/>
      <c r="BT77" s="310"/>
      <c r="BU77" s="310"/>
      <c r="BV77" s="310"/>
      <c r="BW77" s="310"/>
      <c r="BX77" s="310"/>
      <c r="BY77" s="310"/>
      <c r="BZ77" s="310"/>
      <c r="CA77" s="310"/>
      <c r="CB77" s="310"/>
      <c r="CC77" s="310"/>
      <c r="CD77" s="310"/>
      <c r="CE77" s="310"/>
      <c r="CF77" s="310"/>
      <c r="CG77" s="310"/>
      <c r="CH77" s="310"/>
      <c r="CI77" s="310"/>
      <c r="CJ77" s="310"/>
      <c r="CK77" s="310"/>
    </row>
    <row r="78" spans="1:89" x14ac:dyDescent="0.35">
      <c r="A78" s="310"/>
      <c r="B78" s="310"/>
      <c r="C78" s="310"/>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310"/>
      <c r="AL78" s="310"/>
      <c r="AM78" s="310"/>
      <c r="AN78" s="310"/>
      <c r="AO78" s="310"/>
      <c r="AP78" s="310"/>
      <c r="AQ78" s="310"/>
      <c r="AR78" s="310"/>
      <c r="AS78" s="310"/>
      <c r="AT78" s="310"/>
      <c r="AU78" s="310"/>
      <c r="AV78" s="310"/>
      <c r="AW78" s="310"/>
      <c r="AX78" s="310"/>
      <c r="AY78" s="310"/>
      <c r="AZ78" s="310"/>
      <c r="BA78" s="310"/>
      <c r="BB78" s="310"/>
      <c r="BC78" s="310"/>
      <c r="BD78" s="310"/>
      <c r="BE78" s="310"/>
      <c r="BF78" s="310"/>
      <c r="BG78" s="310"/>
      <c r="BH78" s="310"/>
      <c r="BI78" s="310"/>
      <c r="BJ78" s="310"/>
      <c r="BK78" s="310"/>
      <c r="BL78" s="310"/>
      <c r="BM78" s="310"/>
      <c r="BN78" s="310"/>
      <c r="BO78" s="310"/>
      <c r="BP78" s="310"/>
      <c r="BQ78" s="310"/>
      <c r="BR78" s="310"/>
      <c r="BS78" s="310"/>
      <c r="BT78" s="310"/>
      <c r="BU78" s="310"/>
      <c r="BV78" s="310"/>
      <c r="BW78" s="310"/>
      <c r="BX78" s="310"/>
      <c r="BY78" s="310"/>
      <c r="BZ78" s="310"/>
      <c r="CA78" s="310"/>
      <c r="CB78" s="310"/>
      <c r="CC78" s="310"/>
      <c r="CD78" s="310"/>
      <c r="CE78" s="310"/>
      <c r="CF78" s="310"/>
      <c r="CG78" s="310"/>
      <c r="CH78" s="310"/>
      <c r="CI78" s="310"/>
      <c r="CJ78" s="310"/>
      <c r="CK78" s="310"/>
    </row>
    <row r="79" spans="1:89" x14ac:dyDescent="0.35">
      <c r="A79" s="310" t="s">
        <v>1265</v>
      </c>
      <c r="B79" s="1097"/>
      <c r="C79" s="1022"/>
      <c r="D79" s="1022"/>
      <c r="E79" s="1022"/>
      <c r="F79" s="1022"/>
      <c r="G79" s="310"/>
      <c r="H79" s="310"/>
      <c r="I79" s="310"/>
      <c r="J79" s="310"/>
      <c r="K79" s="310"/>
      <c r="L79" s="310"/>
      <c r="M79" s="310"/>
      <c r="N79" s="310"/>
      <c r="O79" s="310"/>
      <c r="P79" s="310"/>
      <c r="Q79" s="310"/>
      <c r="R79" s="310"/>
      <c r="S79" s="310"/>
      <c r="T79" s="310"/>
      <c r="U79" s="310"/>
      <c r="V79" s="310"/>
      <c r="W79" s="310"/>
      <c r="X79" s="310"/>
      <c r="Y79" s="310"/>
      <c r="Z79" s="310"/>
      <c r="AA79" s="310"/>
      <c r="AB79" s="310"/>
      <c r="AC79" s="310"/>
      <c r="AD79" s="310"/>
      <c r="AE79" s="310"/>
      <c r="AF79" s="310"/>
      <c r="AG79" s="310"/>
      <c r="AH79" s="310"/>
      <c r="AI79" s="310"/>
      <c r="AJ79" s="310"/>
      <c r="AK79" s="310"/>
      <c r="AL79" s="310"/>
      <c r="AM79" s="310"/>
      <c r="AN79" s="310"/>
      <c r="AO79" s="310"/>
      <c r="AP79" s="310"/>
      <c r="AQ79" s="310"/>
      <c r="AR79" s="310"/>
      <c r="AS79" s="310"/>
      <c r="AT79" s="310"/>
      <c r="AU79" s="310"/>
      <c r="AV79" s="310"/>
      <c r="AW79" s="310"/>
      <c r="AX79" s="310"/>
      <c r="AY79" s="310"/>
      <c r="AZ79" s="310"/>
      <c r="BA79" s="310"/>
      <c r="BB79" s="310"/>
      <c r="BC79" s="310"/>
      <c r="BD79" s="310"/>
      <c r="BE79" s="310"/>
      <c r="BF79" s="310"/>
      <c r="BG79" s="310"/>
      <c r="BH79" s="310"/>
      <c r="BI79" s="310"/>
      <c r="BJ79" s="310"/>
      <c r="BK79" s="310"/>
      <c r="BL79" s="310"/>
      <c r="BM79" s="310"/>
      <c r="BN79" s="310"/>
      <c r="BO79" s="310"/>
      <c r="BP79" s="310"/>
      <c r="BQ79" s="310"/>
      <c r="BR79" s="310"/>
      <c r="BS79" s="310"/>
      <c r="BT79" s="310"/>
      <c r="BU79" s="310"/>
      <c r="BV79" s="310"/>
      <c r="BW79" s="310"/>
      <c r="BX79" s="310"/>
      <c r="BY79" s="310"/>
      <c r="BZ79" s="310"/>
      <c r="CA79" s="310"/>
      <c r="CB79" s="310"/>
      <c r="CC79" s="310"/>
      <c r="CD79" s="310"/>
      <c r="CE79" s="310"/>
      <c r="CF79" s="310"/>
      <c r="CG79" s="310"/>
      <c r="CH79" s="310"/>
      <c r="CI79" s="310"/>
      <c r="CJ79" s="310"/>
      <c r="CK79" s="310"/>
    </row>
    <row r="80" spans="1:89" x14ac:dyDescent="0.35">
      <c r="A80" s="310"/>
      <c r="B80" s="310" t="s">
        <v>1266</v>
      </c>
      <c r="C80" s="310"/>
      <c r="D80" s="310"/>
      <c r="E80" s="310"/>
      <c r="F80" s="310"/>
      <c r="G80" s="310"/>
      <c r="H80" s="310"/>
      <c r="I80" s="310"/>
      <c r="J80" s="310"/>
      <c r="K80" s="310"/>
      <c r="L80" s="310"/>
      <c r="M80" s="310"/>
      <c r="N80" s="310"/>
      <c r="O80" s="310"/>
      <c r="P80" s="310"/>
      <c r="Q80" s="310"/>
      <c r="R80" s="310"/>
      <c r="S80" s="310"/>
      <c r="T80" s="310"/>
      <c r="U80" s="310"/>
      <c r="V80" s="310"/>
      <c r="W80" s="310"/>
      <c r="X80" s="310"/>
      <c r="Y80" s="310"/>
      <c r="Z80" s="310"/>
      <c r="AA80" s="310"/>
      <c r="AB80" s="310"/>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0"/>
      <c r="AY80" s="310"/>
      <c r="AZ80" s="310"/>
      <c r="BA80" s="310"/>
      <c r="BB80" s="310"/>
      <c r="BC80" s="310"/>
      <c r="BD80" s="310"/>
      <c r="BE80" s="310"/>
      <c r="BF80" s="310"/>
      <c r="BG80" s="310"/>
      <c r="BH80" s="310"/>
      <c r="BI80" s="310"/>
      <c r="BJ80" s="310"/>
      <c r="BK80" s="310"/>
      <c r="BL80" s="310"/>
      <c r="BM80" s="310"/>
      <c r="BN80" s="310"/>
      <c r="BO80" s="310"/>
      <c r="BP80" s="310"/>
      <c r="BQ80" s="310"/>
      <c r="BR80" s="310"/>
      <c r="BS80" s="310"/>
      <c r="BT80" s="310"/>
      <c r="BU80" s="310"/>
      <c r="BV80" s="310"/>
      <c r="BW80" s="310"/>
      <c r="BX80" s="310"/>
      <c r="BY80" s="310"/>
      <c r="BZ80" s="310"/>
      <c r="CA80" s="310"/>
      <c r="CB80" s="310"/>
      <c r="CC80" s="310"/>
      <c r="CD80" s="310"/>
      <c r="CE80" s="310"/>
      <c r="CF80" s="310"/>
      <c r="CG80" s="310"/>
      <c r="CH80" s="310"/>
      <c r="CI80" s="310"/>
      <c r="CJ80" s="310"/>
      <c r="CK80" s="310"/>
    </row>
    <row r="81" spans="1:89" x14ac:dyDescent="0.35">
      <c r="A81" s="310"/>
      <c r="B81" s="310"/>
      <c r="C81" s="310"/>
      <c r="D81" s="310"/>
      <c r="E81" s="310"/>
      <c r="F81" s="310"/>
      <c r="G81" s="310"/>
      <c r="H81" s="310"/>
      <c r="I81" s="310"/>
      <c r="J81" s="310"/>
      <c r="K81" s="310"/>
      <c r="L81" s="310"/>
      <c r="M81" s="310"/>
      <c r="N81" s="310"/>
      <c r="O81" s="310"/>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0"/>
      <c r="AZ81" s="310"/>
      <c r="BA81" s="310"/>
      <c r="BB81" s="310"/>
      <c r="BC81" s="310"/>
      <c r="BD81" s="310"/>
      <c r="BE81" s="310"/>
      <c r="BF81" s="310"/>
      <c r="BG81" s="310"/>
      <c r="BH81" s="310"/>
      <c r="BI81" s="310"/>
      <c r="BJ81" s="310"/>
      <c r="BK81" s="310"/>
      <c r="BL81" s="310"/>
      <c r="BM81" s="310"/>
      <c r="BN81" s="310"/>
      <c r="BO81" s="310"/>
      <c r="BP81" s="310"/>
      <c r="BQ81" s="310"/>
      <c r="BR81" s="310"/>
      <c r="BS81" s="310"/>
      <c r="BT81" s="310"/>
      <c r="BU81" s="310"/>
      <c r="BV81" s="310"/>
      <c r="BW81" s="310"/>
      <c r="BX81" s="310"/>
      <c r="BY81" s="310"/>
      <c r="BZ81" s="310"/>
      <c r="CA81" s="310"/>
      <c r="CB81" s="310"/>
      <c r="CC81" s="310"/>
      <c r="CD81" s="310"/>
      <c r="CE81" s="310"/>
      <c r="CF81" s="310"/>
      <c r="CG81" s="310"/>
      <c r="CH81" s="310"/>
      <c r="CI81" s="310"/>
      <c r="CJ81" s="310"/>
      <c r="CK81" s="310"/>
    </row>
    <row r="82" spans="1:89" x14ac:dyDescent="0.35">
      <c r="A82" s="310"/>
      <c r="B82" s="310"/>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0"/>
      <c r="AY82" s="310"/>
      <c r="AZ82" s="310"/>
      <c r="BA82" s="310"/>
      <c r="BB82" s="310"/>
      <c r="BC82" s="310"/>
      <c r="BD82" s="310"/>
      <c r="BE82" s="310"/>
      <c r="BF82" s="310"/>
      <c r="BG82" s="310"/>
      <c r="BH82" s="310"/>
      <c r="BI82" s="310"/>
      <c r="BJ82" s="310"/>
      <c r="BK82" s="310"/>
      <c r="BL82" s="310"/>
      <c r="BM82" s="310"/>
      <c r="BN82" s="310"/>
      <c r="BO82" s="310"/>
      <c r="BP82" s="310"/>
      <c r="BQ82" s="310"/>
      <c r="BR82" s="310"/>
      <c r="BS82" s="310"/>
      <c r="BT82" s="310"/>
      <c r="BU82" s="310"/>
      <c r="BV82" s="310"/>
      <c r="BW82" s="310"/>
      <c r="BX82" s="310"/>
      <c r="BY82" s="310"/>
      <c r="BZ82" s="310"/>
      <c r="CA82" s="310"/>
      <c r="CB82" s="310"/>
      <c r="CC82" s="310"/>
      <c r="CD82" s="310"/>
      <c r="CE82" s="310"/>
      <c r="CF82" s="310"/>
      <c r="CG82" s="310"/>
      <c r="CH82" s="310"/>
      <c r="CI82" s="310"/>
      <c r="CJ82" s="310"/>
      <c r="CK82" s="310"/>
    </row>
    <row r="83" spans="1:89" x14ac:dyDescent="0.35">
      <c r="A83" s="310"/>
      <c r="B83" s="310"/>
      <c r="C83" s="310"/>
      <c r="D83" s="310"/>
      <c r="E83" s="310"/>
      <c r="F83" s="310"/>
      <c r="G83" s="310"/>
      <c r="H83" s="310"/>
      <c r="I83" s="310"/>
      <c r="J83" s="310"/>
      <c r="K83" s="310"/>
      <c r="L83" s="310"/>
      <c r="M83" s="310"/>
      <c r="N83" s="310"/>
      <c r="O83" s="310"/>
      <c r="P83" s="310"/>
      <c r="Q83" s="310"/>
      <c r="R83" s="310"/>
      <c r="S83" s="310"/>
      <c r="T83" s="310"/>
      <c r="U83" s="310"/>
      <c r="V83" s="310"/>
      <c r="W83" s="310"/>
      <c r="X83" s="310"/>
      <c r="Y83" s="310"/>
      <c r="Z83" s="310"/>
      <c r="AA83" s="310"/>
      <c r="AB83" s="310"/>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0"/>
      <c r="AY83" s="310"/>
      <c r="AZ83" s="310"/>
      <c r="BA83" s="310"/>
      <c r="BB83" s="310"/>
      <c r="BC83" s="310"/>
      <c r="BD83" s="310"/>
      <c r="BE83" s="310"/>
      <c r="BF83" s="310"/>
      <c r="BG83" s="310"/>
      <c r="BH83" s="310"/>
      <c r="BI83" s="310"/>
      <c r="BJ83" s="310"/>
      <c r="BK83" s="310"/>
      <c r="BL83" s="310"/>
      <c r="BM83" s="310"/>
      <c r="BN83" s="310"/>
      <c r="BO83" s="310"/>
      <c r="BP83" s="310"/>
      <c r="BQ83" s="310"/>
      <c r="BR83" s="310"/>
      <c r="BS83" s="310"/>
      <c r="BT83" s="310"/>
      <c r="BU83" s="310"/>
      <c r="BV83" s="310"/>
      <c r="BW83" s="310"/>
      <c r="BX83" s="310"/>
      <c r="BY83" s="310"/>
      <c r="BZ83" s="310"/>
      <c r="CA83" s="310"/>
      <c r="CB83" s="310"/>
      <c r="CC83" s="310"/>
      <c r="CD83" s="310"/>
      <c r="CE83" s="310"/>
      <c r="CF83" s="310"/>
      <c r="CG83" s="310"/>
      <c r="CH83" s="310"/>
      <c r="CI83" s="310"/>
      <c r="CJ83" s="310"/>
      <c r="CK83" s="310"/>
    </row>
    <row r="84" spans="1:89" x14ac:dyDescent="0.35">
      <c r="A84" s="310"/>
      <c r="B84" s="310"/>
      <c r="C84" s="310"/>
      <c r="D84" s="310"/>
      <c r="E84" s="310"/>
      <c r="F84" s="310"/>
      <c r="G84" s="310"/>
      <c r="H84" s="310"/>
      <c r="I84" s="310"/>
      <c r="J84" s="310"/>
      <c r="K84" s="310"/>
      <c r="L84" s="310"/>
      <c r="M84" s="310"/>
      <c r="N84" s="310"/>
      <c r="O84" s="310"/>
      <c r="P84" s="310"/>
      <c r="Q84" s="310"/>
      <c r="R84" s="310"/>
      <c r="S84" s="310"/>
      <c r="T84" s="310"/>
      <c r="U84" s="310"/>
      <c r="V84" s="310"/>
      <c r="W84" s="310"/>
      <c r="X84" s="310"/>
      <c r="Y84" s="310"/>
      <c r="Z84" s="310"/>
      <c r="AA84" s="310"/>
      <c r="AB84" s="310"/>
      <c r="AC84" s="310"/>
      <c r="AD84" s="310"/>
      <c r="AE84" s="310"/>
      <c r="AF84" s="310"/>
      <c r="AG84" s="310"/>
      <c r="AH84" s="310"/>
      <c r="AI84" s="310"/>
      <c r="AJ84" s="310"/>
      <c r="AK84" s="310"/>
      <c r="AL84" s="310"/>
      <c r="AM84" s="310"/>
      <c r="AN84" s="310"/>
      <c r="AO84" s="310"/>
      <c r="AP84" s="310"/>
      <c r="AQ84" s="310"/>
      <c r="AR84" s="310"/>
      <c r="AS84" s="310"/>
      <c r="AT84" s="310"/>
      <c r="AU84" s="310"/>
      <c r="AV84" s="310"/>
      <c r="AW84" s="310"/>
      <c r="AX84" s="310"/>
      <c r="AY84" s="310"/>
      <c r="AZ84" s="310"/>
      <c r="BA84" s="310"/>
      <c r="BB84" s="310"/>
      <c r="BC84" s="310"/>
      <c r="BD84" s="310"/>
      <c r="BE84" s="310"/>
      <c r="BF84" s="310"/>
      <c r="BG84" s="310"/>
      <c r="BH84" s="310"/>
      <c r="BI84" s="310"/>
      <c r="BJ84" s="310"/>
      <c r="BK84" s="310"/>
      <c r="BL84" s="310"/>
      <c r="BM84" s="310"/>
      <c r="BN84" s="310"/>
      <c r="BO84" s="310"/>
      <c r="BP84" s="310"/>
      <c r="BQ84" s="310"/>
      <c r="BR84" s="310"/>
      <c r="BS84" s="310"/>
      <c r="BT84" s="310"/>
      <c r="BU84" s="310"/>
      <c r="BV84" s="310"/>
      <c r="BW84" s="310"/>
      <c r="BX84" s="310"/>
      <c r="BY84" s="310"/>
      <c r="BZ84" s="310"/>
      <c r="CA84" s="310"/>
      <c r="CB84" s="310"/>
      <c r="CC84" s="310"/>
      <c r="CD84" s="310"/>
      <c r="CE84" s="310"/>
      <c r="CF84" s="310"/>
      <c r="CG84" s="310"/>
      <c r="CH84" s="310"/>
      <c r="CI84" s="310"/>
      <c r="CJ84" s="310"/>
      <c r="CK84" s="310"/>
    </row>
    <row r="85" spans="1:89" x14ac:dyDescent="0.35">
      <c r="A85" s="310"/>
      <c r="B85" s="310"/>
      <c r="C85" s="310"/>
      <c r="D85" s="310"/>
      <c r="E85" s="310"/>
      <c r="F85" s="310"/>
      <c r="G85" s="310"/>
      <c r="H85" s="310"/>
      <c r="I85" s="310"/>
      <c r="J85" s="310"/>
      <c r="K85" s="310"/>
      <c r="L85" s="310"/>
      <c r="M85" s="310"/>
      <c r="N85" s="310"/>
      <c r="O85" s="310"/>
      <c r="P85" s="310"/>
      <c r="Q85" s="310"/>
      <c r="R85" s="310"/>
      <c r="S85" s="310"/>
      <c r="T85" s="310"/>
      <c r="U85" s="310"/>
      <c r="V85" s="310"/>
      <c r="W85" s="310"/>
      <c r="X85" s="310"/>
      <c r="Y85" s="310"/>
      <c r="Z85" s="310"/>
      <c r="AA85" s="310"/>
      <c r="AB85" s="310"/>
      <c r="AC85" s="310"/>
      <c r="AD85" s="310"/>
      <c r="AE85" s="310"/>
      <c r="AF85" s="310"/>
      <c r="AG85" s="310"/>
      <c r="AH85" s="310"/>
      <c r="AI85" s="310"/>
      <c r="AJ85" s="310"/>
      <c r="AK85" s="310"/>
      <c r="AL85" s="310"/>
      <c r="AM85" s="310"/>
      <c r="AN85" s="310"/>
      <c r="AO85" s="310"/>
      <c r="AP85" s="310"/>
      <c r="AQ85" s="310"/>
      <c r="AR85" s="310"/>
      <c r="AS85" s="310"/>
      <c r="AT85" s="310"/>
      <c r="AU85" s="310"/>
      <c r="AV85" s="310"/>
      <c r="AW85" s="310"/>
      <c r="AX85" s="310"/>
      <c r="AY85" s="310"/>
      <c r="AZ85" s="310"/>
      <c r="BA85" s="310"/>
      <c r="BB85" s="310"/>
      <c r="BC85" s="310"/>
      <c r="BD85" s="310"/>
      <c r="BE85" s="310"/>
      <c r="BF85" s="310"/>
      <c r="BG85" s="310"/>
      <c r="BH85" s="310"/>
      <c r="BI85" s="310"/>
      <c r="BJ85" s="310"/>
      <c r="BK85" s="310"/>
      <c r="BL85" s="310"/>
      <c r="BM85" s="310"/>
      <c r="BN85" s="310"/>
      <c r="BO85" s="310"/>
      <c r="BP85" s="310"/>
      <c r="BQ85" s="310"/>
      <c r="BR85" s="310"/>
      <c r="BS85" s="310"/>
      <c r="BT85" s="310"/>
      <c r="BU85" s="310"/>
      <c r="BV85" s="310"/>
      <c r="BW85" s="310"/>
      <c r="BX85" s="310"/>
      <c r="BY85" s="310"/>
      <c r="BZ85" s="310"/>
      <c r="CA85" s="310"/>
      <c r="CB85" s="310"/>
      <c r="CC85" s="310"/>
      <c r="CD85" s="310"/>
      <c r="CE85" s="310"/>
      <c r="CF85" s="310"/>
      <c r="CG85" s="310"/>
      <c r="CH85" s="310"/>
      <c r="CI85" s="310"/>
      <c r="CJ85" s="310"/>
      <c r="CK85" s="310"/>
    </row>
    <row r="86" spans="1:89" x14ac:dyDescent="0.35">
      <c r="A86" s="310"/>
      <c r="B86" s="310"/>
      <c r="C86" s="310"/>
      <c r="D86" s="310"/>
      <c r="E86" s="310"/>
      <c r="F86" s="310"/>
      <c r="G86" s="310"/>
      <c r="H86" s="310"/>
      <c r="I86" s="310"/>
      <c r="J86" s="310"/>
      <c r="K86" s="310"/>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310"/>
      <c r="AP86" s="310"/>
      <c r="AQ86" s="310"/>
      <c r="AR86" s="310"/>
      <c r="AS86" s="310"/>
      <c r="AT86" s="310"/>
      <c r="AU86" s="310"/>
      <c r="AV86" s="310"/>
      <c r="AW86" s="310"/>
      <c r="AX86" s="310"/>
      <c r="AY86" s="310"/>
      <c r="AZ86" s="310"/>
      <c r="BA86" s="310"/>
      <c r="BB86" s="310"/>
      <c r="BC86" s="310"/>
      <c r="BD86" s="310"/>
      <c r="BE86" s="310"/>
      <c r="BF86" s="310"/>
      <c r="BG86" s="310"/>
      <c r="BH86" s="310"/>
      <c r="BI86" s="310"/>
      <c r="BJ86" s="310"/>
      <c r="BK86" s="310"/>
      <c r="BL86" s="310"/>
      <c r="BM86" s="310"/>
      <c r="BN86" s="310"/>
      <c r="BO86" s="310"/>
      <c r="BP86" s="310"/>
      <c r="BQ86" s="310"/>
      <c r="BR86" s="310"/>
      <c r="BS86" s="310"/>
      <c r="BT86" s="310"/>
      <c r="BU86" s="310"/>
      <c r="BV86" s="310"/>
      <c r="BW86" s="310"/>
      <c r="BX86" s="310"/>
      <c r="BY86" s="310"/>
      <c r="BZ86" s="310"/>
      <c r="CA86" s="310"/>
      <c r="CB86" s="310"/>
      <c r="CC86" s="310"/>
      <c r="CD86" s="310"/>
      <c r="CE86" s="310"/>
      <c r="CF86" s="310"/>
      <c r="CG86" s="310"/>
      <c r="CH86" s="310"/>
      <c r="CI86" s="310"/>
      <c r="CJ86" s="310"/>
      <c r="CK86" s="310"/>
    </row>
    <row r="87" spans="1:89" x14ac:dyDescent="0.35">
      <c r="A87" s="310"/>
      <c r="B87" s="310"/>
      <c r="C87" s="310"/>
      <c r="D87" s="310"/>
      <c r="E87" s="310"/>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310"/>
      <c r="BA87" s="310"/>
      <c r="BB87" s="310"/>
      <c r="BC87" s="310"/>
      <c r="BD87" s="310"/>
      <c r="BE87" s="310"/>
      <c r="BF87" s="310"/>
      <c r="BG87" s="310"/>
      <c r="BH87" s="310"/>
      <c r="BI87" s="310"/>
      <c r="BJ87" s="310"/>
      <c r="BK87" s="310"/>
      <c r="BL87" s="310"/>
      <c r="BM87" s="310"/>
      <c r="BN87" s="310"/>
      <c r="BO87" s="310"/>
      <c r="BP87" s="310"/>
      <c r="BQ87" s="310"/>
      <c r="BR87" s="310"/>
      <c r="BS87" s="310"/>
      <c r="BT87" s="310"/>
      <c r="BU87" s="310"/>
      <c r="BV87" s="310"/>
      <c r="BW87" s="310"/>
      <c r="BX87" s="310"/>
      <c r="BY87" s="310"/>
      <c r="BZ87" s="310"/>
      <c r="CA87" s="310"/>
      <c r="CB87" s="310"/>
      <c r="CC87" s="310"/>
      <c r="CD87" s="310"/>
      <c r="CE87" s="310"/>
      <c r="CF87" s="310"/>
      <c r="CG87" s="310"/>
      <c r="CH87" s="310"/>
      <c r="CI87" s="310"/>
      <c r="CJ87" s="310"/>
      <c r="CK87" s="310"/>
    </row>
    <row r="88" spans="1:89" x14ac:dyDescent="0.35">
      <c r="A88" s="310"/>
      <c r="B88" s="310"/>
      <c r="C88" s="310"/>
      <c r="D88" s="310"/>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310"/>
      <c r="BA88" s="310"/>
      <c r="BB88" s="310"/>
      <c r="BC88" s="310"/>
      <c r="BD88" s="310"/>
      <c r="BE88" s="310"/>
      <c r="BF88" s="310"/>
      <c r="BG88" s="310"/>
      <c r="BH88" s="310"/>
      <c r="BI88" s="310"/>
      <c r="BJ88" s="310"/>
      <c r="BK88" s="310"/>
      <c r="BL88" s="310"/>
      <c r="BM88" s="310"/>
      <c r="BN88" s="310"/>
      <c r="BO88" s="310"/>
      <c r="BP88" s="310"/>
      <c r="BQ88" s="310"/>
      <c r="BR88" s="310"/>
      <c r="BS88" s="310"/>
      <c r="BT88" s="310"/>
      <c r="BU88" s="310"/>
      <c r="BV88" s="310"/>
      <c r="BW88" s="310"/>
      <c r="BX88" s="310"/>
      <c r="BY88" s="310"/>
      <c r="BZ88" s="310"/>
      <c r="CA88" s="310"/>
      <c r="CB88" s="310"/>
      <c r="CC88" s="310"/>
      <c r="CD88" s="310"/>
      <c r="CE88" s="310"/>
      <c r="CF88" s="310"/>
      <c r="CG88" s="310"/>
      <c r="CH88" s="310"/>
      <c r="CI88" s="310"/>
      <c r="CJ88" s="310"/>
      <c r="CK88" s="310"/>
    </row>
    <row r="89" spans="1:89" x14ac:dyDescent="0.35">
      <c r="A89" s="310"/>
      <c r="B89" s="310"/>
      <c r="C89" s="310"/>
      <c r="D89" s="310"/>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0"/>
      <c r="AH89" s="310"/>
      <c r="AI89" s="310"/>
      <c r="AJ89" s="310"/>
      <c r="AK89" s="310"/>
      <c r="AL89" s="310"/>
      <c r="AM89" s="310"/>
      <c r="AN89" s="310"/>
      <c r="AO89" s="310"/>
      <c r="AP89" s="310"/>
      <c r="AQ89" s="310"/>
      <c r="AR89" s="310"/>
      <c r="AS89" s="310"/>
      <c r="AT89" s="310"/>
      <c r="AU89" s="310"/>
      <c r="AV89" s="310"/>
      <c r="AW89" s="310"/>
      <c r="AX89" s="310"/>
      <c r="AY89" s="310"/>
      <c r="AZ89" s="310"/>
      <c r="BA89" s="310"/>
      <c r="BB89" s="310"/>
      <c r="BC89" s="310"/>
      <c r="BD89" s="310"/>
      <c r="BE89" s="310"/>
      <c r="BF89" s="310"/>
      <c r="BG89" s="310"/>
      <c r="BH89" s="310"/>
      <c r="BI89" s="310"/>
      <c r="BJ89" s="310"/>
      <c r="BK89" s="310"/>
      <c r="BL89" s="310"/>
      <c r="BM89" s="310"/>
      <c r="BN89" s="310"/>
      <c r="BO89" s="310"/>
      <c r="BP89" s="310"/>
      <c r="BQ89" s="310"/>
      <c r="BR89" s="310"/>
      <c r="BS89" s="310"/>
      <c r="BT89" s="310"/>
      <c r="BU89" s="310"/>
      <c r="BV89" s="310"/>
      <c r="BW89" s="310"/>
      <c r="BX89" s="310"/>
      <c r="BY89" s="310"/>
      <c r="BZ89" s="310"/>
      <c r="CA89" s="310"/>
      <c r="CB89" s="310"/>
      <c r="CC89" s="310"/>
      <c r="CD89" s="310"/>
      <c r="CE89" s="310"/>
      <c r="CF89" s="310"/>
      <c r="CG89" s="310"/>
      <c r="CH89" s="310"/>
      <c r="CI89" s="310"/>
      <c r="CJ89" s="310"/>
      <c r="CK89" s="310"/>
    </row>
    <row r="90" spans="1:89" x14ac:dyDescent="0.35">
      <c r="A90" s="310"/>
      <c r="B90" s="310"/>
      <c r="C90" s="310"/>
      <c r="D90" s="310"/>
      <c r="E90" s="310"/>
      <c r="F90" s="310"/>
      <c r="G90" s="310"/>
      <c r="H90" s="310"/>
      <c r="I90" s="310"/>
      <c r="J90" s="310"/>
      <c r="K90" s="310"/>
      <c r="L90" s="310"/>
      <c r="M90" s="310"/>
      <c r="N90" s="310"/>
      <c r="O90" s="310"/>
      <c r="P90" s="310"/>
      <c r="Q90" s="310"/>
      <c r="R90" s="310"/>
      <c r="S90" s="310"/>
      <c r="T90" s="310"/>
      <c r="U90" s="310"/>
      <c r="V90" s="310"/>
      <c r="W90" s="310"/>
      <c r="X90" s="310"/>
      <c r="Y90" s="310"/>
      <c r="Z90" s="310"/>
      <c r="AA90" s="310"/>
      <c r="AB90" s="310"/>
      <c r="AC90" s="310"/>
      <c r="AD90" s="310"/>
      <c r="AE90" s="310"/>
      <c r="AF90" s="310"/>
      <c r="AG90" s="310"/>
      <c r="AH90" s="310"/>
      <c r="AI90" s="310"/>
      <c r="AJ90" s="310"/>
      <c r="AK90" s="310"/>
      <c r="AL90" s="310"/>
      <c r="AM90" s="310"/>
      <c r="AN90" s="310"/>
      <c r="AO90" s="310"/>
      <c r="AP90" s="310"/>
      <c r="AQ90" s="310"/>
      <c r="AR90" s="310"/>
      <c r="AS90" s="310"/>
      <c r="AT90" s="310"/>
      <c r="AU90" s="310"/>
      <c r="AV90" s="310"/>
      <c r="AW90" s="310"/>
      <c r="AX90" s="310"/>
      <c r="AY90" s="310"/>
      <c r="AZ90" s="310"/>
      <c r="BA90" s="310"/>
      <c r="BB90" s="310"/>
      <c r="BC90" s="310"/>
      <c r="BD90" s="310"/>
      <c r="BE90" s="310"/>
      <c r="BF90" s="310"/>
      <c r="BG90" s="310"/>
      <c r="BH90" s="310"/>
      <c r="BI90" s="310"/>
      <c r="BJ90" s="310"/>
      <c r="BK90" s="310"/>
      <c r="BL90" s="310"/>
      <c r="BM90" s="310"/>
      <c r="BN90" s="310"/>
      <c r="BO90" s="310"/>
      <c r="BP90" s="310"/>
      <c r="BQ90" s="310"/>
      <c r="BR90" s="310"/>
      <c r="BS90" s="310"/>
      <c r="BT90" s="310"/>
      <c r="BU90" s="310"/>
      <c r="BV90" s="310"/>
      <c r="BW90" s="310"/>
      <c r="BX90" s="310"/>
      <c r="BY90" s="310"/>
      <c r="BZ90" s="310"/>
      <c r="CA90" s="310"/>
      <c r="CB90" s="310"/>
      <c r="CC90" s="310"/>
      <c r="CD90" s="310"/>
      <c r="CE90" s="310"/>
      <c r="CF90" s="310"/>
      <c r="CG90" s="310"/>
      <c r="CH90" s="310"/>
      <c r="CI90" s="310"/>
      <c r="CJ90" s="310"/>
      <c r="CK90" s="310"/>
    </row>
    <row r="91" spans="1:89" x14ac:dyDescent="0.35">
      <c r="A91" s="310"/>
      <c r="B91" s="310"/>
      <c r="C91" s="310"/>
      <c r="D91" s="310"/>
      <c r="E91" s="310"/>
      <c r="F91" s="310"/>
      <c r="G91" s="310"/>
      <c r="H91" s="310"/>
      <c r="I91" s="310"/>
      <c r="J91" s="310"/>
      <c r="K91" s="310"/>
      <c r="L91" s="310"/>
      <c r="M91" s="310"/>
      <c r="N91" s="310"/>
      <c r="O91" s="310"/>
      <c r="P91" s="310"/>
      <c r="Q91" s="310"/>
      <c r="R91" s="310"/>
      <c r="S91" s="310"/>
      <c r="T91" s="310"/>
      <c r="U91" s="310"/>
      <c r="V91" s="310"/>
      <c r="W91" s="310"/>
      <c r="X91" s="310"/>
      <c r="Y91" s="310"/>
      <c r="Z91" s="310"/>
      <c r="AA91" s="310"/>
      <c r="AB91" s="310"/>
      <c r="AC91" s="310"/>
      <c r="AD91" s="310"/>
      <c r="AE91" s="310"/>
      <c r="AF91" s="310"/>
      <c r="AG91" s="310"/>
      <c r="AH91" s="310"/>
      <c r="AI91" s="310"/>
      <c r="AJ91" s="310"/>
      <c r="AK91" s="310"/>
      <c r="AL91" s="310"/>
      <c r="AM91" s="310"/>
      <c r="AN91" s="310"/>
      <c r="AO91" s="310"/>
      <c r="AP91" s="310"/>
      <c r="AQ91" s="310"/>
      <c r="AR91" s="310"/>
      <c r="AS91" s="310"/>
      <c r="AT91" s="310"/>
      <c r="AU91" s="310"/>
      <c r="AV91" s="310"/>
      <c r="AW91" s="310"/>
      <c r="AX91" s="310"/>
      <c r="AY91" s="310"/>
      <c r="AZ91" s="310"/>
      <c r="BA91" s="310"/>
      <c r="BB91" s="310"/>
      <c r="BC91" s="310"/>
      <c r="BD91" s="310"/>
      <c r="BE91" s="310"/>
      <c r="BF91" s="310"/>
      <c r="BG91" s="310"/>
      <c r="BH91" s="310"/>
      <c r="BI91" s="310"/>
      <c r="BJ91" s="310"/>
      <c r="BK91" s="310"/>
      <c r="BL91" s="310"/>
      <c r="BM91" s="310"/>
      <c r="BN91" s="310"/>
      <c r="BO91" s="310"/>
      <c r="BP91" s="310"/>
      <c r="BQ91" s="310"/>
      <c r="BR91" s="310"/>
      <c r="BS91" s="310"/>
      <c r="BT91" s="310"/>
      <c r="BU91" s="310"/>
      <c r="BV91" s="310"/>
      <c r="BW91" s="310"/>
      <c r="BX91" s="310"/>
      <c r="BY91" s="310"/>
      <c r="BZ91" s="310"/>
      <c r="CA91" s="310"/>
      <c r="CB91" s="310"/>
      <c r="CC91" s="310"/>
      <c r="CD91" s="310"/>
      <c r="CE91" s="310"/>
      <c r="CF91" s="310"/>
      <c r="CG91" s="310"/>
      <c r="CH91" s="310"/>
      <c r="CI91" s="310"/>
      <c r="CJ91" s="310"/>
      <c r="CK91" s="310"/>
    </row>
    <row r="92" spans="1:89" x14ac:dyDescent="0.35">
      <c r="A92" s="310"/>
      <c r="B92" s="310"/>
      <c r="C92" s="310"/>
      <c r="D92" s="310"/>
      <c r="E92" s="310"/>
      <c r="F92" s="310"/>
      <c r="G92" s="310"/>
      <c r="H92" s="310"/>
      <c r="I92" s="310"/>
      <c r="J92" s="310"/>
      <c r="K92" s="310"/>
      <c r="L92" s="310"/>
      <c r="M92" s="310"/>
      <c r="N92" s="310"/>
      <c r="O92" s="310"/>
      <c r="P92" s="310"/>
      <c r="Q92" s="310"/>
      <c r="R92" s="310"/>
      <c r="S92" s="310"/>
      <c r="T92" s="310"/>
      <c r="U92" s="310"/>
      <c r="V92" s="310"/>
      <c r="W92" s="310"/>
      <c r="X92" s="310"/>
      <c r="Y92" s="310"/>
      <c r="Z92" s="310"/>
      <c r="AA92" s="310"/>
      <c r="AB92" s="310"/>
      <c r="AC92" s="310"/>
      <c r="AD92" s="310"/>
      <c r="AE92" s="310"/>
      <c r="AF92" s="310"/>
      <c r="AG92" s="310"/>
      <c r="AH92" s="310"/>
      <c r="AI92" s="310"/>
      <c r="AJ92" s="310"/>
      <c r="AK92" s="310"/>
      <c r="AL92" s="310"/>
      <c r="AM92" s="310"/>
      <c r="AN92" s="310"/>
      <c r="AO92" s="310"/>
      <c r="AP92" s="310"/>
      <c r="AQ92" s="310"/>
      <c r="AR92" s="310"/>
      <c r="AS92" s="310"/>
      <c r="AT92" s="310"/>
      <c r="AU92" s="310"/>
      <c r="AV92" s="310"/>
      <c r="AW92" s="310"/>
      <c r="AX92" s="310"/>
      <c r="AY92" s="310"/>
      <c r="AZ92" s="310"/>
      <c r="BA92" s="310"/>
      <c r="BB92" s="310"/>
      <c r="BC92" s="310"/>
      <c r="BD92" s="310"/>
      <c r="BE92" s="310"/>
      <c r="BF92" s="310"/>
      <c r="BG92" s="310"/>
      <c r="BH92" s="310"/>
      <c r="BI92" s="310"/>
      <c r="BJ92" s="310"/>
      <c r="BK92" s="310"/>
      <c r="BL92" s="310"/>
      <c r="BM92" s="310"/>
      <c r="BN92" s="310"/>
      <c r="BO92" s="310"/>
      <c r="BP92" s="310"/>
      <c r="BQ92" s="310"/>
      <c r="BR92" s="310"/>
      <c r="BS92" s="310"/>
      <c r="BT92" s="310"/>
      <c r="BU92" s="310"/>
      <c r="BV92" s="310"/>
      <c r="BW92" s="310"/>
      <c r="BX92" s="310"/>
      <c r="BY92" s="310"/>
      <c r="BZ92" s="310"/>
      <c r="CA92" s="310"/>
      <c r="CB92" s="310"/>
      <c r="CC92" s="310"/>
      <c r="CD92" s="310"/>
      <c r="CE92" s="310"/>
      <c r="CF92" s="310"/>
      <c r="CG92" s="310"/>
      <c r="CH92" s="310"/>
      <c r="CI92" s="310"/>
      <c r="CJ92" s="310"/>
      <c r="CK92" s="310"/>
    </row>
    <row r="93" spans="1:89" x14ac:dyDescent="0.35">
      <c r="A93" s="310"/>
      <c r="B93" s="310"/>
      <c r="C93" s="310"/>
      <c r="D93" s="310"/>
      <c r="E93" s="310"/>
      <c r="F93" s="310"/>
      <c r="G93" s="310"/>
      <c r="H93" s="310"/>
      <c r="I93" s="310"/>
      <c r="J93" s="310"/>
      <c r="K93" s="310"/>
      <c r="L93" s="310"/>
      <c r="M93" s="310"/>
      <c r="N93" s="310"/>
      <c r="O93" s="310"/>
      <c r="P93" s="310"/>
      <c r="Q93" s="310"/>
      <c r="R93" s="310"/>
      <c r="S93" s="310"/>
      <c r="T93" s="310"/>
      <c r="U93" s="310"/>
      <c r="V93" s="310"/>
      <c r="W93" s="310"/>
      <c r="X93" s="310"/>
      <c r="Y93" s="310"/>
      <c r="Z93" s="310"/>
      <c r="AA93" s="310"/>
      <c r="AB93" s="310"/>
      <c r="AC93" s="310"/>
      <c r="AD93" s="310"/>
      <c r="AE93" s="310"/>
      <c r="AF93" s="310"/>
      <c r="AG93" s="310"/>
      <c r="AH93" s="310"/>
      <c r="AI93" s="310"/>
      <c r="AJ93" s="310"/>
      <c r="AK93" s="310"/>
      <c r="AL93" s="310"/>
      <c r="AM93" s="310"/>
      <c r="AN93" s="310"/>
      <c r="AO93" s="310"/>
      <c r="AP93" s="310"/>
      <c r="AQ93" s="310"/>
      <c r="AR93" s="310"/>
      <c r="AS93" s="310"/>
      <c r="AT93" s="310"/>
      <c r="AU93" s="310"/>
      <c r="AV93" s="310"/>
      <c r="AW93" s="310"/>
      <c r="AX93" s="310"/>
      <c r="AY93" s="310"/>
      <c r="AZ93" s="310"/>
      <c r="BA93" s="310"/>
      <c r="BB93" s="310"/>
      <c r="BC93" s="310"/>
      <c r="BD93" s="310"/>
      <c r="BE93" s="310"/>
      <c r="BF93" s="310"/>
      <c r="BG93" s="310"/>
      <c r="BH93" s="310"/>
      <c r="BI93" s="310"/>
      <c r="BJ93" s="310"/>
      <c r="BK93" s="310"/>
      <c r="BL93" s="310"/>
      <c r="BM93" s="310"/>
      <c r="BN93" s="310"/>
      <c r="BO93" s="310"/>
      <c r="BP93" s="310"/>
      <c r="BQ93" s="310"/>
      <c r="BR93" s="310"/>
      <c r="BS93" s="310"/>
      <c r="BT93" s="310"/>
      <c r="BU93" s="310"/>
      <c r="BV93" s="310"/>
      <c r="BW93" s="310"/>
      <c r="BX93" s="310"/>
      <c r="BY93" s="310"/>
      <c r="BZ93" s="310"/>
      <c r="CA93" s="310"/>
      <c r="CB93" s="310"/>
      <c r="CC93" s="310"/>
      <c r="CD93" s="310"/>
      <c r="CE93" s="310"/>
      <c r="CF93" s="310"/>
      <c r="CG93" s="310"/>
      <c r="CH93" s="310"/>
      <c r="CI93" s="310"/>
      <c r="CJ93" s="310"/>
      <c r="CK93" s="310"/>
    </row>
    <row r="94" spans="1:89" x14ac:dyDescent="0.35">
      <c r="A94" s="310"/>
      <c r="B94" s="310"/>
      <c r="C94" s="310"/>
      <c r="D94" s="310"/>
      <c r="E94" s="310"/>
      <c r="F94" s="310"/>
      <c r="G94" s="310"/>
      <c r="H94" s="310"/>
      <c r="I94" s="310"/>
      <c r="J94" s="310"/>
      <c r="K94" s="310"/>
      <c r="L94" s="310"/>
      <c r="M94" s="310"/>
      <c r="N94" s="310"/>
      <c r="O94" s="310"/>
      <c r="P94" s="310"/>
      <c r="Q94" s="310"/>
      <c r="R94" s="310"/>
      <c r="S94" s="310"/>
      <c r="T94" s="310"/>
      <c r="U94" s="310"/>
      <c r="V94" s="310"/>
      <c r="W94" s="310"/>
      <c r="X94" s="310"/>
      <c r="Y94" s="310"/>
      <c r="Z94" s="310"/>
      <c r="AA94" s="310"/>
      <c r="AB94" s="310"/>
      <c r="AC94" s="310"/>
      <c r="AD94" s="310"/>
      <c r="AE94" s="310"/>
      <c r="AF94" s="310"/>
      <c r="AG94" s="310"/>
      <c r="AH94" s="310"/>
      <c r="AI94" s="310"/>
      <c r="AJ94" s="310"/>
      <c r="AK94" s="310"/>
      <c r="AL94" s="310"/>
      <c r="AM94" s="310"/>
      <c r="AN94" s="310"/>
      <c r="AO94" s="310"/>
      <c r="AP94" s="310"/>
      <c r="AQ94" s="310"/>
      <c r="AR94" s="310"/>
      <c r="AS94" s="310"/>
      <c r="AT94" s="310"/>
      <c r="AU94" s="310"/>
      <c r="AV94" s="310"/>
      <c r="AW94" s="310"/>
      <c r="AX94" s="310"/>
      <c r="AY94" s="310"/>
      <c r="AZ94" s="310"/>
      <c r="BA94" s="310"/>
      <c r="BB94" s="310"/>
      <c r="BC94" s="310"/>
      <c r="BD94" s="310"/>
      <c r="BE94" s="310"/>
      <c r="BF94" s="310"/>
      <c r="BG94" s="310"/>
      <c r="BH94" s="310"/>
      <c r="BI94" s="310"/>
      <c r="BJ94" s="310"/>
      <c r="BK94" s="310"/>
      <c r="BL94" s="310"/>
      <c r="BM94" s="310"/>
      <c r="BN94" s="310"/>
      <c r="BO94" s="310"/>
      <c r="BP94" s="310"/>
      <c r="BQ94" s="310"/>
      <c r="BR94" s="310"/>
      <c r="BS94" s="310"/>
      <c r="BT94" s="310"/>
      <c r="BU94" s="310"/>
      <c r="BV94" s="310"/>
      <c r="BW94" s="310"/>
      <c r="BX94" s="310"/>
      <c r="BY94" s="310"/>
      <c r="BZ94" s="310"/>
      <c r="CA94" s="310"/>
      <c r="CB94" s="310"/>
      <c r="CC94" s="310"/>
      <c r="CD94" s="310"/>
      <c r="CE94" s="310"/>
      <c r="CF94" s="310"/>
      <c r="CG94" s="310"/>
      <c r="CH94" s="310"/>
      <c r="CI94" s="310"/>
      <c r="CJ94" s="310"/>
      <c r="CK94" s="310"/>
    </row>
    <row r="95" spans="1:89" x14ac:dyDescent="0.35">
      <c r="A95" s="310"/>
      <c r="B95" s="310"/>
      <c r="C95" s="310"/>
      <c r="D95" s="310"/>
      <c r="E95" s="310"/>
      <c r="F95" s="310"/>
      <c r="G95" s="310"/>
      <c r="H95" s="310"/>
      <c r="I95" s="310"/>
      <c r="J95" s="310"/>
      <c r="K95" s="310"/>
      <c r="L95" s="310"/>
      <c r="M95" s="310"/>
      <c r="N95" s="310"/>
      <c r="O95" s="310"/>
      <c r="P95" s="310"/>
      <c r="Q95" s="310"/>
      <c r="R95" s="310"/>
      <c r="S95" s="310"/>
      <c r="T95" s="310"/>
      <c r="U95" s="310"/>
      <c r="V95" s="310"/>
      <c r="W95" s="310"/>
      <c r="X95" s="310"/>
      <c r="Y95" s="310"/>
      <c r="Z95" s="310"/>
      <c r="AA95" s="310"/>
      <c r="AB95" s="310"/>
      <c r="AC95" s="310"/>
      <c r="AD95" s="310"/>
      <c r="AE95" s="310"/>
      <c r="AF95" s="310"/>
      <c r="AG95" s="310"/>
      <c r="AH95" s="310"/>
      <c r="AI95" s="310"/>
      <c r="AJ95" s="310"/>
      <c r="AK95" s="310"/>
      <c r="AL95" s="310"/>
      <c r="AM95" s="310"/>
      <c r="AN95" s="310"/>
      <c r="AO95" s="310"/>
      <c r="AP95" s="310"/>
      <c r="AQ95" s="310"/>
      <c r="AR95" s="310"/>
      <c r="AS95" s="310"/>
      <c r="AT95" s="310"/>
      <c r="AU95" s="310"/>
      <c r="AV95" s="310"/>
      <c r="AW95" s="310"/>
      <c r="AX95" s="310"/>
      <c r="AY95" s="310"/>
      <c r="AZ95" s="310"/>
      <c r="BA95" s="310"/>
      <c r="BB95" s="310"/>
      <c r="BC95" s="310"/>
      <c r="BD95" s="310"/>
      <c r="BE95" s="310"/>
      <c r="BF95" s="310"/>
      <c r="BG95" s="310"/>
      <c r="BH95" s="310"/>
      <c r="BI95" s="310"/>
      <c r="BJ95" s="310"/>
      <c r="BK95" s="310"/>
      <c r="BL95" s="310"/>
      <c r="BM95" s="310"/>
      <c r="BN95" s="310"/>
      <c r="BO95" s="310"/>
      <c r="BP95" s="310"/>
      <c r="BQ95" s="310"/>
      <c r="BR95" s="310"/>
      <c r="BS95" s="310"/>
      <c r="BT95" s="310"/>
      <c r="BU95" s="310"/>
      <c r="BV95" s="310"/>
      <c r="BW95" s="310"/>
      <c r="BX95" s="310"/>
      <c r="BY95" s="310"/>
      <c r="BZ95" s="310"/>
      <c r="CA95" s="310"/>
      <c r="CB95" s="310"/>
      <c r="CC95" s="310"/>
      <c r="CD95" s="310"/>
      <c r="CE95" s="310"/>
      <c r="CF95" s="310"/>
      <c r="CG95" s="310"/>
      <c r="CH95" s="310"/>
      <c r="CI95" s="310"/>
      <c r="CJ95" s="310"/>
      <c r="CK95" s="310"/>
    </row>
    <row r="96" spans="1:89" x14ac:dyDescent="0.35">
      <c r="A96" s="310"/>
      <c r="B96" s="310"/>
      <c r="C96" s="310"/>
      <c r="D96" s="310"/>
      <c r="E96" s="310"/>
      <c r="F96" s="310"/>
      <c r="G96" s="310"/>
      <c r="H96" s="310"/>
      <c r="I96" s="310"/>
      <c r="J96" s="310"/>
      <c r="K96" s="310"/>
      <c r="L96" s="310"/>
      <c r="M96" s="310"/>
      <c r="N96" s="310"/>
      <c r="O96" s="310"/>
      <c r="P96" s="310"/>
      <c r="Q96" s="310"/>
      <c r="R96" s="310"/>
      <c r="S96" s="310"/>
      <c r="T96" s="310"/>
      <c r="U96" s="310"/>
      <c r="V96" s="310"/>
      <c r="W96" s="310"/>
      <c r="X96" s="310"/>
      <c r="Y96" s="310"/>
      <c r="Z96" s="310"/>
      <c r="AA96" s="310"/>
      <c r="AB96" s="310"/>
      <c r="AC96" s="310"/>
      <c r="AD96" s="310"/>
      <c r="AE96" s="310"/>
      <c r="AF96" s="310"/>
      <c r="AG96" s="310"/>
      <c r="AH96" s="310"/>
      <c r="AI96" s="310"/>
      <c r="AJ96" s="310"/>
      <c r="AK96" s="310"/>
      <c r="AL96" s="310"/>
      <c r="AM96" s="310"/>
      <c r="AN96" s="310"/>
      <c r="AO96" s="310"/>
      <c r="AP96" s="310"/>
      <c r="AQ96" s="310"/>
      <c r="AR96" s="310"/>
      <c r="AS96" s="310"/>
      <c r="AT96" s="310"/>
      <c r="AU96" s="310"/>
      <c r="AV96" s="310"/>
      <c r="AW96" s="310"/>
      <c r="AX96" s="310"/>
      <c r="AY96" s="310"/>
      <c r="AZ96" s="310"/>
      <c r="BA96" s="310"/>
      <c r="BB96" s="310"/>
      <c r="BC96" s="310"/>
      <c r="BD96" s="310"/>
      <c r="BE96" s="310"/>
      <c r="BF96" s="310"/>
      <c r="BG96" s="310"/>
      <c r="BH96" s="310"/>
      <c r="BI96" s="310"/>
      <c r="BJ96" s="310"/>
      <c r="BK96" s="310"/>
      <c r="BL96" s="310"/>
      <c r="BM96" s="310"/>
      <c r="BN96" s="310"/>
      <c r="BO96" s="310"/>
      <c r="BP96" s="310"/>
      <c r="BQ96" s="310"/>
      <c r="BR96" s="310"/>
      <c r="BS96" s="310"/>
      <c r="BT96" s="310"/>
      <c r="BU96" s="310"/>
      <c r="BV96" s="310"/>
      <c r="BW96" s="310"/>
      <c r="BX96" s="310"/>
      <c r="BY96" s="310"/>
      <c r="BZ96" s="310"/>
      <c r="CA96" s="310"/>
      <c r="CB96" s="310"/>
      <c r="CC96" s="310"/>
      <c r="CD96" s="310"/>
      <c r="CE96" s="310"/>
      <c r="CF96" s="310"/>
      <c r="CG96" s="310"/>
      <c r="CH96" s="310"/>
      <c r="CI96" s="310"/>
      <c r="CJ96" s="310"/>
      <c r="CK96" s="310"/>
    </row>
    <row r="97" spans="1:89" x14ac:dyDescent="0.35">
      <c r="A97" s="310"/>
      <c r="B97" s="310"/>
      <c r="C97" s="310"/>
      <c r="D97" s="310"/>
      <c r="E97" s="310"/>
      <c r="F97" s="310"/>
      <c r="G97" s="310"/>
      <c r="H97" s="310"/>
      <c r="I97" s="310"/>
      <c r="J97" s="310"/>
      <c r="K97" s="310"/>
      <c r="L97" s="310"/>
      <c r="M97" s="310"/>
      <c r="N97" s="310"/>
      <c r="O97" s="310"/>
      <c r="P97" s="310"/>
      <c r="Q97" s="310"/>
      <c r="R97" s="310"/>
      <c r="S97" s="310"/>
      <c r="T97" s="310"/>
      <c r="U97" s="310"/>
      <c r="V97" s="310"/>
      <c r="W97" s="310"/>
      <c r="X97" s="310"/>
      <c r="Y97" s="310"/>
      <c r="Z97" s="310"/>
      <c r="AA97" s="310"/>
      <c r="AB97" s="310"/>
      <c r="AC97" s="310"/>
      <c r="AD97" s="310"/>
      <c r="AE97" s="310"/>
      <c r="AF97" s="310"/>
      <c r="AG97" s="310"/>
      <c r="AH97" s="310"/>
      <c r="AI97" s="310"/>
      <c r="AJ97" s="310"/>
      <c r="AK97" s="310"/>
      <c r="AL97" s="310"/>
      <c r="AM97" s="310"/>
      <c r="AN97" s="310"/>
      <c r="AO97" s="310"/>
      <c r="AP97" s="310"/>
      <c r="AQ97" s="310"/>
      <c r="AR97" s="310"/>
      <c r="AS97" s="310"/>
      <c r="AT97" s="310"/>
      <c r="AU97" s="310"/>
      <c r="AV97" s="310"/>
      <c r="AW97" s="310"/>
      <c r="AX97" s="310"/>
      <c r="AY97" s="310"/>
      <c r="AZ97" s="310"/>
      <c r="BA97" s="310"/>
      <c r="BB97" s="310"/>
      <c r="BC97" s="310"/>
      <c r="BD97" s="310"/>
      <c r="BE97" s="310"/>
      <c r="BF97" s="310"/>
      <c r="BG97" s="310"/>
      <c r="BH97" s="310"/>
      <c r="BI97" s="310"/>
      <c r="BJ97" s="310"/>
      <c r="BK97" s="310"/>
      <c r="BL97" s="310"/>
      <c r="BM97" s="310"/>
      <c r="BN97" s="310"/>
      <c r="BO97" s="310"/>
      <c r="BP97" s="310"/>
      <c r="BQ97" s="310"/>
      <c r="BR97" s="310"/>
      <c r="BS97" s="310"/>
      <c r="BT97" s="310"/>
      <c r="BU97" s="310"/>
      <c r="BV97" s="310"/>
      <c r="BW97" s="310"/>
      <c r="BX97" s="310"/>
      <c r="BY97" s="310"/>
      <c r="BZ97" s="310"/>
      <c r="CA97" s="310"/>
      <c r="CB97" s="310"/>
      <c r="CC97" s="310"/>
      <c r="CD97" s="310"/>
      <c r="CE97" s="310"/>
      <c r="CF97" s="310"/>
      <c r="CG97" s="310"/>
      <c r="CH97" s="310"/>
      <c r="CI97" s="310"/>
      <c r="CJ97" s="310"/>
      <c r="CK97" s="310"/>
    </row>
    <row r="98" spans="1:89" x14ac:dyDescent="0.35">
      <c r="A98" s="310"/>
      <c r="B98" s="310"/>
      <c r="C98" s="310"/>
      <c r="D98" s="310"/>
      <c r="E98" s="310"/>
      <c r="F98" s="310"/>
      <c r="G98" s="310"/>
      <c r="H98" s="310"/>
      <c r="I98" s="310"/>
      <c r="J98" s="310"/>
      <c r="K98" s="310"/>
      <c r="L98" s="310"/>
      <c r="M98" s="310"/>
      <c r="N98" s="310"/>
      <c r="O98" s="310"/>
      <c r="P98" s="310"/>
      <c r="Q98" s="310"/>
      <c r="R98" s="310"/>
      <c r="S98" s="310"/>
      <c r="T98" s="310"/>
      <c r="U98" s="310"/>
      <c r="V98" s="310"/>
      <c r="W98" s="310"/>
      <c r="X98" s="310"/>
      <c r="Y98" s="310"/>
      <c r="Z98" s="310"/>
      <c r="AA98" s="310"/>
      <c r="AB98" s="310"/>
      <c r="AC98" s="310"/>
      <c r="AD98" s="310"/>
      <c r="AE98" s="310"/>
      <c r="AF98" s="310"/>
      <c r="AG98" s="310"/>
      <c r="AH98" s="310"/>
      <c r="AI98" s="310"/>
      <c r="AJ98" s="310"/>
      <c r="AK98" s="310"/>
      <c r="AL98" s="310"/>
      <c r="AM98" s="310"/>
      <c r="AN98" s="310"/>
      <c r="AO98" s="310"/>
      <c r="AP98" s="310"/>
      <c r="AQ98" s="310"/>
      <c r="AR98" s="310"/>
      <c r="AS98" s="310"/>
      <c r="AT98" s="310"/>
      <c r="AU98" s="310"/>
      <c r="AV98" s="310"/>
      <c r="AW98" s="310"/>
      <c r="AX98" s="310"/>
      <c r="AY98" s="310"/>
      <c r="AZ98" s="310"/>
      <c r="BA98" s="310"/>
      <c r="BB98" s="310"/>
      <c r="BC98" s="310"/>
      <c r="BD98" s="310"/>
      <c r="BE98" s="310"/>
      <c r="BF98" s="310"/>
      <c r="BG98" s="310"/>
      <c r="BH98" s="310"/>
      <c r="BI98" s="310"/>
      <c r="BJ98" s="310"/>
      <c r="BK98" s="310"/>
      <c r="BL98" s="310"/>
      <c r="BM98" s="310"/>
      <c r="BN98" s="310"/>
      <c r="BO98" s="310"/>
      <c r="BP98" s="310"/>
      <c r="BQ98" s="310"/>
      <c r="BR98" s="310"/>
      <c r="BS98" s="310"/>
      <c r="BT98" s="310"/>
      <c r="BU98" s="310"/>
      <c r="BV98" s="310"/>
      <c r="BW98" s="310"/>
      <c r="BX98" s="310"/>
      <c r="BY98" s="310"/>
      <c r="BZ98" s="310"/>
      <c r="CA98" s="310"/>
      <c r="CB98" s="310"/>
      <c r="CC98" s="310"/>
      <c r="CD98" s="310"/>
      <c r="CE98" s="310"/>
      <c r="CF98" s="310"/>
      <c r="CG98" s="310"/>
      <c r="CH98" s="310"/>
      <c r="CI98" s="310"/>
      <c r="CJ98" s="310"/>
      <c r="CK98" s="310"/>
    </row>
    <row r="99" spans="1:89" x14ac:dyDescent="0.35">
      <c r="A99" s="310"/>
      <c r="B99" s="310"/>
      <c r="C99" s="310"/>
      <c r="D99" s="310"/>
      <c r="E99" s="310"/>
      <c r="F99" s="310"/>
      <c r="G99" s="310"/>
      <c r="H99" s="310"/>
      <c r="I99" s="310"/>
      <c r="J99" s="310"/>
      <c r="K99" s="310"/>
      <c r="L99" s="310"/>
      <c r="M99" s="310"/>
      <c r="N99" s="310"/>
      <c r="O99" s="310"/>
      <c r="P99" s="310"/>
      <c r="Q99" s="310"/>
      <c r="R99" s="310"/>
      <c r="S99" s="310"/>
      <c r="T99" s="310"/>
      <c r="U99" s="310"/>
      <c r="V99" s="310"/>
      <c r="W99" s="310"/>
      <c r="X99" s="310"/>
      <c r="Y99" s="310"/>
      <c r="Z99" s="310"/>
      <c r="AA99" s="310"/>
      <c r="AB99" s="310"/>
      <c r="AC99" s="310"/>
      <c r="AD99" s="310"/>
      <c r="AE99" s="310"/>
      <c r="AF99" s="310"/>
      <c r="AG99" s="310"/>
      <c r="AH99" s="310"/>
      <c r="AI99" s="310"/>
      <c r="AJ99" s="310"/>
      <c r="AK99" s="310"/>
      <c r="AL99" s="310"/>
      <c r="AM99" s="310"/>
      <c r="AN99" s="310"/>
      <c r="AO99" s="310"/>
      <c r="AP99" s="310"/>
      <c r="AQ99" s="310"/>
      <c r="AR99" s="310"/>
      <c r="AS99" s="310"/>
      <c r="AT99" s="310"/>
      <c r="AU99" s="310"/>
      <c r="AV99" s="310"/>
      <c r="AW99" s="310"/>
      <c r="AX99" s="310"/>
      <c r="AY99" s="310"/>
      <c r="AZ99" s="310"/>
      <c r="BA99" s="310"/>
      <c r="BB99" s="310"/>
      <c r="BC99" s="310"/>
      <c r="BD99" s="310"/>
      <c r="BE99" s="310"/>
      <c r="BF99" s="310"/>
      <c r="BG99" s="310"/>
      <c r="BH99" s="310"/>
      <c r="BI99" s="310"/>
      <c r="BJ99" s="310"/>
      <c r="BK99" s="310"/>
      <c r="BL99" s="310"/>
      <c r="BM99" s="310"/>
      <c r="BN99" s="310"/>
      <c r="BO99" s="310"/>
      <c r="BP99" s="310"/>
      <c r="BQ99" s="310"/>
      <c r="BR99" s="310"/>
      <c r="BS99" s="310"/>
      <c r="BT99" s="310"/>
      <c r="BU99" s="310"/>
      <c r="BV99" s="310"/>
      <c r="BW99" s="310"/>
      <c r="BX99" s="310"/>
      <c r="BY99" s="310"/>
      <c r="BZ99" s="310"/>
      <c r="CA99" s="310"/>
      <c r="CB99" s="310"/>
      <c r="CC99" s="310"/>
      <c r="CD99" s="310"/>
      <c r="CE99" s="310"/>
      <c r="CF99" s="310"/>
      <c r="CG99" s="310"/>
      <c r="CH99" s="310"/>
      <c r="CI99" s="310"/>
      <c r="CJ99" s="310"/>
      <c r="CK99" s="310"/>
    </row>
    <row r="100" spans="1:89" x14ac:dyDescent="0.35">
      <c r="A100" s="310"/>
      <c r="B100" s="310"/>
      <c r="C100" s="310"/>
      <c r="D100" s="310"/>
      <c r="E100" s="310"/>
      <c r="F100" s="310"/>
      <c r="G100" s="310"/>
      <c r="H100" s="310"/>
      <c r="I100" s="310"/>
      <c r="J100" s="310"/>
      <c r="K100" s="310"/>
      <c r="L100" s="310"/>
      <c r="M100" s="310"/>
      <c r="N100" s="310"/>
      <c r="O100" s="310"/>
      <c r="P100" s="310"/>
      <c r="Q100" s="310"/>
      <c r="R100" s="310"/>
      <c r="S100" s="310"/>
      <c r="T100" s="310"/>
      <c r="U100" s="310"/>
      <c r="V100" s="310"/>
      <c r="W100" s="310"/>
      <c r="X100" s="310"/>
      <c r="Y100" s="310"/>
      <c r="Z100" s="310"/>
      <c r="AA100" s="310"/>
      <c r="AB100" s="310"/>
      <c r="AC100" s="310"/>
      <c r="AD100" s="310"/>
      <c r="AE100" s="310"/>
      <c r="AF100" s="310"/>
      <c r="AG100" s="310"/>
      <c r="AH100" s="310"/>
      <c r="AI100" s="310"/>
      <c r="AJ100" s="310"/>
      <c r="AK100" s="310"/>
      <c r="AL100" s="310"/>
      <c r="AM100" s="310"/>
      <c r="AN100" s="310"/>
      <c r="AO100" s="310"/>
      <c r="AP100" s="310"/>
      <c r="AQ100" s="310"/>
      <c r="AR100" s="310"/>
      <c r="AS100" s="310"/>
      <c r="AT100" s="310"/>
      <c r="AU100" s="310"/>
      <c r="AV100" s="310"/>
      <c r="AW100" s="310"/>
      <c r="AX100" s="310"/>
      <c r="AY100" s="310"/>
      <c r="AZ100" s="310"/>
      <c r="BA100" s="310"/>
      <c r="BB100" s="310"/>
      <c r="BC100" s="310"/>
      <c r="BD100" s="310"/>
      <c r="BE100" s="310"/>
      <c r="BF100" s="310"/>
      <c r="BG100" s="310"/>
      <c r="BH100" s="310"/>
      <c r="BI100" s="310"/>
      <c r="BJ100" s="310"/>
      <c r="BK100" s="310"/>
      <c r="BL100" s="310"/>
      <c r="BM100" s="310"/>
      <c r="BN100" s="310"/>
      <c r="BO100" s="310"/>
      <c r="BP100" s="310"/>
      <c r="BQ100" s="310"/>
      <c r="BR100" s="310"/>
      <c r="BS100" s="310"/>
      <c r="BT100" s="310"/>
      <c r="BU100" s="310"/>
      <c r="BV100" s="310"/>
      <c r="BW100" s="310"/>
      <c r="BX100" s="310"/>
      <c r="BY100" s="310"/>
      <c r="BZ100" s="310"/>
      <c r="CA100" s="310"/>
      <c r="CB100" s="310"/>
      <c r="CC100" s="310"/>
      <c r="CD100" s="310"/>
      <c r="CE100" s="310"/>
      <c r="CF100" s="310"/>
      <c r="CG100" s="310"/>
      <c r="CH100" s="310"/>
      <c r="CI100" s="310"/>
      <c r="CJ100" s="310"/>
      <c r="CK100" s="310"/>
    </row>
    <row r="101" spans="1:89" x14ac:dyDescent="0.35">
      <c r="A101" s="310"/>
      <c r="B101" s="310"/>
      <c r="C101" s="310"/>
      <c r="D101" s="310"/>
      <c r="E101" s="310"/>
      <c r="F101" s="310"/>
      <c r="G101" s="310"/>
      <c r="H101" s="310"/>
      <c r="I101" s="310"/>
      <c r="J101" s="310"/>
      <c r="K101" s="310"/>
      <c r="L101" s="310"/>
      <c r="M101" s="310"/>
      <c r="N101" s="310"/>
      <c r="O101" s="310"/>
      <c r="P101" s="310"/>
      <c r="Q101" s="310"/>
      <c r="R101" s="310"/>
      <c r="S101" s="310"/>
      <c r="T101" s="310"/>
      <c r="U101" s="310"/>
      <c r="V101" s="310"/>
      <c r="W101" s="310"/>
      <c r="X101" s="310"/>
      <c r="Y101" s="310"/>
      <c r="Z101" s="310"/>
      <c r="AA101" s="310"/>
      <c r="AB101" s="310"/>
      <c r="AC101" s="310"/>
      <c r="AD101" s="310"/>
      <c r="AE101" s="310"/>
      <c r="AF101" s="310"/>
      <c r="AG101" s="310"/>
      <c r="AH101" s="310"/>
      <c r="AI101" s="310"/>
      <c r="AJ101" s="310"/>
      <c r="AK101" s="310"/>
      <c r="AL101" s="310"/>
      <c r="AM101" s="310"/>
      <c r="AN101" s="310"/>
      <c r="AO101" s="310"/>
      <c r="AP101" s="310"/>
      <c r="AQ101" s="310"/>
      <c r="AR101" s="310"/>
      <c r="AS101" s="310"/>
      <c r="AT101" s="310"/>
      <c r="AU101" s="310"/>
      <c r="AV101" s="310"/>
      <c r="AW101" s="310"/>
      <c r="AX101" s="310"/>
      <c r="AY101" s="310"/>
      <c r="AZ101" s="310"/>
      <c r="BA101" s="310"/>
      <c r="BB101" s="310"/>
      <c r="BC101" s="310"/>
      <c r="BD101" s="310"/>
      <c r="BE101" s="310"/>
      <c r="BF101" s="310"/>
      <c r="BG101" s="310"/>
      <c r="BH101" s="310"/>
      <c r="BI101" s="310"/>
      <c r="BJ101" s="310"/>
      <c r="BK101" s="310"/>
      <c r="BL101" s="310"/>
      <c r="BM101" s="310"/>
      <c r="BN101" s="310"/>
      <c r="BO101" s="310"/>
      <c r="BP101" s="310"/>
      <c r="BQ101" s="310"/>
      <c r="BR101" s="310"/>
      <c r="BS101" s="310"/>
      <c r="BT101" s="310"/>
      <c r="BU101" s="310"/>
      <c r="BV101" s="310"/>
      <c r="BW101" s="310"/>
      <c r="BX101" s="310"/>
      <c r="BY101" s="310"/>
      <c r="BZ101" s="310"/>
      <c r="CA101" s="310"/>
      <c r="CB101" s="310"/>
      <c r="CC101" s="310"/>
      <c r="CD101" s="310"/>
      <c r="CE101" s="310"/>
      <c r="CF101" s="310"/>
      <c r="CG101" s="310"/>
      <c r="CH101" s="310"/>
      <c r="CI101" s="310"/>
      <c r="CJ101" s="310"/>
      <c r="CK101" s="310"/>
    </row>
    <row r="102" spans="1:89" x14ac:dyDescent="0.35">
      <c r="A102" s="310"/>
      <c r="B102" s="310"/>
      <c r="C102" s="310"/>
      <c r="D102" s="310"/>
      <c r="E102" s="310"/>
      <c r="F102" s="310"/>
      <c r="G102" s="310"/>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0"/>
      <c r="BM102" s="310"/>
      <c r="BN102" s="310"/>
      <c r="BO102" s="310"/>
      <c r="BP102" s="310"/>
      <c r="BQ102" s="310"/>
      <c r="BR102" s="310"/>
      <c r="BS102" s="310"/>
      <c r="BT102" s="310"/>
      <c r="BU102" s="310"/>
      <c r="BV102" s="310"/>
      <c r="BW102" s="310"/>
      <c r="BX102" s="310"/>
      <c r="BY102" s="310"/>
      <c r="BZ102" s="310"/>
      <c r="CA102" s="310"/>
      <c r="CB102" s="310"/>
      <c r="CC102" s="310"/>
      <c r="CD102" s="310"/>
      <c r="CE102" s="310"/>
      <c r="CF102" s="310"/>
      <c r="CG102" s="310"/>
      <c r="CH102" s="310"/>
      <c r="CI102" s="310"/>
      <c r="CJ102" s="310"/>
      <c r="CK102" s="310"/>
    </row>
    <row r="103" spans="1:89" x14ac:dyDescent="0.35">
      <c r="A103" s="310"/>
      <c r="B103" s="310"/>
      <c r="C103" s="310"/>
      <c r="D103" s="310"/>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0"/>
      <c r="AI103" s="310"/>
      <c r="AJ103" s="310"/>
      <c r="AK103" s="310"/>
      <c r="AL103" s="310"/>
      <c r="AM103" s="310"/>
      <c r="AN103" s="310"/>
      <c r="AO103" s="310"/>
      <c r="AP103" s="310"/>
      <c r="AQ103" s="310"/>
      <c r="AR103" s="310"/>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0"/>
      <c r="BW103" s="310"/>
      <c r="BX103" s="310"/>
      <c r="BY103" s="310"/>
      <c r="BZ103" s="310"/>
      <c r="CA103" s="310"/>
      <c r="CB103" s="310"/>
      <c r="CC103" s="310"/>
      <c r="CD103" s="310"/>
      <c r="CE103" s="310"/>
      <c r="CF103" s="310"/>
      <c r="CG103" s="310"/>
      <c r="CH103" s="310"/>
      <c r="CI103" s="310"/>
      <c r="CJ103" s="310"/>
      <c r="CK103" s="310"/>
    </row>
    <row r="104" spans="1:89" x14ac:dyDescent="0.35">
      <c r="A104" s="310"/>
      <c r="B104" s="310"/>
      <c r="C104" s="310"/>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0"/>
      <c r="AI104" s="310"/>
      <c r="AJ104" s="310"/>
      <c r="AK104" s="310"/>
      <c r="AL104" s="310"/>
      <c r="AM104" s="310"/>
      <c r="AN104" s="310"/>
      <c r="AO104" s="310"/>
      <c r="AP104" s="310"/>
      <c r="AQ104" s="310"/>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0"/>
      <c r="BW104" s="310"/>
      <c r="BX104" s="310"/>
      <c r="BY104" s="310"/>
      <c r="BZ104" s="310"/>
      <c r="CA104" s="310"/>
      <c r="CB104" s="310"/>
      <c r="CC104" s="310"/>
      <c r="CD104" s="310"/>
      <c r="CE104" s="310"/>
      <c r="CF104" s="310"/>
      <c r="CG104" s="310"/>
      <c r="CH104" s="310"/>
      <c r="CI104" s="310"/>
      <c r="CJ104" s="310"/>
      <c r="CK104" s="310"/>
    </row>
    <row r="105" spans="1:89" x14ac:dyDescent="0.35">
      <c r="A105" s="310"/>
      <c r="B105" s="310"/>
      <c r="C105" s="310"/>
      <c r="D105" s="310"/>
      <c r="E105" s="310"/>
      <c r="F105" s="310"/>
      <c r="G105" s="310"/>
      <c r="H105" s="310"/>
      <c r="I105" s="310"/>
      <c r="J105" s="310"/>
      <c r="K105" s="310"/>
      <c r="L105" s="310"/>
      <c r="M105" s="310"/>
      <c r="N105" s="310"/>
      <c r="O105" s="310"/>
      <c r="P105" s="310"/>
      <c r="Q105" s="310"/>
      <c r="R105" s="310"/>
      <c r="S105" s="310"/>
      <c r="T105" s="310"/>
      <c r="U105" s="310"/>
      <c r="V105" s="310"/>
      <c r="W105" s="310"/>
      <c r="X105" s="310"/>
      <c r="Y105" s="310"/>
      <c r="Z105" s="310"/>
      <c r="AA105" s="310"/>
      <c r="AB105" s="310"/>
      <c r="AC105" s="310"/>
      <c r="AD105" s="310"/>
      <c r="AE105" s="310"/>
      <c r="AF105" s="310"/>
      <c r="AG105" s="310"/>
      <c r="AH105" s="310"/>
      <c r="AI105" s="310"/>
      <c r="AJ105" s="310"/>
      <c r="AK105" s="310"/>
      <c r="AL105" s="310"/>
      <c r="AM105" s="310"/>
      <c r="AN105" s="310"/>
      <c r="AO105" s="310"/>
      <c r="AP105" s="310"/>
      <c r="AQ105" s="310"/>
      <c r="AR105" s="310"/>
      <c r="AS105" s="310"/>
      <c r="AT105" s="310"/>
      <c r="AU105" s="310"/>
      <c r="AV105" s="310"/>
      <c r="AW105" s="310"/>
      <c r="AX105" s="310"/>
      <c r="AY105" s="310"/>
      <c r="AZ105" s="310"/>
      <c r="BA105" s="310"/>
      <c r="BB105" s="310"/>
      <c r="BC105" s="310"/>
      <c r="BD105" s="310"/>
      <c r="BE105" s="310"/>
      <c r="BF105" s="310"/>
      <c r="BG105" s="310"/>
      <c r="BH105" s="310"/>
      <c r="BI105" s="310"/>
      <c r="BJ105" s="310"/>
      <c r="BK105" s="310"/>
      <c r="BL105" s="310"/>
      <c r="BM105" s="310"/>
      <c r="BN105" s="310"/>
      <c r="BO105" s="310"/>
      <c r="BP105" s="310"/>
      <c r="BQ105" s="310"/>
      <c r="BR105" s="310"/>
      <c r="BS105" s="310"/>
      <c r="BT105" s="310"/>
      <c r="BU105" s="310"/>
      <c r="BV105" s="310"/>
      <c r="BW105" s="310"/>
      <c r="BX105" s="310"/>
      <c r="BY105" s="310"/>
      <c r="BZ105" s="310"/>
      <c r="CA105" s="310"/>
      <c r="CB105" s="310"/>
      <c r="CC105" s="310"/>
      <c r="CD105" s="310"/>
      <c r="CE105" s="310"/>
      <c r="CF105" s="310"/>
      <c r="CG105" s="310"/>
      <c r="CH105" s="310"/>
      <c r="CI105" s="310"/>
      <c r="CJ105" s="310"/>
      <c r="CK105" s="310"/>
    </row>
    <row r="106" spans="1:89" x14ac:dyDescent="0.35">
      <c r="A106" s="310"/>
      <c r="B106" s="310"/>
      <c r="C106" s="310"/>
      <c r="D106" s="310"/>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0"/>
      <c r="AI106" s="310"/>
      <c r="AJ106" s="310"/>
      <c r="AK106" s="310"/>
      <c r="AL106" s="310"/>
      <c r="AM106" s="310"/>
      <c r="AN106" s="310"/>
      <c r="AO106" s="310"/>
      <c r="AP106" s="310"/>
      <c r="AQ106" s="310"/>
      <c r="AR106" s="310"/>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0"/>
      <c r="BW106" s="310"/>
      <c r="BX106" s="310"/>
      <c r="BY106" s="310"/>
      <c r="BZ106" s="310"/>
      <c r="CA106" s="310"/>
      <c r="CB106" s="310"/>
      <c r="CC106" s="310"/>
      <c r="CD106" s="310"/>
      <c r="CE106" s="310"/>
      <c r="CF106" s="310"/>
      <c r="CG106" s="310"/>
      <c r="CH106" s="310"/>
      <c r="CI106" s="310"/>
      <c r="CJ106" s="310"/>
      <c r="CK106" s="310"/>
    </row>
    <row r="107" spans="1:89" x14ac:dyDescent="0.35">
      <c r="A107" s="310"/>
      <c r="B107" s="310"/>
      <c r="C107" s="310"/>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0"/>
      <c r="AI107" s="310"/>
      <c r="AJ107" s="310"/>
      <c r="AK107" s="310"/>
      <c r="AL107" s="310"/>
      <c r="AM107" s="310"/>
      <c r="AN107" s="310"/>
      <c r="AO107" s="310"/>
      <c r="AP107" s="310"/>
      <c r="AQ107" s="310"/>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0"/>
      <c r="BW107" s="310"/>
      <c r="BX107" s="310"/>
      <c r="BY107" s="310"/>
      <c r="BZ107" s="310"/>
      <c r="CA107" s="310"/>
      <c r="CB107" s="310"/>
      <c r="CC107" s="310"/>
      <c r="CD107" s="310"/>
      <c r="CE107" s="310"/>
      <c r="CF107" s="310"/>
      <c r="CG107" s="310"/>
      <c r="CH107" s="310"/>
      <c r="CI107" s="310"/>
      <c r="CJ107" s="310"/>
      <c r="CK107" s="310"/>
    </row>
    <row r="108" spans="1:89" x14ac:dyDescent="0.35">
      <c r="A108" s="310"/>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0"/>
      <c r="BW108" s="310"/>
      <c r="BX108" s="310"/>
      <c r="BY108" s="310"/>
      <c r="BZ108" s="310"/>
      <c r="CA108" s="310"/>
      <c r="CB108" s="310"/>
      <c r="CC108" s="310"/>
      <c r="CD108" s="310"/>
      <c r="CE108" s="310"/>
      <c r="CF108" s="310"/>
      <c r="CG108" s="310"/>
      <c r="CH108" s="310"/>
      <c r="CI108" s="310"/>
      <c r="CJ108" s="310"/>
      <c r="CK108" s="310"/>
    </row>
    <row r="109" spans="1:89" x14ac:dyDescent="0.35">
      <c r="A109" s="310"/>
      <c r="B109" s="310"/>
      <c r="C109" s="310"/>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0"/>
      <c r="AI109" s="310"/>
      <c r="AJ109" s="310"/>
      <c r="AK109" s="310"/>
      <c r="AL109" s="310"/>
      <c r="AM109" s="310"/>
      <c r="AN109" s="310"/>
      <c r="AO109" s="310"/>
      <c r="AP109" s="310"/>
      <c r="AQ109" s="310"/>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0"/>
      <c r="BW109" s="310"/>
      <c r="BX109" s="310"/>
      <c r="BY109" s="310"/>
      <c r="BZ109" s="310"/>
      <c r="CA109" s="310"/>
      <c r="CB109" s="310"/>
      <c r="CC109" s="310"/>
      <c r="CD109" s="310"/>
      <c r="CE109" s="310"/>
      <c r="CF109" s="310"/>
      <c r="CG109" s="310"/>
      <c r="CH109" s="310"/>
      <c r="CI109" s="310"/>
      <c r="CJ109" s="310"/>
      <c r="CK109" s="310"/>
    </row>
    <row r="110" spans="1:89" x14ac:dyDescent="0.35">
      <c r="A110" s="310"/>
      <c r="B110" s="310"/>
      <c r="C110" s="310"/>
      <c r="D110" s="310"/>
      <c r="E110" s="310"/>
      <c r="F110" s="310"/>
      <c r="G110" s="310"/>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310"/>
      <c r="AJ110" s="310"/>
      <c r="AK110" s="310"/>
      <c r="AL110" s="310"/>
      <c r="AM110" s="310"/>
      <c r="AN110" s="310"/>
      <c r="AO110" s="310"/>
      <c r="AP110" s="310"/>
      <c r="AQ110" s="310"/>
      <c r="AR110" s="310"/>
      <c r="AS110" s="310"/>
      <c r="AT110" s="310"/>
      <c r="AU110" s="310"/>
      <c r="AV110" s="310"/>
      <c r="AW110" s="310"/>
      <c r="AX110" s="310"/>
      <c r="AY110" s="310"/>
      <c r="AZ110" s="310"/>
      <c r="BA110" s="310"/>
      <c r="BB110" s="310"/>
      <c r="BC110" s="310"/>
      <c r="BD110" s="310"/>
      <c r="BE110" s="310"/>
      <c r="BF110" s="310"/>
      <c r="BG110" s="310"/>
      <c r="BH110" s="310"/>
      <c r="BI110" s="310"/>
      <c r="BJ110" s="310"/>
      <c r="BK110" s="310"/>
      <c r="BL110" s="310"/>
      <c r="BM110" s="310"/>
      <c r="BN110" s="310"/>
      <c r="BO110" s="310"/>
      <c r="BP110" s="310"/>
      <c r="BQ110" s="310"/>
      <c r="BR110" s="310"/>
      <c r="BS110" s="310"/>
      <c r="BT110" s="310"/>
      <c r="BU110" s="310"/>
      <c r="BV110" s="310"/>
      <c r="BW110" s="310"/>
      <c r="BX110" s="310"/>
      <c r="BY110" s="310"/>
      <c r="BZ110" s="310"/>
      <c r="CA110" s="310"/>
      <c r="CB110" s="310"/>
      <c r="CC110" s="310"/>
      <c r="CD110" s="310"/>
      <c r="CE110" s="310"/>
      <c r="CF110" s="310"/>
      <c r="CG110" s="310"/>
      <c r="CH110" s="310"/>
      <c r="CI110" s="310"/>
      <c r="CJ110" s="310"/>
      <c r="CK110" s="310"/>
    </row>
    <row r="111" spans="1:89" x14ac:dyDescent="0.35">
      <c r="A111" s="310"/>
      <c r="B111" s="310"/>
      <c r="C111" s="310"/>
      <c r="D111" s="310"/>
      <c r="E111" s="310"/>
      <c r="F111" s="310"/>
      <c r="G111" s="310"/>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310"/>
      <c r="AJ111" s="310"/>
      <c r="AK111" s="310"/>
      <c r="AL111" s="310"/>
      <c r="AM111" s="310"/>
      <c r="AN111" s="310"/>
      <c r="AO111" s="310"/>
      <c r="AP111" s="310"/>
      <c r="AQ111" s="310"/>
      <c r="AR111" s="310"/>
      <c r="AS111" s="310"/>
      <c r="AT111" s="310"/>
      <c r="AU111" s="310"/>
      <c r="AV111" s="310"/>
      <c r="AW111" s="310"/>
      <c r="AX111" s="310"/>
      <c r="AY111" s="310"/>
      <c r="AZ111" s="310"/>
      <c r="BA111" s="310"/>
      <c r="BB111" s="310"/>
      <c r="BC111" s="310"/>
      <c r="BD111" s="310"/>
      <c r="BE111" s="310"/>
      <c r="BF111" s="310"/>
      <c r="BG111" s="310"/>
      <c r="BH111" s="310"/>
      <c r="BI111" s="310"/>
      <c r="BJ111" s="310"/>
      <c r="BK111" s="310"/>
      <c r="BL111" s="310"/>
      <c r="BM111" s="310"/>
      <c r="BN111" s="310"/>
      <c r="BO111" s="310"/>
      <c r="BP111" s="310"/>
      <c r="BQ111" s="310"/>
      <c r="BR111" s="310"/>
      <c r="BS111" s="310"/>
      <c r="BT111" s="310"/>
      <c r="BU111" s="310"/>
      <c r="BV111" s="310"/>
      <c r="BW111" s="310"/>
      <c r="BX111" s="310"/>
      <c r="BY111" s="310"/>
      <c r="BZ111" s="310"/>
      <c r="CA111" s="310"/>
      <c r="CB111" s="310"/>
      <c r="CC111" s="310"/>
      <c r="CD111" s="310"/>
      <c r="CE111" s="310"/>
      <c r="CF111" s="310"/>
      <c r="CG111" s="310"/>
      <c r="CH111" s="310"/>
      <c r="CI111" s="310"/>
      <c r="CJ111" s="310"/>
      <c r="CK111" s="310"/>
    </row>
    <row r="112" spans="1:89" x14ac:dyDescent="0.35">
      <c r="A112" s="310"/>
      <c r="B112" s="310"/>
      <c r="C112" s="310"/>
      <c r="D112" s="310"/>
      <c r="E112" s="310"/>
      <c r="F112" s="310"/>
      <c r="G112" s="310"/>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310"/>
      <c r="AJ112" s="310"/>
      <c r="AK112" s="310"/>
      <c r="AL112" s="310"/>
      <c r="AM112" s="310"/>
      <c r="AN112" s="310"/>
      <c r="AO112" s="310"/>
      <c r="AP112" s="310"/>
      <c r="AQ112" s="310"/>
      <c r="AR112" s="310"/>
      <c r="AS112" s="310"/>
      <c r="AT112" s="310"/>
      <c r="AU112" s="310"/>
      <c r="AV112" s="310"/>
      <c r="AW112" s="310"/>
      <c r="AX112" s="310"/>
      <c r="AY112" s="310"/>
      <c r="AZ112" s="310"/>
      <c r="BA112" s="310"/>
      <c r="BB112" s="310"/>
      <c r="BC112" s="310"/>
      <c r="BD112" s="310"/>
      <c r="BE112" s="310"/>
      <c r="BF112" s="310"/>
      <c r="BG112" s="310"/>
      <c r="BH112" s="310"/>
      <c r="BI112" s="310"/>
      <c r="BJ112" s="310"/>
      <c r="BK112" s="310"/>
      <c r="BL112" s="310"/>
      <c r="BM112" s="310"/>
      <c r="BN112" s="310"/>
      <c r="BO112" s="310"/>
      <c r="BP112" s="310"/>
      <c r="BQ112" s="310"/>
      <c r="BR112" s="310"/>
      <c r="BS112" s="310"/>
      <c r="BT112" s="310"/>
      <c r="BU112" s="310"/>
      <c r="BV112" s="310"/>
      <c r="BW112" s="310"/>
      <c r="BX112" s="310"/>
      <c r="BY112" s="310"/>
      <c r="BZ112" s="310"/>
      <c r="CA112" s="310"/>
      <c r="CB112" s="310"/>
      <c r="CC112" s="310"/>
      <c r="CD112" s="310"/>
      <c r="CE112" s="310"/>
      <c r="CF112" s="310"/>
      <c r="CG112" s="310"/>
      <c r="CH112" s="310"/>
      <c r="CI112" s="310"/>
      <c r="CJ112" s="310"/>
      <c r="CK112" s="310"/>
    </row>
    <row r="113" spans="1:89" x14ac:dyDescent="0.35">
      <c r="A113" s="310"/>
      <c r="B113" s="310"/>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0"/>
      <c r="AV113" s="310"/>
      <c r="AW113" s="310"/>
      <c r="AX113" s="310"/>
      <c r="AY113" s="310"/>
      <c r="AZ113" s="310"/>
      <c r="BA113" s="310"/>
      <c r="BB113" s="310"/>
      <c r="BC113" s="310"/>
      <c r="BD113" s="310"/>
      <c r="BE113" s="310"/>
      <c r="BF113" s="310"/>
      <c r="BG113" s="310"/>
      <c r="BH113" s="310"/>
      <c r="BI113" s="310"/>
      <c r="BJ113" s="310"/>
      <c r="BK113" s="310"/>
      <c r="BL113" s="310"/>
      <c r="BM113" s="310"/>
      <c r="BN113" s="310"/>
      <c r="BO113" s="310"/>
      <c r="BP113" s="310"/>
      <c r="BQ113" s="310"/>
      <c r="BR113" s="310"/>
      <c r="BS113" s="310"/>
      <c r="BT113" s="310"/>
      <c r="BU113" s="310"/>
      <c r="BV113" s="310"/>
      <c r="BW113" s="310"/>
      <c r="BX113" s="310"/>
      <c r="BY113" s="310"/>
      <c r="BZ113" s="310"/>
      <c r="CA113" s="310"/>
      <c r="CB113" s="310"/>
      <c r="CC113" s="310"/>
      <c r="CD113" s="310"/>
      <c r="CE113" s="310"/>
      <c r="CF113" s="310"/>
      <c r="CG113" s="310"/>
      <c r="CH113" s="310"/>
      <c r="CI113" s="310"/>
      <c r="CJ113" s="310"/>
      <c r="CK113" s="310"/>
    </row>
    <row r="114" spans="1:89" x14ac:dyDescent="0.35">
      <c r="A114" s="310"/>
      <c r="B114" s="310"/>
      <c r="C114" s="310"/>
      <c r="D114" s="310"/>
      <c r="E114" s="310"/>
      <c r="F114" s="310"/>
      <c r="G114" s="310"/>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0"/>
      <c r="AY114" s="310"/>
      <c r="AZ114" s="310"/>
      <c r="BA114" s="310"/>
      <c r="BB114" s="310"/>
      <c r="BC114" s="310"/>
      <c r="BD114" s="310"/>
      <c r="BE114" s="310"/>
      <c r="BF114" s="310"/>
      <c r="BG114" s="310"/>
      <c r="BH114" s="310"/>
      <c r="BI114" s="310"/>
      <c r="BJ114" s="310"/>
      <c r="BK114" s="310"/>
      <c r="BL114" s="310"/>
      <c r="BM114" s="310"/>
      <c r="BN114" s="310"/>
      <c r="BO114" s="310"/>
      <c r="BP114" s="310"/>
      <c r="BQ114" s="310"/>
      <c r="BR114" s="310"/>
      <c r="BS114" s="310"/>
      <c r="BT114" s="310"/>
      <c r="BU114" s="310"/>
      <c r="BV114" s="310"/>
      <c r="BW114" s="310"/>
      <c r="BX114" s="310"/>
      <c r="BY114" s="310"/>
      <c r="BZ114" s="310"/>
      <c r="CA114" s="310"/>
      <c r="CB114" s="310"/>
      <c r="CC114" s="310"/>
      <c r="CD114" s="310"/>
      <c r="CE114" s="310"/>
      <c r="CF114" s="310"/>
      <c r="CG114" s="310"/>
      <c r="CH114" s="310"/>
      <c r="CI114" s="310"/>
      <c r="CJ114" s="310"/>
      <c r="CK114" s="310"/>
    </row>
    <row r="115" spans="1:89" x14ac:dyDescent="0.35">
      <c r="A115" s="310"/>
      <c r="B115" s="310"/>
      <c r="C115" s="310"/>
      <c r="D115" s="310"/>
      <c r="E115" s="310"/>
      <c r="F115" s="310"/>
      <c r="G115" s="310"/>
      <c r="H115" s="310"/>
      <c r="I115" s="310"/>
      <c r="J115" s="310"/>
      <c r="K115" s="310"/>
      <c r="L115" s="310"/>
      <c r="M115" s="310"/>
      <c r="N115" s="310"/>
      <c r="O115" s="310"/>
      <c r="P115" s="310"/>
      <c r="Q115" s="310"/>
      <c r="R115" s="310"/>
      <c r="S115" s="310"/>
      <c r="T115" s="310"/>
      <c r="U115" s="310"/>
      <c r="V115" s="310"/>
      <c r="W115" s="310"/>
      <c r="X115" s="310"/>
      <c r="Y115" s="310"/>
      <c r="Z115" s="310"/>
      <c r="AA115" s="310"/>
      <c r="AB115" s="310"/>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0"/>
      <c r="AY115" s="310"/>
      <c r="AZ115" s="310"/>
      <c r="BA115" s="310"/>
      <c r="BB115" s="310"/>
      <c r="BC115" s="310"/>
      <c r="BD115" s="310"/>
      <c r="BE115" s="310"/>
      <c r="BF115" s="310"/>
      <c r="BG115" s="310"/>
      <c r="BH115" s="310"/>
      <c r="BI115" s="310"/>
      <c r="BJ115" s="310"/>
      <c r="BK115" s="310"/>
      <c r="BL115" s="310"/>
      <c r="BM115" s="310"/>
      <c r="BN115" s="310"/>
      <c r="BO115" s="310"/>
      <c r="BP115" s="310"/>
      <c r="BQ115" s="310"/>
      <c r="BR115" s="310"/>
      <c r="BS115" s="310"/>
      <c r="BT115" s="310"/>
      <c r="BU115" s="310"/>
      <c r="BV115" s="310"/>
      <c r="BW115" s="310"/>
      <c r="BX115" s="310"/>
      <c r="BY115" s="310"/>
      <c r="BZ115" s="310"/>
      <c r="CA115" s="310"/>
      <c r="CB115" s="310"/>
      <c r="CC115" s="310"/>
      <c r="CD115" s="310"/>
      <c r="CE115" s="310"/>
      <c r="CF115" s="310"/>
      <c r="CG115" s="310"/>
      <c r="CH115" s="310"/>
      <c r="CI115" s="310"/>
      <c r="CJ115" s="310"/>
      <c r="CK115" s="310"/>
    </row>
    <row r="116" spans="1:89" x14ac:dyDescent="0.35">
      <c r="A116" s="310"/>
      <c r="B116" s="310"/>
      <c r="C116" s="310"/>
      <c r="D116" s="310"/>
      <c r="E116" s="310"/>
      <c r="F116" s="310"/>
      <c r="G116" s="310"/>
      <c r="H116" s="310"/>
      <c r="I116" s="310"/>
      <c r="J116" s="310"/>
      <c r="K116" s="310"/>
      <c r="L116" s="310"/>
      <c r="M116" s="310"/>
      <c r="N116" s="310"/>
      <c r="O116" s="310"/>
      <c r="P116" s="310"/>
      <c r="Q116" s="310"/>
      <c r="R116" s="310"/>
      <c r="S116" s="310"/>
      <c r="T116" s="310"/>
      <c r="U116" s="310"/>
      <c r="V116" s="310"/>
      <c r="W116" s="310"/>
      <c r="X116" s="310"/>
      <c r="Y116" s="310"/>
      <c r="Z116" s="310"/>
      <c r="AA116" s="310"/>
      <c r="AB116" s="310"/>
      <c r="AC116" s="310"/>
      <c r="AD116" s="310"/>
      <c r="AE116" s="310"/>
      <c r="AF116" s="310"/>
      <c r="AG116" s="310"/>
      <c r="AH116" s="310"/>
      <c r="AI116" s="310"/>
      <c r="AJ116" s="310"/>
      <c r="AK116" s="310"/>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J116" s="310"/>
      <c r="BK116" s="310"/>
      <c r="BL116" s="310"/>
      <c r="BM116" s="310"/>
      <c r="BN116" s="310"/>
      <c r="BO116" s="310"/>
      <c r="BP116" s="310"/>
      <c r="BQ116" s="310"/>
      <c r="BR116" s="310"/>
      <c r="BS116" s="310"/>
      <c r="BT116" s="310"/>
      <c r="BU116" s="310"/>
      <c r="BV116" s="310"/>
      <c r="BW116" s="310"/>
      <c r="BX116" s="310"/>
      <c r="BY116" s="310"/>
      <c r="BZ116" s="310"/>
      <c r="CA116" s="310"/>
      <c r="CB116" s="310"/>
      <c r="CC116" s="310"/>
      <c r="CD116" s="310"/>
      <c r="CE116" s="310"/>
      <c r="CF116" s="310"/>
      <c r="CG116" s="310"/>
      <c r="CH116" s="310"/>
      <c r="CI116" s="310"/>
      <c r="CJ116" s="310"/>
      <c r="CK116" s="310"/>
    </row>
    <row r="117" spans="1:89" x14ac:dyDescent="0.35">
      <c r="A117" s="310"/>
      <c r="B117" s="310"/>
      <c r="C117" s="310"/>
      <c r="D117" s="310"/>
      <c r="E117" s="310"/>
      <c r="F117" s="310"/>
      <c r="G117" s="310"/>
      <c r="H117" s="310"/>
      <c r="I117" s="310"/>
      <c r="J117" s="310"/>
      <c r="K117" s="310"/>
      <c r="L117" s="310"/>
      <c r="M117" s="310"/>
      <c r="N117" s="310"/>
      <c r="O117" s="310"/>
      <c r="P117" s="310"/>
      <c r="Q117" s="310"/>
      <c r="R117" s="310"/>
      <c r="S117" s="310"/>
      <c r="T117" s="310"/>
      <c r="U117" s="310"/>
      <c r="V117" s="310"/>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0"/>
      <c r="BO117" s="310"/>
      <c r="BP117" s="310"/>
      <c r="BQ117" s="310"/>
      <c r="BR117" s="310"/>
      <c r="BS117" s="310"/>
      <c r="BT117" s="310"/>
      <c r="BU117" s="310"/>
      <c r="BV117" s="310"/>
      <c r="BW117" s="310"/>
      <c r="BX117" s="310"/>
      <c r="BY117" s="310"/>
      <c r="BZ117" s="310"/>
      <c r="CA117" s="310"/>
      <c r="CB117" s="310"/>
      <c r="CC117" s="310"/>
      <c r="CD117" s="310"/>
      <c r="CE117" s="310"/>
      <c r="CF117" s="310"/>
      <c r="CG117" s="310"/>
      <c r="CH117" s="310"/>
      <c r="CI117" s="310"/>
      <c r="CJ117" s="310"/>
      <c r="CK117" s="310"/>
    </row>
    <row r="118" spans="1:89" x14ac:dyDescent="0.35">
      <c r="A118" s="310"/>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310"/>
      <c r="AK118" s="310"/>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J118" s="310"/>
      <c r="BK118" s="310"/>
      <c r="BL118" s="310"/>
      <c r="BM118" s="310"/>
      <c r="BN118" s="310"/>
      <c r="BO118" s="310"/>
      <c r="BP118" s="310"/>
      <c r="BQ118" s="310"/>
      <c r="BR118" s="310"/>
      <c r="BS118" s="310"/>
      <c r="BT118" s="310"/>
      <c r="BU118" s="310"/>
      <c r="BV118" s="310"/>
      <c r="BW118" s="310"/>
      <c r="BX118" s="310"/>
      <c r="BY118" s="310"/>
      <c r="BZ118" s="310"/>
      <c r="CA118" s="310"/>
      <c r="CB118" s="310"/>
      <c r="CC118" s="310"/>
      <c r="CD118" s="310"/>
      <c r="CE118" s="310"/>
      <c r="CF118" s="310"/>
      <c r="CG118" s="310"/>
      <c r="CH118" s="310"/>
      <c r="CI118" s="310"/>
      <c r="CJ118" s="310"/>
      <c r="CK118" s="310"/>
    </row>
    <row r="119" spans="1:89" x14ac:dyDescent="0.35">
      <c r="A119" s="310"/>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310"/>
      <c r="AK119" s="310"/>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J119" s="310"/>
      <c r="BK119" s="310"/>
      <c r="BL119" s="310"/>
      <c r="BM119" s="310"/>
      <c r="BN119" s="310"/>
      <c r="BO119" s="310"/>
      <c r="BP119" s="310"/>
      <c r="BQ119" s="310"/>
      <c r="BR119" s="310"/>
      <c r="BS119" s="310"/>
      <c r="BT119" s="310"/>
      <c r="BU119" s="310"/>
      <c r="BV119" s="310"/>
      <c r="BW119" s="310"/>
      <c r="BX119" s="310"/>
      <c r="BY119" s="310"/>
      <c r="BZ119" s="310"/>
      <c r="CA119" s="310"/>
      <c r="CB119" s="310"/>
      <c r="CC119" s="310"/>
      <c r="CD119" s="310"/>
      <c r="CE119" s="310"/>
      <c r="CF119" s="310"/>
      <c r="CG119" s="310"/>
      <c r="CH119" s="310"/>
      <c r="CI119" s="310"/>
      <c r="CJ119" s="310"/>
      <c r="CK119" s="310"/>
    </row>
    <row r="120" spans="1:89" x14ac:dyDescent="0.35">
      <c r="A120" s="310"/>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310"/>
      <c r="AK120" s="310"/>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J120" s="310"/>
      <c r="BK120" s="310"/>
      <c r="BL120" s="310"/>
      <c r="BM120" s="310"/>
      <c r="BN120" s="310"/>
      <c r="BO120" s="310"/>
      <c r="BP120" s="310"/>
      <c r="BQ120" s="310"/>
      <c r="BR120" s="310"/>
      <c r="BS120" s="310"/>
      <c r="BT120" s="310"/>
      <c r="BU120" s="310"/>
      <c r="BV120" s="310"/>
      <c r="BW120" s="310"/>
      <c r="BX120" s="310"/>
      <c r="BY120" s="310"/>
      <c r="BZ120" s="310"/>
      <c r="CA120" s="310"/>
      <c r="CB120" s="310"/>
      <c r="CC120" s="310"/>
      <c r="CD120" s="310"/>
      <c r="CE120" s="310"/>
      <c r="CF120" s="310"/>
      <c r="CG120" s="310"/>
      <c r="CH120" s="310"/>
      <c r="CI120" s="310"/>
      <c r="CJ120" s="310"/>
      <c r="CK120" s="310"/>
    </row>
    <row r="121" spans="1:89" x14ac:dyDescent="0.35">
      <c r="A121" s="310"/>
      <c r="B121" s="310"/>
      <c r="C121" s="310"/>
      <c r="D121" s="310"/>
      <c r="E121" s="310"/>
      <c r="F121" s="310"/>
      <c r="G121" s="310"/>
      <c r="H121" s="310"/>
      <c r="I121" s="310"/>
      <c r="J121" s="310"/>
      <c r="K121" s="310"/>
      <c r="L121" s="310"/>
      <c r="M121" s="310"/>
      <c r="N121" s="310"/>
      <c r="O121" s="310"/>
      <c r="P121" s="310"/>
      <c r="Q121" s="310"/>
      <c r="R121" s="310"/>
      <c r="S121" s="310"/>
      <c r="T121" s="310"/>
      <c r="U121" s="310"/>
      <c r="V121" s="310"/>
      <c r="W121" s="310"/>
      <c r="X121" s="310"/>
      <c r="Y121" s="310"/>
      <c r="Z121" s="310"/>
      <c r="AA121" s="310"/>
      <c r="AB121" s="310"/>
      <c r="AC121" s="310"/>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J121" s="310"/>
      <c r="BK121" s="310"/>
      <c r="BL121" s="310"/>
      <c r="BM121" s="310"/>
      <c r="BN121" s="310"/>
      <c r="BO121" s="310"/>
      <c r="BP121" s="310"/>
      <c r="BQ121" s="310"/>
      <c r="BR121" s="310"/>
      <c r="BS121" s="310"/>
      <c r="BT121" s="310"/>
      <c r="BU121" s="310"/>
      <c r="BV121" s="310"/>
      <c r="BW121" s="310"/>
      <c r="BX121" s="310"/>
      <c r="BY121" s="310"/>
      <c r="BZ121" s="310"/>
      <c r="CA121" s="310"/>
      <c r="CB121" s="310"/>
      <c r="CC121" s="310"/>
      <c r="CD121" s="310"/>
      <c r="CE121" s="310"/>
      <c r="CF121" s="310"/>
      <c r="CG121" s="310"/>
      <c r="CH121" s="310"/>
      <c r="CI121" s="310"/>
      <c r="CJ121" s="310"/>
      <c r="CK121" s="310"/>
    </row>
    <row r="122" spans="1:89" x14ac:dyDescent="0.35">
      <c r="A122" s="310"/>
      <c r="B122" s="310"/>
      <c r="C122" s="310"/>
      <c r="D122" s="310"/>
      <c r="E122" s="310"/>
      <c r="F122" s="310"/>
      <c r="G122" s="310"/>
      <c r="H122" s="310"/>
      <c r="I122" s="310"/>
      <c r="J122" s="310"/>
      <c r="K122" s="310"/>
      <c r="L122" s="310"/>
      <c r="M122" s="310"/>
      <c r="N122" s="310"/>
      <c r="O122" s="310"/>
      <c r="P122" s="310"/>
      <c r="Q122" s="310"/>
      <c r="R122" s="310"/>
      <c r="S122" s="310"/>
      <c r="T122" s="310"/>
      <c r="U122" s="310"/>
      <c r="V122" s="310"/>
      <c r="W122" s="310"/>
      <c r="X122" s="310"/>
      <c r="Y122" s="310"/>
      <c r="Z122" s="310"/>
      <c r="AA122" s="310"/>
      <c r="AB122" s="310"/>
      <c r="AC122" s="310"/>
      <c r="AD122" s="310"/>
      <c r="AE122" s="310"/>
      <c r="AF122" s="310"/>
      <c r="AG122" s="310"/>
      <c r="AH122" s="310"/>
      <c r="AI122" s="310"/>
      <c r="AJ122" s="310"/>
      <c r="AK122" s="310"/>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J122" s="310"/>
      <c r="BK122" s="310"/>
      <c r="BL122" s="310"/>
      <c r="BM122" s="310"/>
      <c r="BN122" s="310"/>
      <c r="BO122" s="310"/>
      <c r="BP122" s="310"/>
      <c r="BQ122" s="310"/>
      <c r="BR122" s="310"/>
      <c r="BS122" s="310"/>
      <c r="BT122" s="310"/>
      <c r="BU122" s="310"/>
      <c r="BV122" s="310"/>
      <c r="BW122" s="310"/>
      <c r="BX122" s="310"/>
      <c r="BY122" s="310"/>
      <c r="BZ122" s="310"/>
      <c r="CA122" s="310"/>
      <c r="CB122" s="310"/>
      <c r="CC122" s="310"/>
      <c r="CD122" s="310"/>
      <c r="CE122" s="310"/>
      <c r="CF122" s="310"/>
      <c r="CG122" s="310"/>
      <c r="CH122" s="310"/>
      <c r="CI122" s="310"/>
      <c r="CJ122" s="310"/>
      <c r="CK122" s="310"/>
    </row>
    <row r="123" spans="1:89" x14ac:dyDescent="0.35">
      <c r="A123" s="310"/>
      <c r="B123" s="310"/>
      <c r="C123" s="310"/>
      <c r="D123" s="310"/>
      <c r="E123" s="310"/>
      <c r="F123" s="310"/>
      <c r="G123" s="310"/>
      <c r="H123" s="310"/>
      <c r="I123" s="310"/>
      <c r="J123" s="310"/>
      <c r="K123" s="310"/>
      <c r="L123" s="310"/>
      <c r="M123" s="310"/>
      <c r="N123" s="310"/>
      <c r="O123" s="310"/>
      <c r="P123" s="310"/>
      <c r="Q123" s="310"/>
      <c r="R123" s="310"/>
      <c r="S123" s="310"/>
      <c r="T123" s="310"/>
      <c r="U123" s="310"/>
      <c r="V123" s="310"/>
      <c r="W123" s="310"/>
      <c r="X123" s="310"/>
      <c r="Y123" s="310"/>
      <c r="Z123" s="310"/>
      <c r="AA123" s="310"/>
      <c r="AB123" s="310"/>
      <c r="AC123" s="310"/>
      <c r="AD123" s="310"/>
      <c r="AE123" s="310"/>
      <c r="AF123" s="310"/>
      <c r="AG123" s="310"/>
      <c r="AH123" s="310"/>
      <c r="AI123" s="310"/>
      <c r="AJ123" s="310"/>
      <c r="AK123" s="310"/>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J123" s="310"/>
      <c r="BK123" s="310"/>
      <c r="BL123" s="310"/>
      <c r="BM123" s="310"/>
      <c r="BN123" s="310"/>
      <c r="BO123" s="310"/>
      <c r="BP123" s="310"/>
      <c r="BQ123" s="310"/>
      <c r="BR123" s="310"/>
      <c r="BS123" s="310"/>
      <c r="BT123" s="310"/>
      <c r="BU123" s="310"/>
      <c r="BV123" s="310"/>
      <c r="BW123" s="310"/>
      <c r="BX123" s="310"/>
      <c r="BY123" s="310"/>
      <c r="BZ123" s="310"/>
      <c r="CA123" s="310"/>
      <c r="CB123" s="310"/>
      <c r="CC123" s="310"/>
      <c r="CD123" s="310"/>
      <c r="CE123" s="310"/>
      <c r="CF123" s="310"/>
      <c r="CG123" s="310"/>
      <c r="CH123" s="310"/>
      <c r="CI123" s="310"/>
      <c r="CJ123" s="310"/>
      <c r="CK123" s="310"/>
    </row>
    <row r="124" spans="1:89" x14ac:dyDescent="0.35">
      <c r="A124" s="310"/>
      <c r="B124" s="310"/>
      <c r="C124" s="310"/>
      <c r="D124" s="310"/>
      <c r="E124" s="310"/>
      <c r="F124" s="310"/>
      <c r="G124" s="310"/>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310"/>
      <c r="AJ124" s="310"/>
      <c r="AK124" s="310"/>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J124" s="310"/>
      <c r="BK124" s="310"/>
      <c r="BL124" s="310"/>
      <c r="BM124" s="310"/>
      <c r="BN124" s="310"/>
      <c r="BO124" s="310"/>
      <c r="BP124" s="310"/>
      <c r="BQ124" s="310"/>
      <c r="BR124" s="310"/>
      <c r="BS124" s="310"/>
      <c r="BT124" s="310"/>
      <c r="BU124" s="310"/>
      <c r="BV124" s="310"/>
      <c r="BW124" s="310"/>
      <c r="BX124" s="310"/>
      <c r="BY124" s="310"/>
      <c r="BZ124" s="310"/>
      <c r="CA124" s="310"/>
      <c r="CB124" s="310"/>
      <c r="CC124" s="310"/>
      <c r="CD124" s="310"/>
      <c r="CE124" s="310"/>
      <c r="CF124" s="310"/>
      <c r="CG124" s="310"/>
      <c r="CH124" s="310"/>
      <c r="CI124" s="310"/>
      <c r="CJ124" s="310"/>
      <c r="CK124" s="310"/>
    </row>
    <row r="125" spans="1:89" x14ac:dyDescent="0.35">
      <c r="A125" s="310"/>
      <c r="B125" s="310"/>
      <c r="C125" s="310"/>
      <c r="D125" s="310"/>
      <c r="E125" s="310"/>
      <c r="F125" s="310"/>
      <c r="G125" s="310"/>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310"/>
      <c r="AJ125" s="310"/>
      <c r="AK125" s="310"/>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J125" s="310"/>
      <c r="BK125" s="310"/>
      <c r="BL125" s="310"/>
      <c r="BM125" s="310"/>
      <c r="BN125" s="310"/>
      <c r="BO125" s="310"/>
      <c r="BP125" s="310"/>
      <c r="BQ125" s="310"/>
      <c r="BR125" s="310"/>
      <c r="BS125" s="310"/>
      <c r="BT125" s="310"/>
      <c r="BU125" s="310"/>
      <c r="BV125" s="310"/>
      <c r="BW125" s="310"/>
      <c r="BX125" s="310"/>
      <c r="BY125" s="310"/>
      <c r="BZ125" s="310"/>
      <c r="CA125" s="310"/>
      <c r="CB125" s="310"/>
      <c r="CC125" s="310"/>
      <c r="CD125" s="310"/>
      <c r="CE125" s="310"/>
      <c r="CF125" s="310"/>
      <c r="CG125" s="310"/>
      <c r="CH125" s="310"/>
      <c r="CI125" s="310"/>
      <c r="CJ125" s="310"/>
      <c r="CK125" s="310"/>
    </row>
    <row r="126" spans="1:89" x14ac:dyDescent="0.35">
      <c r="A126" s="310"/>
      <c r="B126" s="310"/>
      <c r="C126" s="310"/>
      <c r="D126" s="310"/>
      <c r="E126" s="310"/>
      <c r="F126" s="310"/>
      <c r="G126" s="310"/>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310"/>
      <c r="AJ126" s="310"/>
      <c r="AK126" s="310"/>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J126" s="310"/>
      <c r="BK126" s="310"/>
      <c r="BL126" s="310"/>
      <c r="BM126" s="310"/>
      <c r="BN126" s="310"/>
      <c r="BO126" s="310"/>
      <c r="BP126" s="310"/>
      <c r="BQ126" s="310"/>
      <c r="BR126" s="310"/>
      <c r="BS126" s="310"/>
      <c r="BT126" s="310"/>
      <c r="BU126" s="310"/>
      <c r="BV126" s="310"/>
      <c r="BW126" s="310"/>
      <c r="BX126" s="310"/>
      <c r="BY126" s="310"/>
      <c r="BZ126" s="310"/>
      <c r="CA126" s="310"/>
      <c r="CB126" s="310"/>
      <c r="CC126" s="310"/>
      <c r="CD126" s="310"/>
      <c r="CE126" s="310"/>
      <c r="CF126" s="310"/>
      <c r="CG126" s="310"/>
      <c r="CH126" s="310"/>
      <c r="CI126" s="310"/>
      <c r="CJ126" s="310"/>
      <c r="CK126" s="310"/>
    </row>
    <row r="127" spans="1:89" x14ac:dyDescent="0.35">
      <c r="A127" s="310"/>
      <c r="B127" s="310"/>
      <c r="C127" s="310"/>
      <c r="D127" s="310"/>
      <c r="E127" s="310"/>
      <c r="F127" s="310"/>
      <c r="G127" s="310"/>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310"/>
      <c r="AJ127" s="310"/>
      <c r="AK127" s="310"/>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J127" s="310"/>
      <c r="BK127" s="310"/>
      <c r="BL127" s="310"/>
      <c r="BM127" s="310"/>
      <c r="BN127" s="310"/>
      <c r="BO127" s="310"/>
      <c r="BP127" s="310"/>
      <c r="BQ127" s="310"/>
      <c r="BR127" s="310"/>
      <c r="BS127" s="310"/>
      <c r="BT127" s="310"/>
      <c r="BU127" s="310"/>
      <c r="BV127" s="310"/>
      <c r="BW127" s="310"/>
      <c r="BX127" s="310"/>
      <c r="BY127" s="310"/>
      <c r="BZ127" s="310"/>
      <c r="CA127" s="310"/>
      <c r="CB127" s="310"/>
      <c r="CC127" s="310"/>
      <c r="CD127" s="310"/>
      <c r="CE127" s="310"/>
      <c r="CF127" s="310"/>
      <c r="CG127" s="310"/>
      <c r="CH127" s="310"/>
      <c r="CI127" s="310"/>
      <c r="CJ127" s="310"/>
      <c r="CK127" s="310"/>
    </row>
    <row r="128" spans="1:89" x14ac:dyDescent="0.35">
      <c r="A128" s="310"/>
      <c r="B128" s="310"/>
      <c r="C128" s="310"/>
      <c r="D128" s="310"/>
      <c r="E128" s="310"/>
      <c r="F128" s="310"/>
      <c r="G128" s="310"/>
      <c r="H128" s="310"/>
      <c r="I128" s="310"/>
      <c r="J128" s="310"/>
      <c r="K128" s="310"/>
      <c r="L128" s="310"/>
      <c r="M128" s="310"/>
      <c r="N128" s="310"/>
      <c r="O128" s="310"/>
      <c r="P128" s="310"/>
      <c r="Q128" s="310"/>
      <c r="R128" s="310"/>
      <c r="S128" s="310"/>
      <c r="T128" s="310"/>
      <c r="U128" s="310"/>
      <c r="V128" s="310"/>
      <c r="W128" s="310"/>
      <c r="X128" s="310"/>
      <c r="Y128" s="310"/>
      <c r="Z128" s="310"/>
      <c r="AA128" s="310"/>
      <c r="AB128" s="310"/>
      <c r="AC128" s="310"/>
      <c r="AD128" s="310"/>
      <c r="AE128" s="310"/>
      <c r="AF128" s="310"/>
      <c r="AG128" s="310"/>
      <c r="AH128" s="310"/>
      <c r="AI128" s="310"/>
      <c r="AJ128" s="310"/>
      <c r="AK128" s="310"/>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J128" s="310"/>
      <c r="BK128" s="310"/>
      <c r="BL128" s="310"/>
      <c r="BM128" s="310"/>
      <c r="BN128" s="310"/>
      <c r="BO128" s="310"/>
      <c r="BP128" s="310"/>
      <c r="BQ128" s="310"/>
      <c r="BR128" s="310"/>
      <c r="BS128" s="310"/>
      <c r="BT128" s="310"/>
      <c r="BU128" s="310"/>
      <c r="BV128" s="310"/>
      <c r="BW128" s="310"/>
      <c r="BX128" s="310"/>
      <c r="BY128" s="310"/>
      <c r="BZ128" s="310"/>
      <c r="CA128" s="310"/>
      <c r="CB128" s="310"/>
      <c r="CC128" s="310"/>
      <c r="CD128" s="310"/>
      <c r="CE128" s="310"/>
      <c r="CF128" s="310"/>
      <c r="CG128" s="310"/>
      <c r="CH128" s="310"/>
      <c r="CI128" s="310"/>
      <c r="CJ128" s="310"/>
      <c r="CK128" s="310"/>
    </row>
    <row r="129" spans="1:89" x14ac:dyDescent="0.35">
      <c r="A129" s="310"/>
      <c r="B129" s="310"/>
      <c r="C129" s="310"/>
      <c r="D129" s="310"/>
      <c r="E129" s="310"/>
      <c r="F129" s="310"/>
      <c r="G129" s="310"/>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0"/>
      <c r="AK129" s="310"/>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J129" s="310"/>
      <c r="BK129" s="310"/>
      <c r="BL129" s="310"/>
      <c r="BM129" s="310"/>
      <c r="BN129" s="310"/>
      <c r="BO129" s="310"/>
      <c r="BP129" s="310"/>
      <c r="BQ129" s="310"/>
      <c r="BR129" s="310"/>
      <c r="BS129" s="310"/>
      <c r="BT129" s="310"/>
      <c r="BU129" s="310"/>
      <c r="BV129" s="310"/>
      <c r="BW129" s="310"/>
      <c r="BX129" s="310"/>
      <c r="BY129" s="310"/>
      <c r="BZ129" s="310"/>
      <c r="CA129" s="310"/>
      <c r="CB129" s="310"/>
      <c r="CC129" s="310"/>
      <c r="CD129" s="310"/>
      <c r="CE129" s="310"/>
      <c r="CF129" s="310"/>
      <c r="CG129" s="310"/>
      <c r="CH129" s="310"/>
      <c r="CI129" s="310"/>
      <c r="CJ129" s="310"/>
      <c r="CK129" s="310"/>
    </row>
    <row r="130" spans="1:89" x14ac:dyDescent="0.35">
      <c r="A130" s="310"/>
      <c r="B130" s="310"/>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J130" s="310"/>
      <c r="BK130" s="310"/>
      <c r="BL130" s="310"/>
      <c r="BM130" s="310"/>
      <c r="BN130" s="310"/>
      <c r="BO130" s="310"/>
      <c r="BP130" s="310"/>
      <c r="BQ130" s="310"/>
      <c r="BR130" s="310"/>
      <c r="BS130" s="310"/>
      <c r="BT130" s="310"/>
      <c r="BU130" s="310"/>
      <c r="BV130" s="310"/>
      <c r="BW130" s="310"/>
      <c r="BX130" s="310"/>
      <c r="BY130" s="310"/>
      <c r="BZ130" s="310"/>
      <c r="CA130" s="310"/>
      <c r="CB130" s="310"/>
      <c r="CC130" s="310"/>
      <c r="CD130" s="310"/>
      <c r="CE130" s="310"/>
      <c r="CF130" s="310"/>
      <c r="CG130" s="310"/>
      <c r="CH130" s="310"/>
      <c r="CI130" s="310"/>
      <c r="CJ130" s="310"/>
      <c r="CK130" s="310"/>
    </row>
    <row r="131" spans="1:89" x14ac:dyDescent="0.35">
      <c r="A131" s="310"/>
      <c r="B131" s="310"/>
      <c r="C131" s="310"/>
      <c r="D131" s="310"/>
      <c r="E131" s="310"/>
      <c r="F131" s="310"/>
      <c r="G131" s="310"/>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J131" s="310"/>
      <c r="BK131" s="310"/>
      <c r="BL131" s="310"/>
      <c r="BM131" s="310"/>
      <c r="BN131" s="310"/>
      <c r="BO131" s="310"/>
      <c r="BP131" s="310"/>
      <c r="BQ131" s="310"/>
      <c r="BR131" s="310"/>
      <c r="BS131" s="310"/>
      <c r="BT131" s="310"/>
      <c r="BU131" s="310"/>
      <c r="BV131" s="310"/>
      <c r="BW131" s="310"/>
      <c r="BX131" s="310"/>
      <c r="BY131" s="310"/>
      <c r="BZ131" s="310"/>
      <c r="CA131" s="310"/>
      <c r="CB131" s="310"/>
      <c r="CC131" s="310"/>
      <c r="CD131" s="310"/>
      <c r="CE131" s="310"/>
      <c r="CF131" s="310"/>
      <c r="CG131" s="310"/>
      <c r="CH131" s="310"/>
      <c r="CI131" s="310"/>
      <c r="CJ131" s="310"/>
      <c r="CK131" s="310"/>
    </row>
    <row r="132" spans="1:89" x14ac:dyDescent="0.35">
      <c r="A132" s="310"/>
      <c r="B132" s="310"/>
      <c r="C132" s="310"/>
      <c r="D132" s="310"/>
      <c r="E132" s="310"/>
      <c r="F132" s="310"/>
      <c r="G132" s="310"/>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310"/>
      <c r="AJ132" s="310"/>
      <c r="AK132" s="310"/>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J132" s="310"/>
      <c r="BK132" s="310"/>
      <c r="BL132" s="310"/>
      <c r="BM132" s="310"/>
      <c r="BN132" s="310"/>
      <c r="BO132" s="310"/>
      <c r="BP132" s="310"/>
      <c r="BQ132" s="310"/>
      <c r="BR132" s="310"/>
      <c r="BS132" s="310"/>
      <c r="BT132" s="310"/>
      <c r="BU132" s="310"/>
      <c r="BV132" s="310"/>
      <c r="BW132" s="310"/>
      <c r="BX132" s="310"/>
      <c r="BY132" s="310"/>
      <c r="BZ132" s="310"/>
      <c r="CA132" s="310"/>
      <c r="CB132" s="310"/>
      <c r="CC132" s="310"/>
      <c r="CD132" s="310"/>
      <c r="CE132" s="310"/>
      <c r="CF132" s="310"/>
      <c r="CG132" s="310"/>
      <c r="CH132" s="310"/>
      <c r="CI132" s="310"/>
      <c r="CJ132" s="310"/>
      <c r="CK132" s="310"/>
    </row>
    <row r="133" spans="1:89" x14ac:dyDescent="0.35">
      <c r="A133" s="310"/>
      <c r="B133" s="310"/>
      <c r="C133" s="310"/>
      <c r="D133" s="310"/>
      <c r="E133" s="310"/>
      <c r="F133" s="310"/>
      <c r="G133" s="310"/>
      <c r="H133" s="310"/>
      <c r="I133" s="310"/>
      <c r="J133" s="310"/>
      <c r="K133" s="310"/>
      <c r="L133" s="310"/>
      <c r="M133" s="310"/>
      <c r="N133" s="310"/>
      <c r="O133" s="310"/>
      <c r="P133" s="310"/>
      <c r="Q133" s="310"/>
      <c r="R133" s="310"/>
      <c r="S133" s="310"/>
      <c r="T133" s="310"/>
      <c r="U133" s="310"/>
      <c r="V133" s="310"/>
      <c r="W133" s="310"/>
      <c r="X133" s="310"/>
      <c r="Y133" s="310"/>
      <c r="Z133" s="310"/>
      <c r="AA133" s="310"/>
      <c r="AB133" s="310"/>
      <c r="AC133" s="310"/>
      <c r="AD133" s="310"/>
      <c r="AE133" s="310"/>
      <c r="AF133" s="310"/>
      <c r="AG133" s="310"/>
      <c r="AH133" s="310"/>
      <c r="AI133" s="310"/>
      <c r="AJ133" s="310"/>
      <c r="AK133" s="310"/>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J133" s="310"/>
      <c r="BK133" s="310"/>
      <c r="BL133" s="310"/>
      <c r="BM133" s="310"/>
      <c r="BN133" s="310"/>
      <c r="BO133" s="310"/>
      <c r="BP133" s="310"/>
      <c r="BQ133" s="310"/>
      <c r="BR133" s="310"/>
      <c r="BS133" s="310"/>
      <c r="BT133" s="310"/>
      <c r="BU133" s="310"/>
      <c r="BV133" s="310"/>
      <c r="BW133" s="310"/>
      <c r="BX133" s="310"/>
      <c r="BY133" s="310"/>
      <c r="BZ133" s="310"/>
      <c r="CA133" s="310"/>
      <c r="CB133" s="310"/>
      <c r="CC133" s="310"/>
      <c r="CD133" s="310"/>
      <c r="CE133" s="310"/>
      <c r="CF133" s="310"/>
      <c r="CG133" s="310"/>
      <c r="CH133" s="310"/>
      <c r="CI133" s="310"/>
      <c r="CJ133" s="310"/>
      <c r="CK133" s="310"/>
    </row>
    <row r="134" spans="1:89" x14ac:dyDescent="0.35">
      <c r="A134" s="310"/>
      <c r="B134" s="310"/>
      <c r="C134" s="310"/>
      <c r="D134" s="310"/>
      <c r="E134" s="310"/>
      <c r="F134" s="310"/>
      <c r="G134" s="310"/>
      <c r="H134" s="310"/>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J134" s="310"/>
      <c r="BK134" s="310"/>
      <c r="BL134" s="310"/>
      <c r="BM134" s="310"/>
      <c r="BN134" s="310"/>
      <c r="BO134" s="310"/>
      <c r="BP134" s="310"/>
      <c r="BQ134" s="310"/>
      <c r="BR134" s="310"/>
      <c r="BS134" s="310"/>
      <c r="BT134" s="310"/>
      <c r="BU134" s="310"/>
      <c r="BV134" s="310"/>
      <c r="BW134" s="310"/>
      <c r="BX134" s="310"/>
      <c r="BY134" s="310"/>
      <c r="BZ134" s="310"/>
      <c r="CA134" s="310"/>
      <c r="CB134" s="310"/>
      <c r="CC134" s="310"/>
      <c r="CD134" s="310"/>
      <c r="CE134" s="310"/>
      <c r="CF134" s="310"/>
      <c r="CG134" s="310"/>
      <c r="CH134" s="310"/>
      <c r="CI134" s="310"/>
      <c r="CJ134" s="310"/>
      <c r="CK134" s="310"/>
    </row>
    <row r="135" spans="1:89" x14ac:dyDescent="0.35">
      <c r="A135" s="310"/>
      <c r="B135" s="310"/>
      <c r="C135" s="310"/>
      <c r="D135" s="310"/>
      <c r="E135" s="310"/>
      <c r="F135" s="310"/>
      <c r="G135" s="310"/>
      <c r="H135" s="310"/>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310"/>
      <c r="AJ135" s="310"/>
      <c r="AK135" s="310"/>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J135" s="310"/>
      <c r="BK135" s="310"/>
      <c r="BL135" s="310"/>
      <c r="BM135" s="310"/>
      <c r="BN135" s="310"/>
      <c r="BO135" s="310"/>
      <c r="BP135" s="310"/>
      <c r="BQ135" s="310"/>
      <c r="BR135" s="310"/>
      <c r="BS135" s="310"/>
      <c r="BT135" s="310"/>
      <c r="BU135" s="310"/>
      <c r="BV135" s="310"/>
      <c r="BW135" s="310"/>
      <c r="BX135" s="310"/>
      <c r="BY135" s="310"/>
      <c r="BZ135" s="310"/>
      <c r="CA135" s="310"/>
      <c r="CB135" s="310"/>
      <c r="CC135" s="310"/>
      <c r="CD135" s="310"/>
      <c r="CE135" s="310"/>
      <c r="CF135" s="310"/>
      <c r="CG135" s="310"/>
      <c r="CH135" s="310"/>
      <c r="CI135" s="310"/>
      <c r="CJ135" s="310"/>
      <c r="CK135" s="310"/>
    </row>
    <row r="136" spans="1:89" x14ac:dyDescent="0.35">
      <c r="A136" s="310"/>
      <c r="B136" s="310"/>
      <c r="C136" s="310"/>
      <c r="D136" s="310"/>
      <c r="E136" s="310"/>
      <c r="F136" s="310"/>
      <c r="G136" s="310"/>
      <c r="H136" s="310"/>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310"/>
      <c r="AJ136" s="310"/>
      <c r="AK136" s="310"/>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J136" s="310"/>
      <c r="BK136" s="310"/>
      <c r="BL136" s="310"/>
      <c r="BM136" s="310"/>
      <c r="BN136" s="310"/>
      <c r="BO136" s="310"/>
      <c r="BP136" s="310"/>
      <c r="BQ136" s="310"/>
      <c r="BR136" s="310"/>
      <c r="BS136" s="310"/>
      <c r="BT136" s="310"/>
      <c r="BU136" s="310"/>
      <c r="BV136" s="310"/>
      <c r="BW136" s="310"/>
      <c r="BX136" s="310"/>
      <c r="BY136" s="310"/>
      <c r="BZ136" s="310"/>
      <c r="CA136" s="310"/>
      <c r="CB136" s="310"/>
      <c r="CC136" s="310"/>
      <c r="CD136" s="310"/>
      <c r="CE136" s="310"/>
      <c r="CF136" s="310"/>
      <c r="CG136" s="310"/>
      <c r="CH136" s="310"/>
      <c r="CI136" s="310"/>
      <c r="CJ136" s="310"/>
      <c r="CK136" s="310"/>
    </row>
    <row r="137" spans="1:89" x14ac:dyDescent="0.35">
      <c r="A137" s="310"/>
      <c r="B137" s="310"/>
      <c r="C137" s="310"/>
      <c r="D137" s="310"/>
      <c r="E137" s="310"/>
      <c r="F137" s="310"/>
      <c r="G137" s="310"/>
      <c r="H137" s="310"/>
      <c r="I137" s="310"/>
      <c r="J137" s="310"/>
      <c r="K137" s="310"/>
      <c r="L137" s="310"/>
      <c r="M137" s="310"/>
      <c r="N137" s="310"/>
      <c r="O137" s="310"/>
      <c r="P137" s="310"/>
      <c r="Q137" s="310"/>
      <c r="R137" s="310"/>
      <c r="S137" s="310"/>
      <c r="T137" s="310"/>
      <c r="U137" s="310"/>
      <c r="V137" s="310"/>
      <c r="W137" s="310"/>
      <c r="X137" s="310"/>
      <c r="Y137" s="310"/>
      <c r="Z137" s="310"/>
      <c r="AA137" s="310"/>
      <c r="AB137" s="310"/>
      <c r="AC137" s="310"/>
      <c r="AD137" s="310"/>
      <c r="AE137" s="310"/>
      <c r="AF137" s="310"/>
      <c r="AG137" s="310"/>
      <c r="AH137" s="310"/>
      <c r="AI137" s="310"/>
      <c r="AJ137" s="310"/>
      <c r="AK137" s="310"/>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J137" s="310"/>
      <c r="BK137" s="310"/>
      <c r="BL137" s="310"/>
      <c r="BM137" s="310"/>
      <c r="BN137" s="310"/>
      <c r="BO137" s="310"/>
      <c r="BP137" s="310"/>
      <c r="BQ137" s="310"/>
      <c r="BR137" s="310"/>
      <c r="BS137" s="310"/>
      <c r="BT137" s="310"/>
      <c r="BU137" s="310"/>
      <c r="BV137" s="310"/>
      <c r="BW137" s="310"/>
      <c r="BX137" s="310"/>
      <c r="BY137" s="310"/>
      <c r="BZ137" s="310"/>
      <c r="CA137" s="310"/>
      <c r="CB137" s="310"/>
      <c r="CC137" s="310"/>
      <c r="CD137" s="310"/>
      <c r="CE137" s="310"/>
      <c r="CF137" s="310"/>
      <c r="CG137" s="310"/>
      <c r="CH137" s="310"/>
      <c r="CI137" s="310"/>
      <c r="CJ137" s="310"/>
      <c r="CK137" s="310"/>
    </row>
    <row r="138" spans="1:89" x14ac:dyDescent="0.35">
      <c r="A138" s="310"/>
      <c r="B138" s="310"/>
      <c r="C138" s="310"/>
      <c r="D138" s="310"/>
      <c r="E138" s="310"/>
      <c r="F138" s="310"/>
      <c r="G138" s="310"/>
      <c r="H138" s="310"/>
      <c r="I138" s="310"/>
      <c r="J138" s="310"/>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310"/>
      <c r="AK138" s="310"/>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J138" s="310"/>
      <c r="BK138" s="310"/>
      <c r="BL138" s="310"/>
      <c r="BM138" s="310"/>
      <c r="BN138" s="310"/>
      <c r="BO138" s="310"/>
      <c r="BP138" s="310"/>
      <c r="BQ138" s="310"/>
      <c r="BR138" s="310"/>
      <c r="BS138" s="310"/>
      <c r="BT138" s="310"/>
      <c r="BU138" s="310"/>
      <c r="BV138" s="310"/>
      <c r="BW138" s="310"/>
      <c r="BX138" s="310"/>
      <c r="BY138" s="310"/>
      <c r="BZ138" s="310"/>
      <c r="CA138" s="310"/>
      <c r="CB138" s="310"/>
      <c r="CC138" s="310"/>
      <c r="CD138" s="310"/>
      <c r="CE138" s="310"/>
      <c r="CF138" s="310"/>
      <c r="CG138" s="310"/>
      <c r="CH138" s="310"/>
      <c r="CI138" s="310"/>
      <c r="CJ138" s="310"/>
      <c r="CK138" s="310"/>
    </row>
    <row r="139" spans="1:89" x14ac:dyDescent="0.35">
      <c r="A139" s="310"/>
      <c r="B139" s="310"/>
      <c r="C139" s="310"/>
      <c r="D139" s="310"/>
      <c r="E139" s="310"/>
      <c r="F139" s="310"/>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310"/>
      <c r="AJ139" s="310"/>
      <c r="AK139" s="310"/>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J139" s="310"/>
      <c r="BK139" s="310"/>
      <c r="BL139" s="310"/>
      <c r="BM139" s="310"/>
      <c r="BN139" s="310"/>
      <c r="BO139" s="310"/>
      <c r="BP139" s="310"/>
      <c r="BQ139" s="310"/>
      <c r="BR139" s="310"/>
      <c r="BS139" s="310"/>
      <c r="BT139" s="310"/>
      <c r="BU139" s="310"/>
      <c r="BV139" s="310"/>
      <c r="BW139" s="310"/>
      <c r="BX139" s="310"/>
      <c r="BY139" s="310"/>
      <c r="BZ139" s="310"/>
      <c r="CA139" s="310"/>
      <c r="CB139" s="310"/>
      <c r="CC139" s="310"/>
      <c r="CD139" s="310"/>
      <c r="CE139" s="310"/>
      <c r="CF139" s="310"/>
      <c r="CG139" s="310"/>
      <c r="CH139" s="310"/>
      <c r="CI139" s="310"/>
      <c r="CJ139" s="310"/>
      <c r="CK139" s="310"/>
    </row>
    <row r="140" spans="1:89" x14ac:dyDescent="0.35">
      <c r="A140" s="310"/>
      <c r="B140" s="310"/>
      <c r="C140" s="310"/>
      <c r="D140" s="310"/>
      <c r="E140" s="310"/>
      <c r="F140" s="310"/>
      <c r="G140" s="310"/>
      <c r="H140" s="310"/>
      <c r="I140" s="310"/>
      <c r="J140" s="310"/>
      <c r="K140" s="310"/>
      <c r="L140" s="310"/>
      <c r="M140" s="310"/>
      <c r="N140" s="310"/>
      <c r="O140" s="310"/>
      <c r="P140" s="310"/>
      <c r="Q140" s="310"/>
      <c r="R140" s="310"/>
      <c r="S140" s="310"/>
      <c r="T140" s="310"/>
      <c r="U140" s="310"/>
      <c r="V140" s="310"/>
      <c r="W140" s="310"/>
      <c r="X140" s="310"/>
      <c r="Y140" s="310"/>
      <c r="Z140" s="310"/>
      <c r="AA140" s="310"/>
      <c r="AB140" s="310"/>
      <c r="AC140" s="310"/>
      <c r="AD140" s="310"/>
      <c r="AE140" s="310"/>
      <c r="AF140" s="310"/>
      <c r="AG140" s="310"/>
      <c r="AH140" s="310"/>
      <c r="AI140" s="310"/>
      <c r="AJ140" s="310"/>
      <c r="AK140" s="310"/>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J140" s="310"/>
      <c r="BK140" s="310"/>
      <c r="BL140" s="310"/>
      <c r="BM140" s="310"/>
      <c r="BN140" s="310"/>
      <c r="BO140" s="310"/>
      <c r="BP140" s="310"/>
      <c r="BQ140" s="310"/>
      <c r="BR140" s="310"/>
      <c r="BS140" s="310"/>
      <c r="BT140" s="310"/>
      <c r="BU140" s="310"/>
      <c r="BV140" s="310"/>
      <c r="BW140" s="310"/>
      <c r="BX140" s="310"/>
      <c r="BY140" s="310"/>
      <c r="BZ140" s="310"/>
      <c r="CA140" s="310"/>
      <c r="CB140" s="310"/>
      <c r="CC140" s="310"/>
      <c r="CD140" s="310"/>
      <c r="CE140" s="310"/>
      <c r="CF140" s="310"/>
      <c r="CG140" s="310"/>
      <c r="CH140" s="310"/>
      <c r="CI140" s="310"/>
      <c r="CJ140" s="310"/>
      <c r="CK140" s="310"/>
    </row>
    <row r="141" spans="1:89" x14ac:dyDescent="0.35">
      <c r="A141" s="310"/>
      <c r="B141" s="310"/>
      <c r="C141" s="310"/>
      <c r="D141" s="310"/>
      <c r="E141" s="310"/>
      <c r="F141" s="310"/>
      <c r="G141" s="310"/>
      <c r="H141" s="310"/>
      <c r="I141" s="310"/>
      <c r="J141" s="310"/>
      <c r="K141" s="310"/>
      <c r="L141" s="310"/>
      <c r="M141" s="310"/>
      <c r="N141" s="310"/>
      <c r="O141" s="310"/>
      <c r="P141" s="310"/>
      <c r="Q141" s="310"/>
      <c r="R141" s="310"/>
      <c r="S141" s="310"/>
      <c r="T141" s="310"/>
      <c r="U141" s="310"/>
      <c r="V141" s="310"/>
      <c r="W141" s="310"/>
      <c r="X141" s="310"/>
      <c r="Y141" s="310"/>
      <c r="Z141" s="310"/>
      <c r="AA141" s="310"/>
      <c r="AB141" s="310"/>
      <c r="AC141" s="310"/>
      <c r="AD141" s="310"/>
      <c r="AE141" s="310"/>
      <c r="AF141" s="310"/>
      <c r="AG141" s="310"/>
      <c r="AH141" s="310"/>
      <c r="AI141" s="310"/>
      <c r="AJ141" s="310"/>
      <c r="AK141" s="310"/>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J141" s="310"/>
      <c r="BK141" s="310"/>
      <c r="BL141" s="310"/>
      <c r="BM141" s="310"/>
      <c r="BN141" s="310"/>
      <c r="BO141" s="310"/>
      <c r="BP141" s="310"/>
      <c r="BQ141" s="310"/>
      <c r="BR141" s="310"/>
      <c r="BS141" s="310"/>
      <c r="BT141" s="310"/>
      <c r="BU141" s="310"/>
      <c r="BV141" s="310"/>
      <c r="BW141" s="310"/>
      <c r="BX141" s="310"/>
      <c r="BY141" s="310"/>
      <c r="BZ141" s="310"/>
      <c r="CA141" s="310"/>
      <c r="CB141" s="310"/>
      <c r="CC141" s="310"/>
      <c r="CD141" s="310"/>
      <c r="CE141" s="310"/>
      <c r="CF141" s="310"/>
      <c r="CG141" s="310"/>
      <c r="CH141" s="310"/>
      <c r="CI141" s="310"/>
      <c r="CJ141" s="310"/>
      <c r="CK141" s="310"/>
    </row>
    <row r="142" spans="1:89" x14ac:dyDescent="0.35">
      <c r="A142" s="310"/>
      <c r="B142" s="310"/>
      <c r="C142" s="310"/>
      <c r="D142" s="310"/>
      <c r="E142" s="310"/>
      <c r="F142" s="310"/>
      <c r="G142" s="310"/>
      <c r="H142" s="310"/>
      <c r="I142" s="310"/>
      <c r="J142" s="310"/>
      <c r="K142" s="310"/>
      <c r="L142" s="310"/>
      <c r="M142" s="310"/>
      <c r="N142" s="310"/>
      <c r="O142" s="310"/>
      <c r="P142" s="310"/>
      <c r="Q142" s="310"/>
      <c r="R142" s="310"/>
      <c r="S142" s="310"/>
      <c r="T142" s="310"/>
      <c r="U142" s="310"/>
      <c r="V142" s="310"/>
      <c r="W142" s="310"/>
      <c r="X142" s="310"/>
      <c r="Y142" s="310"/>
      <c r="Z142" s="310"/>
      <c r="AA142" s="310"/>
      <c r="AB142" s="310"/>
      <c r="AC142" s="310"/>
      <c r="AD142" s="310"/>
      <c r="AE142" s="310"/>
      <c r="AF142" s="310"/>
      <c r="AG142" s="310"/>
      <c r="AH142" s="310"/>
      <c r="AI142" s="310"/>
      <c r="AJ142" s="310"/>
      <c r="AK142" s="310"/>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J142" s="310"/>
      <c r="BK142" s="310"/>
      <c r="BL142" s="310"/>
      <c r="BM142" s="310"/>
      <c r="BN142" s="310"/>
      <c r="BO142" s="310"/>
      <c r="BP142" s="310"/>
      <c r="BQ142" s="310"/>
      <c r="BR142" s="310"/>
      <c r="BS142" s="310"/>
      <c r="BT142" s="310"/>
      <c r="BU142" s="310"/>
      <c r="BV142" s="310"/>
      <c r="BW142" s="310"/>
      <c r="BX142" s="310"/>
      <c r="BY142" s="310"/>
      <c r="BZ142" s="310"/>
      <c r="CA142" s="310"/>
      <c r="CB142" s="310"/>
      <c r="CC142" s="310"/>
      <c r="CD142" s="310"/>
      <c r="CE142" s="310"/>
      <c r="CF142" s="310"/>
      <c r="CG142" s="310"/>
      <c r="CH142" s="310"/>
      <c r="CI142" s="310"/>
      <c r="CJ142" s="310"/>
      <c r="CK142" s="310"/>
    </row>
    <row r="143" spans="1:89" x14ac:dyDescent="0.35">
      <c r="A143" s="310"/>
      <c r="B143" s="310"/>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J143" s="310"/>
      <c r="BK143" s="310"/>
      <c r="BL143" s="310"/>
      <c r="BM143" s="310"/>
      <c r="BN143" s="310"/>
      <c r="BO143" s="310"/>
      <c r="BP143" s="310"/>
      <c r="BQ143" s="310"/>
      <c r="BR143" s="310"/>
      <c r="BS143" s="310"/>
      <c r="BT143" s="310"/>
      <c r="BU143" s="310"/>
      <c r="BV143" s="310"/>
      <c r="BW143" s="310"/>
      <c r="BX143" s="310"/>
      <c r="BY143" s="310"/>
      <c r="BZ143" s="310"/>
      <c r="CA143" s="310"/>
      <c r="CB143" s="310"/>
      <c r="CC143" s="310"/>
      <c r="CD143" s="310"/>
      <c r="CE143" s="310"/>
      <c r="CF143" s="310"/>
      <c r="CG143" s="310"/>
      <c r="CH143" s="310"/>
      <c r="CI143" s="310"/>
      <c r="CJ143" s="310"/>
      <c r="CK143" s="310"/>
    </row>
    <row r="144" spans="1:89" x14ac:dyDescent="0.35">
      <c r="A144" s="310"/>
      <c r="B144" s="310"/>
      <c r="C144" s="310"/>
      <c r="D144" s="310"/>
      <c r="E144" s="310"/>
      <c r="F144" s="310"/>
      <c r="G144" s="310"/>
      <c r="H144" s="310"/>
      <c r="I144" s="310"/>
      <c r="J144" s="310"/>
      <c r="K144" s="310"/>
      <c r="L144" s="310"/>
      <c r="M144" s="310"/>
      <c r="N144" s="310"/>
      <c r="O144" s="310"/>
      <c r="P144" s="310"/>
      <c r="Q144" s="310"/>
      <c r="R144" s="310"/>
      <c r="S144" s="310"/>
      <c r="T144" s="310"/>
      <c r="U144" s="310"/>
      <c r="V144" s="310"/>
      <c r="W144" s="310"/>
      <c r="X144" s="310"/>
      <c r="Y144" s="310"/>
      <c r="Z144" s="310"/>
      <c r="AA144" s="310"/>
      <c r="AB144" s="310"/>
      <c r="AC144" s="310"/>
      <c r="AD144" s="310"/>
      <c r="AE144" s="310"/>
      <c r="AF144" s="310"/>
      <c r="AG144" s="310"/>
      <c r="AH144" s="310"/>
      <c r="AI144" s="310"/>
      <c r="AJ144" s="310"/>
      <c r="AK144" s="310"/>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J144" s="310"/>
      <c r="BK144" s="310"/>
      <c r="BL144" s="310"/>
      <c r="BM144" s="310"/>
      <c r="BN144" s="310"/>
      <c r="BO144" s="310"/>
      <c r="BP144" s="310"/>
      <c r="BQ144" s="310"/>
      <c r="BR144" s="310"/>
      <c r="BS144" s="310"/>
      <c r="BT144" s="310"/>
      <c r="BU144" s="310"/>
      <c r="BV144" s="310"/>
      <c r="BW144" s="310"/>
      <c r="BX144" s="310"/>
      <c r="BY144" s="310"/>
      <c r="BZ144" s="310"/>
      <c r="CA144" s="310"/>
      <c r="CB144" s="310"/>
      <c r="CC144" s="310"/>
      <c r="CD144" s="310"/>
      <c r="CE144" s="310"/>
      <c r="CF144" s="310"/>
      <c r="CG144" s="310"/>
      <c r="CH144" s="310"/>
      <c r="CI144" s="310"/>
      <c r="CJ144" s="310"/>
      <c r="CK144" s="310"/>
    </row>
    <row r="145" spans="1:89" x14ac:dyDescent="0.35">
      <c r="A145" s="310"/>
      <c r="B145" s="310"/>
      <c r="C145" s="310"/>
      <c r="D145" s="310"/>
      <c r="E145" s="310"/>
      <c r="F145" s="310"/>
      <c r="G145" s="310"/>
      <c r="H145" s="310"/>
      <c r="I145" s="310"/>
      <c r="J145" s="310"/>
      <c r="K145" s="310"/>
      <c r="L145" s="310"/>
      <c r="M145" s="310"/>
      <c r="N145" s="310"/>
      <c r="O145" s="310"/>
      <c r="P145" s="310"/>
      <c r="Q145" s="310"/>
      <c r="R145" s="310"/>
      <c r="S145" s="310"/>
      <c r="T145" s="310"/>
      <c r="U145" s="310"/>
      <c r="V145" s="310"/>
      <c r="W145" s="310"/>
      <c r="X145" s="310"/>
      <c r="Y145" s="310"/>
      <c r="Z145" s="310"/>
      <c r="AA145" s="310"/>
      <c r="AB145" s="310"/>
      <c r="AC145" s="310"/>
      <c r="AD145" s="310"/>
      <c r="AE145" s="310"/>
      <c r="AF145" s="310"/>
      <c r="AG145" s="310"/>
      <c r="AH145" s="310"/>
      <c r="AI145" s="310"/>
      <c r="AJ145" s="310"/>
      <c r="AK145" s="310"/>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J145" s="310"/>
      <c r="BK145" s="310"/>
      <c r="BL145" s="310"/>
      <c r="BM145" s="310"/>
      <c r="BN145" s="310"/>
      <c r="BO145" s="310"/>
      <c r="BP145" s="310"/>
      <c r="BQ145" s="310"/>
      <c r="BR145" s="310"/>
      <c r="BS145" s="310"/>
      <c r="BT145" s="310"/>
      <c r="BU145" s="310"/>
      <c r="BV145" s="310"/>
      <c r="BW145" s="310"/>
      <c r="BX145" s="310"/>
      <c r="BY145" s="310"/>
      <c r="BZ145" s="310"/>
      <c r="CA145" s="310"/>
      <c r="CB145" s="310"/>
      <c r="CC145" s="310"/>
      <c r="CD145" s="310"/>
      <c r="CE145" s="310"/>
      <c r="CF145" s="310"/>
      <c r="CG145" s="310"/>
      <c r="CH145" s="310"/>
      <c r="CI145" s="310"/>
      <c r="CJ145" s="310"/>
      <c r="CK145" s="310"/>
    </row>
    <row r="146" spans="1:89" x14ac:dyDescent="0.35">
      <c r="A146" s="310"/>
      <c r="B146" s="310"/>
      <c r="C146" s="310"/>
      <c r="D146" s="310"/>
      <c r="E146" s="310"/>
      <c r="F146" s="310"/>
      <c r="G146" s="310"/>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310"/>
      <c r="AE146" s="310"/>
      <c r="AF146" s="310"/>
      <c r="AG146" s="310"/>
      <c r="AH146" s="310"/>
      <c r="AI146" s="310"/>
      <c r="AJ146" s="310"/>
      <c r="AK146" s="310"/>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J146" s="310"/>
      <c r="BK146" s="310"/>
      <c r="BL146" s="310"/>
      <c r="BM146" s="310"/>
      <c r="BN146" s="310"/>
      <c r="BO146" s="310"/>
      <c r="BP146" s="310"/>
      <c r="BQ146" s="310"/>
      <c r="BR146" s="310"/>
      <c r="BS146" s="310"/>
      <c r="BT146" s="310"/>
      <c r="BU146" s="310"/>
      <c r="BV146" s="310"/>
      <c r="BW146" s="310"/>
      <c r="BX146" s="310"/>
      <c r="BY146" s="310"/>
      <c r="BZ146" s="310"/>
      <c r="CA146" s="310"/>
      <c r="CB146" s="310"/>
      <c r="CC146" s="310"/>
      <c r="CD146" s="310"/>
      <c r="CE146" s="310"/>
      <c r="CF146" s="310"/>
      <c r="CG146" s="310"/>
      <c r="CH146" s="310"/>
      <c r="CI146" s="310"/>
      <c r="CJ146" s="310"/>
      <c r="CK146" s="310"/>
    </row>
    <row r="147" spans="1:89" x14ac:dyDescent="0.35">
      <c r="A147" s="310"/>
      <c r="B147" s="310"/>
      <c r="C147" s="310"/>
      <c r="D147" s="310"/>
      <c r="E147" s="310"/>
      <c r="F147" s="310"/>
      <c r="G147" s="310"/>
      <c r="H147" s="310"/>
      <c r="I147" s="310"/>
      <c r="J147" s="310"/>
      <c r="K147" s="310"/>
      <c r="L147" s="310"/>
      <c r="M147" s="310"/>
      <c r="N147" s="310"/>
      <c r="O147" s="310"/>
      <c r="P147" s="310"/>
      <c r="Q147" s="310"/>
      <c r="R147" s="310"/>
      <c r="S147" s="310"/>
      <c r="T147" s="310"/>
      <c r="U147" s="310"/>
      <c r="V147" s="310"/>
      <c r="W147" s="310"/>
      <c r="X147" s="310"/>
      <c r="Y147" s="310"/>
      <c r="Z147" s="310"/>
      <c r="AA147" s="310"/>
      <c r="AB147" s="310"/>
      <c r="AC147" s="310"/>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J147" s="310"/>
      <c r="BK147" s="310"/>
      <c r="BL147" s="310"/>
      <c r="BM147" s="310"/>
      <c r="BN147" s="310"/>
      <c r="BO147" s="310"/>
      <c r="BP147" s="310"/>
      <c r="BQ147" s="310"/>
      <c r="BR147" s="310"/>
      <c r="BS147" s="310"/>
      <c r="BT147" s="310"/>
      <c r="BU147" s="310"/>
      <c r="BV147" s="310"/>
      <c r="BW147" s="310"/>
      <c r="BX147" s="310"/>
      <c r="BY147" s="310"/>
      <c r="BZ147" s="310"/>
      <c r="CA147" s="310"/>
      <c r="CB147" s="310"/>
      <c r="CC147" s="310"/>
      <c r="CD147" s="310"/>
      <c r="CE147" s="310"/>
      <c r="CF147" s="310"/>
      <c r="CG147" s="310"/>
      <c r="CH147" s="310"/>
      <c r="CI147" s="310"/>
      <c r="CJ147" s="310"/>
      <c r="CK147" s="310"/>
    </row>
    <row r="148" spans="1:89" x14ac:dyDescent="0.35">
      <c r="A148" s="310"/>
      <c r="B148" s="310"/>
      <c r="C148" s="310"/>
      <c r="D148" s="310"/>
      <c r="E148" s="310"/>
      <c r="F148" s="310"/>
      <c r="G148" s="310"/>
      <c r="H148" s="310"/>
      <c r="I148" s="310"/>
      <c r="J148" s="310"/>
      <c r="K148" s="310"/>
      <c r="L148" s="310"/>
      <c r="M148" s="310"/>
      <c r="N148" s="310"/>
      <c r="O148" s="310"/>
      <c r="P148" s="310"/>
      <c r="Q148" s="310"/>
      <c r="R148" s="310"/>
      <c r="S148" s="310"/>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J148" s="310"/>
      <c r="BK148" s="310"/>
      <c r="BL148" s="310"/>
      <c r="BM148" s="310"/>
      <c r="BN148" s="310"/>
      <c r="BO148" s="310"/>
      <c r="BP148" s="310"/>
      <c r="BQ148" s="310"/>
      <c r="BR148" s="310"/>
      <c r="BS148" s="310"/>
      <c r="BT148" s="310"/>
      <c r="BU148" s="310"/>
      <c r="BV148" s="310"/>
      <c r="BW148" s="310"/>
      <c r="BX148" s="310"/>
      <c r="BY148" s="310"/>
      <c r="BZ148" s="310"/>
      <c r="CA148" s="310"/>
      <c r="CB148" s="310"/>
      <c r="CC148" s="310"/>
      <c r="CD148" s="310"/>
      <c r="CE148" s="310"/>
      <c r="CF148" s="310"/>
      <c r="CG148" s="310"/>
      <c r="CH148" s="310"/>
      <c r="CI148" s="310"/>
      <c r="CJ148" s="310"/>
      <c r="CK148" s="310"/>
    </row>
    <row r="149" spans="1:89" x14ac:dyDescent="0.35">
      <c r="A149" s="310"/>
      <c r="B149" s="310"/>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J149" s="310"/>
      <c r="BK149" s="310"/>
      <c r="BL149" s="310"/>
      <c r="BM149" s="310"/>
      <c r="BN149" s="310"/>
      <c r="BO149" s="310"/>
      <c r="BP149" s="310"/>
      <c r="BQ149" s="310"/>
      <c r="BR149" s="310"/>
      <c r="BS149" s="310"/>
      <c r="BT149" s="310"/>
      <c r="BU149" s="310"/>
      <c r="BV149" s="310"/>
      <c r="BW149" s="310"/>
      <c r="BX149" s="310"/>
      <c r="BY149" s="310"/>
      <c r="BZ149" s="310"/>
      <c r="CA149" s="310"/>
      <c r="CB149" s="310"/>
      <c r="CC149" s="310"/>
      <c r="CD149" s="310"/>
      <c r="CE149" s="310"/>
      <c r="CF149" s="310"/>
      <c r="CG149" s="310"/>
      <c r="CH149" s="310"/>
      <c r="CI149" s="310"/>
      <c r="CJ149" s="310"/>
      <c r="CK149" s="310"/>
    </row>
    <row r="150" spans="1:89" x14ac:dyDescent="0.35">
      <c r="A150" s="310"/>
      <c r="B150" s="310"/>
      <c r="C150" s="310"/>
      <c r="D150" s="310"/>
      <c r="E150" s="310"/>
      <c r="F150" s="310"/>
      <c r="G150" s="310"/>
      <c r="H150" s="310"/>
      <c r="I150" s="310"/>
      <c r="J150" s="310"/>
      <c r="K150" s="310"/>
      <c r="L150" s="310"/>
      <c r="M150" s="310"/>
      <c r="N150" s="310"/>
      <c r="O150" s="310"/>
      <c r="P150" s="310"/>
      <c r="Q150" s="310"/>
      <c r="R150" s="310"/>
      <c r="S150" s="310"/>
      <c r="T150" s="310"/>
      <c r="U150" s="310"/>
      <c r="V150" s="310"/>
      <c r="W150" s="310"/>
      <c r="X150" s="310"/>
      <c r="Y150" s="310"/>
      <c r="Z150" s="310"/>
      <c r="AA150" s="310"/>
      <c r="AB150" s="310"/>
      <c r="AC150" s="310"/>
      <c r="AD150" s="310"/>
      <c r="AE150" s="310"/>
      <c r="AF150" s="310"/>
      <c r="AG150" s="310"/>
      <c r="AH150" s="310"/>
      <c r="AI150" s="310"/>
      <c r="AJ150" s="310"/>
      <c r="AK150" s="310"/>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J150" s="310"/>
      <c r="BK150" s="310"/>
      <c r="BL150" s="310"/>
      <c r="BM150" s="310"/>
      <c r="BN150" s="310"/>
      <c r="BO150" s="310"/>
      <c r="BP150" s="310"/>
      <c r="BQ150" s="310"/>
      <c r="BR150" s="310"/>
      <c r="BS150" s="310"/>
      <c r="BT150" s="310"/>
      <c r="BU150" s="310"/>
      <c r="BV150" s="310"/>
      <c r="BW150" s="310"/>
      <c r="BX150" s="310"/>
      <c r="BY150" s="310"/>
      <c r="BZ150" s="310"/>
      <c r="CA150" s="310"/>
      <c r="CB150" s="310"/>
      <c r="CC150" s="310"/>
      <c r="CD150" s="310"/>
      <c r="CE150" s="310"/>
      <c r="CF150" s="310"/>
      <c r="CG150" s="310"/>
      <c r="CH150" s="310"/>
      <c r="CI150" s="310"/>
      <c r="CJ150" s="310"/>
      <c r="CK150" s="310"/>
    </row>
    <row r="151" spans="1:89" x14ac:dyDescent="0.35">
      <c r="A151" s="310"/>
      <c r="B151" s="310"/>
      <c r="C151" s="310"/>
      <c r="D151" s="310"/>
      <c r="E151" s="310"/>
      <c r="F151" s="310"/>
      <c r="G151" s="310"/>
      <c r="H151" s="310"/>
      <c r="I151" s="310"/>
      <c r="J151" s="310"/>
      <c r="K151" s="310"/>
      <c r="L151" s="310"/>
      <c r="M151" s="310"/>
      <c r="N151" s="310"/>
      <c r="O151" s="310"/>
      <c r="P151" s="310"/>
      <c r="Q151" s="310"/>
      <c r="R151" s="310"/>
      <c r="S151" s="310"/>
      <c r="T151" s="310"/>
      <c r="U151" s="310"/>
      <c r="V151" s="310"/>
      <c r="W151" s="310"/>
      <c r="X151" s="310"/>
      <c r="Y151" s="310"/>
      <c r="Z151" s="310"/>
      <c r="AA151" s="310"/>
      <c r="AB151" s="310"/>
      <c r="AC151" s="310"/>
      <c r="AD151" s="310"/>
      <c r="AE151" s="310"/>
      <c r="AF151" s="310"/>
      <c r="AG151" s="310"/>
      <c r="AH151" s="310"/>
      <c r="AI151" s="310"/>
      <c r="AJ151" s="310"/>
      <c r="AK151" s="310"/>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J151" s="310"/>
      <c r="BK151" s="310"/>
      <c r="BL151" s="310"/>
      <c r="BM151" s="310"/>
      <c r="BN151" s="310"/>
      <c r="BO151" s="310"/>
      <c r="BP151" s="310"/>
      <c r="BQ151" s="310"/>
      <c r="BR151" s="310"/>
      <c r="BS151" s="310"/>
      <c r="BT151" s="310"/>
      <c r="BU151" s="310"/>
      <c r="BV151" s="310"/>
      <c r="BW151" s="310"/>
      <c r="BX151" s="310"/>
      <c r="BY151" s="310"/>
      <c r="BZ151" s="310"/>
      <c r="CA151" s="310"/>
      <c r="CB151" s="310"/>
      <c r="CC151" s="310"/>
      <c r="CD151" s="310"/>
      <c r="CE151" s="310"/>
      <c r="CF151" s="310"/>
      <c r="CG151" s="310"/>
      <c r="CH151" s="310"/>
      <c r="CI151" s="310"/>
      <c r="CJ151" s="310"/>
      <c r="CK151" s="310"/>
    </row>
    <row r="152" spans="1:89" x14ac:dyDescent="0.35">
      <c r="A152" s="310"/>
      <c r="B152" s="310"/>
      <c r="C152" s="310"/>
      <c r="D152" s="310"/>
      <c r="E152" s="310"/>
      <c r="F152" s="310"/>
      <c r="G152" s="310"/>
      <c r="H152" s="310"/>
      <c r="I152" s="310"/>
      <c r="J152" s="310"/>
      <c r="K152" s="310"/>
      <c r="L152" s="310"/>
      <c r="M152" s="310"/>
      <c r="N152" s="310"/>
      <c r="O152" s="310"/>
      <c r="P152" s="310"/>
      <c r="Q152" s="310"/>
      <c r="R152" s="310"/>
      <c r="S152" s="310"/>
      <c r="T152" s="310"/>
      <c r="U152" s="310"/>
      <c r="V152" s="310"/>
      <c r="W152" s="310"/>
      <c r="X152" s="310"/>
      <c r="Y152" s="310"/>
      <c r="Z152" s="310"/>
      <c r="AA152" s="310"/>
      <c r="AB152" s="310"/>
      <c r="AC152" s="310"/>
      <c r="AD152" s="310"/>
      <c r="AE152" s="310"/>
      <c r="AF152" s="310"/>
      <c r="AG152" s="310"/>
      <c r="AH152" s="310"/>
      <c r="AI152" s="310"/>
      <c r="AJ152" s="310"/>
      <c r="AK152" s="310"/>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J152" s="310"/>
      <c r="BK152" s="310"/>
      <c r="BL152" s="310"/>
      <c r="BM152" s="310"/>
      <c r="BN152" s="310"/>
      <c r="BO152" s="310"/>
      <c r="BP152" s="310"/>
      <c r="BQ152" s="310"/>
      <c r="BR152" s="310"/>
      <c r="BS152" s="310"/>
      <c r="BT152" s="310"/>
      <c r="BU152" s="310"/>
      <c r="BV152" s="310"/>
      <c r="BW152" s="310"/>
      <c r="BX152" s="310"/>
      <c r="BY152" s="310"/>
      <c r="BZ152" s="310"/>
      <c r="CA152" s="310"/>
      <c r="CB152" s="310"/>
      <c r="CC152" s="310"/>
      <c r="CD152" s="310"/>
      <c r="CE152" s="310"/>
      <c r="CF152" s="310"/>
      <c r="CG152" s="310"/>
      <c r="CH152" s="310"/>
      <c r="CI152" s="310"/>
      <c r="CJ152" s="310"/>
      <c r="CK152" s="310"/>
    </row>
    <row r="153" spans="1:89" x14ac:dyDescent="0.35">
      <c r="A153" s="310"/>
      <c r="B153" s="310"/>
      <c r="C153" s="310"/>
      <c r="D153" s="310"/>
      <c r="E153" s="310"/>
      <c r="F153" s="310"/>
      <c r="G153" s="310"/>
      <c r="H153" s="310"/>
      <c r="I153" s="310"/>
      <c r="J153" s="310"/>
      <c r="K153" s="310"/>
      <c r="L153" s="310"/>
      <c r="M153" s="310"/>
      <c r="N153" s="310"/>
      <c r="O153" s="310"/>
      <c r="P153" s="310"/>
      <c r="Q153" s="310"/>
      <c r="R153" s="310"/>
      <c r="S153" s="310"/>
      <c r="T153" s="310"/>
      <c r="U153" s="310"/>
      <c r="V153" s="310"/>
      <c r="W153" s="310"/>
      <c r="X153" s="310"/>
      <c r="Y153" s="310"/>
      <c r="Z153" s="310"/>
      <c r="AA153" s="310"/>
      <c r="AB153" s="310"/>
      <c r="AC153" s="310"/>
      <c r="AD153" s="310"/>
      <c r="AE153" s="310"/>
      <c r="AF153" s="310"/>
      <c r="AG153" s="310"/>
      <c r="AH153" s="310"/>
      <c r="AI153" s="310"/>
      <c r="AJ153" s="310"/>
      <c r="AK153" s="310"/>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J153" s="310"/>
      <c r="BK153" s="310"/>
      <c r="BL153" s="310"/>
      <c r="BM153" s="310"/>
      <c r="BN153" s="310"/>
      <c r="BO153" s="310"/>
      <c r="BP153" s="310"/>
      <c r="BQ153" s="310"/>
      <c r="BR153" s="310"/>
      <c r="BS153" s="310"/>
      <c r="BT153" s="310"/>
      <c r="BU153" s="310"/>
      <c r="BV153" s="310"/>
      <c r="BW153" s="310"/>
      <c r="BX153" s="310"/>
      <c r="BY153" s="310"/>
      <c r="BZ153" s="310"/>
      <c r="CA153" s="310"/>
      <c r="CB153" s="310"/>
      <c r="CC153" s="310"/>
      <c r="CD153" s="310"/>
      <c r="CE153" s="310"/>
      <c r="CF153" s="310"/>
      <c r="CG153" s="310"/>
      <c r="CH153" s="310"/>
      <c r="CI153" s="310"/>
      <c r="CJ153" s="310"/>
      <c r="CK153" s="310"/>
    </row>
    <row r="154" spans="1:89" x14ac:dyDescent="0.35">
      <c r="A154" s="310"/>
      <c r="B154" s="310"/>
      <c r="C154" s="310"/>
      <c r="D154" s="310"/>
      <c r="E154" s="310"/>
      <c r="F154" s="310"/>
      <c r="G154" s="310"/>
      <c r="H154" s="310"/>
      <c r="I154" s="310"/>
      <c r="J154" s="310"/>
      <c r="K154" s="310"/>
      <c r="L154" s="310"/>
      <c r="M154" s="310"/>
      <c r="N154" s="310"/>
      <c r="O154" s="310"/>
      <c r="P154" s="310"/>
      <c r="Q154" s="310"/>
      <c r="R154" s="310"/>
      <c r="S154" s="310"/>
      <c r="T154" s="310"/>
      <c r="U154" s="310"/>
      <c r="V154" s="310"/>
      <c r="W154" s="310"/>
      <c r="X154" s="310"/>
      <c r="Y154" s="310"/>
      <c r="Z154" s="310"/>
      <c r="AA154" s="310"/>
      <c r="AB154" s="310"/>
      <c r="AC154" s="310"/>
      <c r="AD154" s="310"/>
      <c r="AE154" s="310"/>
      <c r="AF154" s="310"/>
      <c r="AG154" s="310"/>
      <c r="AH154" s="310"/>
      <c r="AI154" s="310"/>
      <c r="AJ154" s="310"/>
      <c r="AK154" s="310"/>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J154" s="310"/>
      <c r="BK154" s="310"/>
      <c r="BL154" s="310"/>
      <c r="BM154" s="310"/>
      <c r="BN154" s="310"/>
      <c r="BO154" s="310"/>
      <c r="BP154" s="310"/>
      <c r="BQ154" s="310"/>
      <c r="BR154" s="310"/>
      <c r="BS154" s="310"/>
      <c r="BT154" s="310"/>
      <c r="BU154" s="310"/>
      <c r="BV154" s="310"/>
      <c r="BW154" s="310"/>
      <c r="BX154" s="310"/>
      <c r="BY154" s="310"/>
      <c r="BZ154" s="310"/>
      <c r="CA154" s="310"/>
      <c r="CB154" s="310"/>
      <c r="CC154" s="310"/>
      <c r="CD154" s="310"/>
      <c r="CE154" s="310"/>
      <c r="CF154" s="310"/>
      <c r="CG154" s="310"/>
      <c r="CH154" s="310"/>
      <c r="CI154" s="310"/>
      <c r="CJ154" s="310"/>
      <c r="CK154" s="310"/>
    </row>
    <row r="155" spans="1:89" x14ac:dyDescent="0.35">
      <c r="A155" s="310"/>
      <c r="B155" s="310"/>
      <c r="C155" s="310"/>
      <c r="D155" s="310"/>
      <c r="E155" s="310"/>
      <c r="F155" s="310"/>
      <c r="G155" s="310"/>
      <c r="H155" s="310"/>
      <c r="I155" s="310"/>
      <c r="J155" s="310"/>
      <c r="K155" s="310"/>
      <c r="L155" s="310"/>
      <c r="M155" s="310"/>
      <c r="N155" s="310"/>
      <c r="O155" s="310"/>
      <c r="P155" s="310"/>
      <c r="Q155" s="310"/>
      <c r="R155" s="310"/>
      <c r="S155" s="310"/>
      <c r="T155" s="310"/>
      <c r="U155" s="310"/>
      <c r="V155" s="310"/>
      <c r="W155" s="310"/>
      <c r="X155" s="310"/>
      <c r="Y155" s="310"/>
      <c r="Z155" s="310"/>
      <c r="AA155" s="310"/>
      <c r="AB155" s="310"/>
      <c r="AC155" s="310"/>
      <c r="AD155" s="310"/>
      <c r="AE155" s="310"/>
      <c r="AF155" s="310"/>
      <c r="AG155" s="310"/>
      <c r="AH155" s="310"/>
      <c r="AI155" s="310"/>
      <c r="AJ155" s="310"/>
      <c r="AK155" s="310"/>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J155" s="310"/>
      <c r="BK155" s="310"/>
      <c r="BL155" s="310"/>
      <c r="BM155" s="310"/>
      <c r="BN155" s="310"/>
      <c r="BO155" s="310"/>
      <c r="BP155" s="310"/>
      <c r="BQ155" s="310"/>
      <c r="BR155" s="310"/>
      <c r="BS155" s="310"/>
      <c r="BT155" s="310"/>
      <c r="BU155" s="310"/>
      <c r="BV155" s="310"/>
      <c r="BW155" s="310"/>
      <c r="BX155" s="310"/>
      <c r="BY155" s="310"/>
      <c r="BZ155" s="310"/>
      <c r="CA155" s="310"/>
      <c r="CB155" s="310"/>
      <c r="CC155" s="310"/>
      <c r="CD155" s="310"/>
      <c r="CE155" s="310"/>
      <c r="CF155" s="310"/>
      <c r="CG155" s="310"/>
      <c r="CH155" s="310"/>
      <c r="CI155" s="310"/>
      <c r="CJ155" s="310"/>
      <c r="CK155" s="310"/>
    </row>
    <row r="156" spans="1:89" x14ac:dyDescent="0.35">
      <c r="A156" s="310"/>
      <c r="B156" s="310"/>
      <c r="C156" s="310"/>
      <c r="D156" s="310"/>
      <c r="E156" s="310"/>
      <c r="F156" s="310"/>
      <c r="G156" s="310"/>
      <c r="H156" s="310"/>
      <c r="I156" s="310"/>
      <c r="J156" s="310"/>
      <c r="K156" s="310"/>
      <c r="L156" s="310"/>
      <c r="M156" s="310"/>
      <c r="N156" s="310"/>
      <c r="O156" s="310"/>
      <c r="P156" s="310"/>
      <c r="Q156" s="310"/>
      <c r="R156" s="310"/>
      <c r="S156" s="310"/>
      <c r="T156" s="310"/>
      <c r="U156" s="310"/>
      <c r="V156" s="310"/>
      <c r="W156" s="310"/>
      <c r="X156" s="310"/>
      <c r="Y156" s="310"/>
      <c r="Z156" s="310"/>
      <c r="AA156" s="310"/>
      <c r="AB156" s="310"/>
      <c r="AC156" s="310"/>
      <c r="AD156" s="310"/>
      <c r="AE156" s="310"/>
      <c r="AF156" s="310"/>
      <c r="AG156" s="310"/>
      <c r="AH156" s="310"/>
      <c r="AI156" s="310"/>
      <c r="AJ156" s="310"/>
      <c r="AK156" s="310"/>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J156" s="310"/>
      <c r="BK156" s="310"/>
      <c r="BL156" s="310"/>
      <c r="BM156" s="310"/>
      <c r="BN156" s="310"/>
      <c r="BO156" s="310"/>
      <c r="BP156" s="310"/>
      <c r="BQ156" s="310"/>
      <c r="BR156" s="310"/>
      <c r="BS156" s="310"/>
      <c r="BT156" s="310"/>
      <c r="BU156" s="310"/>
      <c r="BV156" s="310"/>
      <c r="BW156" s="310"/>
      <c r="BX156" s="310"/>
      <c r="BY156" s="310"/>
      <c r="BZ156" s="310"/>
      <c r="CA156" s="310"/>
      <c r="CB156" s="310"/>
      <c r="CC156" s="310"/>
      <c r="CD156" s="310"/>
      <c r="CE156" s="310"/>
      <c r="CF156" s="310"/>
      <c r="CG156" s="310"/>
      <c r="CH156" s="310"/>
      <c r="CI156" s="310"/>
      <c r="CJ156" s="310"/>
      <c r="CK156" s="310"/>
    </row>
    <row r="157" spans="1:89" x14ac:dyDescent="0.35">
      <c r="A157" s="310"/>
      <c r="B157" s="310"/>
      <c r="C157" s="310"/>
      <c r="D157" s="310"/>
      <c r="E157" s="310"/>
      <c r="F157" s="310"/>
      <c r="G157" s="310"/>
      <c r="H157" s="310"/>
      <c r="I157" s="310"/>
      <c r="J157" s="310"/>
      <c r="K157" s="310"/>
      <c r="L157" s="310"/>
      <c r="M157" s="310"/>
      <c r="N157" s="310"/>
      <c r="O157" s="310"/>
      <c r="P157" s="310"/>
      <c r="Q157" s="310"/>
      <c r="R157" s="310"/>
      <c r="S157" s="310"/>
      <c r="T157" s="310"/>
      <c r="U157" s="310"/>
      <c r="V157" s="310"/>
      <c r="W157" s="310"/>
      <c r="X157" s="310"/>
      <c r="Y157" s="310"/>
      <c r="Z157" s="310"/>
      <c r="AA157" s="310"/>
      <c r="AB157" s="310"/>
      <c r="AC157" s="310"/>
      <c r="AD157" s="310"/>
      <c r="AE157" s="310"/>
      <c r="AF157" s="310"/>
      <c r="AG157" s="310"/>
      <c r="AH157" s="310"/>
      <c r="AI157" s="310"/>
      <c r="AJ157" s="310"/>
      <c r="AK157" s="310"/>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J157" s="310"/>
      <c r="BK157" s="310"/>
      <c r="BL157" s="310"/>
      <c r="BM157" s="310"/>
      <c r="BN157" s="310"/>
      <c r="BO157" s="310"/>
      <c r="BP157" s="310"/>
      <c r="BQ157" s="310"/>
      <c r="BR157" s="310"/>
      <c r="BS157" s="310"/>
      <c r="BT157" s="310"/>
      <c r="BU157" s="310"/>
      <c r="BV157" s="310"/>
      <c r="BW157" s="310"/>
      <c r="BX157" s="310"/>
      <c r="BY157" s="310"/>
      <c r="BZ157" s="310"/>
      <c r="CA157" s="310"/>
      <c r="CB157" s="310"/>
      <c r="CC157" s="310"/>
      <c r="CD157" s="310"/>
      <c r="CE157" s="310"/>
      <c r="CF157" s="310"/>
      <c r="CG157" s="310"/>
      <c r="CH157" s="310"/>
      <c r="CI157" s="310"/>
      <c r="CJ157" s="310"/>
      <c r="CK157" s="310"/>
    </row>
    <row r="158" spans="1:89" x14ac:dyDescent="0.35">
      <c r="A158" s="310"/>
      <c r="B158" s="310"/>
      <c r="C158" s="310"/>
      <c r="D158" s="310"/>
      <c r="E158" s="310"/>
      <c r="F158" s="310"/>
      <c r="G158" s="310"/>
      <c r="H158" s="310"/>
      <c r="I158" s="310"/>
      <c r="J158" s="310"/>
      <c r="K158" s="310"/>
      <c r="L158" s="310"/>
      <c r="M158" s="310"/>
      <c r="N158" s="310"/>
      <c r="O158" s="310"/>
      <c r="P158" s="310"/>
      <c r="Q158" s="310"/>
      <c r="R158" s="310"/>
      <c r="S158" s="310"/>
      <c r="T158" s="310"/>
      <c r="U158" s="310"/>
      <c r="V158" s="310"/>
      <c r="W158" s="310"/>
      <c r="X158" s="310"/>
      <c r="Y158" s="310"/>
      <c r="Z158" s="310"/>
      <c r="AA158" s="310"/>
      <c r="AB158" s="310"/>
      <c r="AC158" s="310"/>
      <c r="AD158" s="310"/>
      <c r="AE158" s="310"/>
      <c r="AF158" s="310"/>
      <c r="AG158" s="310"/>
      <c r="AH158" s="310"/>
      <c r="AI158" s="310"/>
      <c r="AJ158" s="310"/>
      <c r="AK158" s="310"/>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J158" s="310"/>
      <c r="BK158" s="310"/>
      <c r="BL158" s="310"/>
      <c r="BM158" s="310"/>
      <c r="BN158" s="310"/>
      <c r="BO158" s="310"/>
      <c r="BP158" s="310"/>
      <c r="BQ158" s="310"/>
      <c r="BR158" s="310"/>
      <c r="BS158" s="310"/>
      <c r="BT158" s="310"/>
      <c r="BU158" s="310"/>
      <c r="BV158" s="310"/>
      <c r="BW158" s="310"/>
      <c r="BX158" s="310"/>
      <c r="BY158" s="310"/>
      <c r="BZ158" s="310"/>
      <c r="CA158" s="310"/>
      <c r="CB158" s="310"/>
      <c r="CC158" s="310"/>
      <c r="CD158" s="310"/>
      <c r="CE158" s="310"/>
      <c r="CF158" s="310"/>
      <c r="CG158" s="310"/>
      <c r="CH158" s="310"/>
      <c r="CI158" s="310"/>
      <c r="CJ158" s="310"/>
      <c r="CK158" s="310"/>
    </row>
    <row r="159" spans="1:89" x14ac:dyDescent="0.35">
      <c r="A159" s="310"/>
      <c r="B159" s="310"/>
      <c r="C159" s="310"/>
      <c r="D159" s="310"/>
      <c r="E159" s="310"/>
      <c r="F159" s="310"/>
      <c r="G159" s="310"/>
      <c r="H159" s="310"/>
      <c r="I159" s="310"/>
      <c r="J159" s="310"/>
      <c r="K159" s="310"/>
      <c r="L159" s="310"/>
      <c r="M159" s="310"/>
      <c r="N159" s="310"/>
      <c r="O159" s="310"/>
      <c r="P159" s="310"/>
      <c r="Q159" s="310"/>
      <c r="R159" s="310"/>
      <c r="S159" s="310"/>
      <c r="T159" s="310"/>
      <c r="U159" s="310"/>
      <c r="V159" s="310"/>
      <c r="W159" s="310"/>
      <c r="X159" s="310"/>
      <c r="Y159" s="310"/>
      <c r="Z159" s="310"/>
      <c r="AA159" s="310"/>
      <c r="AB159" s="310"/>
      <c r="AC159" s="310"/>
      <c r="AD159" s="310"/>
      <c r="AE159" s="310"/>
      <c r="AF159" s="310"/>
      <c r="AG159" s="310"/>
      <c r="AH159" s="310"/>
      <c r="AI159" s="310"/>
      <c r="AJ159" s="310"/>
      <c r="AK159" s="310"/>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J159" s="310"/>
      <c r="BK159" s="310"/>
      <c r="BL159" s="310"/>
      <c r="BM159" s="310"/>
      <c r="BN159" s="310"/>
      <c r="BO159" s="310"/>
      <c r="BP159" s="310"/>
      <c r="BQ159" s="310"/>
      <c r="BR159" s="310"/>
      <c r="BS159" s="310"/>
      <c r="BT159" s="310"/>
      <c r="BU159" s="310"/>
      <c r="BV159" s="310"/>
      <c r="BW159" s="310"/>
      <c r="BX159" s="310"/>
      <c r="BY159" s="310"/>
      <c r="BZ159" s="310"/>
      <c r="CA159" s="310"/>
      <c r="CB159" s="310"/>
      <c r="CC159" s="310"/>
      <c r="CD159" s="310"/>
      <c r="CE159" s="310"/>
      <c r="CF159" s="310"/>
      <c r="CG159" s="310"/>
      <c r="CH159" s="310"/>
      <c r="CI159" s="310"/>
      <c r="CJ159" s="310"/>
      <c r="CK159" s="310"/>
    </row>
    <row r="160" spans="1:89" x14ac:dyDescent="0.35">
      <c r="A160" s="310"/>
      <c r="B160" s="310"/>
      <c r="C160" s="310"/>
      <c r="D160" s="310"/>
      <c r="E160" s="310"/>
      <c r="F160" s="310"/>
      <c r="G160" s="310"/>
      <c r="H160" s="310"/>
      <c r="I160" s="310"/>
      <c r="J160" s="310"/>
      <c r="K160" s="310"/>
      <c r="L160" s="310"/>
      <c r="M160" s="310"/>
      <c r="N160" s="310"/>
      <c r="O160" s="310"/>
      <c r="P160" s="310"/>
      <c r="Q160" s="310"/>
      <c r="R160" s="310"/>
      <c r="S160" s="310"/>
      <c r="T160" s="310"/>
      <c r="U160" s="310"/>
      <c r="V160" s="310"/>
      <c r="W160" s="310"/>
      <c r="X160" s="310"/>
      <c r="Y160" s="310"/>
      <c r="Z160" s="310"/>
      <c r="AA160" s="310"/>
      <c r="AB160" s="310"/>
      <c r="AC160" s="310"/>
      <c r="AD160" s="310"/>
      <c r="AE160" s="310"/>
      <c r="AF160" s="310"/>
      <c r="AG160" s="310"/>
      <c r="AH160" s="310"/>
      <c r="AI160" s="310"/>
      <c r="AJ160" s="310"/>
      <c r="AK160" s="310"/>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J160" s="310"/>
      <c r="BK160" s="310"/>
      <c r="BL160" s="310"/>
      <c r="BM160" s="310"/>
      <c r="BN160" s="310"/>
      <c r="BO160" s="310"/>
      <c r="BP160" s="310"/>
      <c r="BQ160" s="310"/>
      <c r="BR160" s="310"/>
      <c r="BS160" s="310"/>
      <c r="BT160" s="310"/>
      <c r="BU160" s="310"/>
      <c r="BV160" s="310"/>
      <c r="BW160" s="310"/>
      <c r="BX160" s="310"/>
      <c r="BY160" s="310"/>
      <c r="BZ160" s="310"/>
      <c r="CA160" s="310"/>
      <c r="CB160" s="310"/>
      <c r="CC160" s="310"/>
      <c r="CD160" s="310"/>
      <c r="CE160" s="310"/>
      <c r="CF160" s="310"/>
      <c r="CG160" s="310"/>
      <c r="CH160" s="310"/>
      <c r="CI160" s="310"/>
      <c r="CJ160" s="310"/>
      <c r="CK160" s="310"/>
    </row>
    <row r="161" spans="1:89" x14ac:dyDescent="0.35">
      <c r="A161" s="310"/>
      <c r="B161" s="310"/>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J161" s="310"/>
      <c r="BK161" s="310"/>
      <c r="BL161" s="310"/>
      <c r="BM161" s="310"/>
      <c r="BN161" s="310"/>
      <c r="BO161" s="310"/>
      <c r="BP161" s="310"/>
      <c r="BQ161" s="310"/>
      <c r="BR161" s="310"/>
      <c r="BS161" s="310"/>
      <c r="BT161" s="310"/>
      <c r="BU161" s="310"/>
      <c r="BV161" s="310"/>
      <c r="BW161" s="310"/>
      <c r="BX161" s="310"/>
      <c r="BY161" s="310"/>
      <c r="BZ161" s="310"/>
      <c r="CA161" s="310"/>
      <c r="CB161" s="310"/>
      <c r="CC161" s="310"/>
      <c r="CD161" s="310"/>
      <c r="CE161" s="310"/>
      <c r="CF161" s="310"/>
      <c r="CG161" s="310"/>
      <c r="CH161" s="310"/>
      <c r="CI161" s="310"/>
      <c r="CJ161" s="310"/>
      <c r="CK161" s="310"/>
    </row>
    <row r="162" spans="1:89" x14ac:dyDescent="0.35">
      <c r="A162" s="310"/>
      <c r="B162" s="310"/>
      <c r="C162" s="310"/>
      <c r="D162" s="310"/>
      <c r="E162" s="310"/>
      <c r="F162" s="310"/>
      <c r="G162" s="310"/>
      <c r="H162" s="310"/>
      <c r="I162" s="310"/>
      <c r="J162" s="310"/>
      <c r="K162" s="310"/>
      <c r="L162" s="310"/>
      <c r="M162" s="310"/>
      <c r="N162" s="310"/>
      <c r="O162" s="310"/>
      <c r="P162" s="310"/>
      <c r="Q162" s="310"/>
      <c r="R162" s="310"/>
      <c r="S162" s="310"/>
      <c r="T162" s="310"/>
      <c r="U162" s="310"/>
      <c r="V162" s="310"/>
      <c r="W162" s="310"/>
      <c r="X162" s="310"/>
      <c r="Y162" s="310"/>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J162" s="310"/>
      <c r="BK162" s="310"/>
      <c r="BL162" s="310"/>
      <c r="BM162" s="310"/>
      <c r="BN162" s="310"/>
      <c r="BO162" s="310"/>
      <c r="BP162" s="310"/>
      <c r="BQ162" s="310"/>
      <c r="BR162" s="310"/>
      <c r="BS162" s="310"/>
      <c r="BT162" s="310"/>
      <c r="BU162" s="310"/>
      <c r="BV162" s="310"/>
      <c r="BW162" s="310"/>
      <c r="BX162" s="310"/>
      <c r="BY162" s="310"/>
      <c r="BZ162" s="310"/>
      <c r="CA162" s="310"/>
      <c r="CB162" s="310"/>
      <c r="CC162" s="310"/>
      <c r="CD162" s="310"/>
      <c r="CE162" s="310"/>
      <c r="CF162" s="310"/>
      <c r="CG162" s="310"/>
      <c r="CH162" s="310"/>
      <c r="CI162" s="310"/>
      <c r="CJ162" s="310"/>
      <c r="CK162" s="310"/>
    </row>
    <row r="163" spans="1:89" x14ac:dyDescent="0.35">
      <c r="A163" s="310"/>
      <c r="B163" s="310"/>
      <c r="C163" s="310"/>
      <c r="D163" s="310"/>
      <c r="E163" s="310"/>
      <c r="F163" s="310"/>
      <c r="G163" s="310"/>
      <c r="H163" s="310"/>
      <c r="I163" s="310"/>
      <c r="J163" s="310"/>
      <c r="K163" s="310"/>
      <c r="L163" s="310"/>
      <c r="M163" s="310"/>
      <c r="N163" s="310"/>
      <c r="O163" s="310"/>
      <c r="P163" s="310"/>
      <c r="Q163" s="310"/>
      <c r="R163" s="310"/>
      <c r="S163" s="310"/>
      <c r="T163" s="310"/>
      <c r="U163" s="310"/>
      <c r="V163" s="310"/>
      <c r="W163" s="310"/>
      <c r="X163" s="310"/>
      <c r="Y163" s="310"/>
      <c r="Z163" s="310"/>
      <c r="AA163" s="310"/>
      <c r="AB163" s="310"/>
      <c r="AC163" s="310"/>
      <c r="AD163" s="310"/>
      <c r="AE163" s="310"/>
      <c r="AF163" s="310"/>
      <c r="AG163" s="310"/>
      <c r="AH163" s="310"/>
      <c r="AI163" s="310"/>
      <c r="AJ163" s="310"/>
      <c r="AK163" s="310"/>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J163" s="310"/>
      <c r="BK163" s="310"/>
      <c r="BL163" s="310"/>
      <c r="BM163" s="310"/>
      <c r="BN163" s="310"/>
      <c r="BO163" s="310"/>
      <c r="BP163" s="310"/>
      <c r="BQ163" s="310"/>
      <c r="BR163" s="310"/>
      <c r="BS163" s="310"/>
      <c r="BT163" s="310"/>
      <c r="BU163" s="310"/>
      <c r="BV163" s="310"/>
      <c r="BW163" s="310"/>
      <c r="BX163" s="310"/>
      <c r="BY163" s="310"/>
      <c r="BZ163" s="310"/>
      <c r="CA163" s="310"/>
      <c r="CB163" s="310"/>
      <c r="CC163" s="310"/>
      <c r="CD163" s="310"/>
      <c r="CE163" s="310"/>
      <c r="CF163" s="310"/>
      <c r="CG163" s="310"/>
      <c r="CH163" s="310"/>
      <c r="CI163" s="310"/>
      <c r="CJ163" s="310"/>
      <c r="CK163" s="310"/>
    </row>
    <row r="164" spans="1:89" x14ac:dyDescent="0.35">
      <c r="A164" s="310"/>
      <c r="B164" s="310"/>
      <c r="C164" s="310"/>
      <c r="D164" s="310"/>
      <c r="E164" s="310"/>
      <c r="F164" s="310"/>
      <c r="G164" s="310"/>
      <c r="H164" s="310"/>
      <c r="I164" s="310"/>
      <c r="J164" s="310"/>
      <c r="K164" s="310"/>
      <c r="L164" s="310"/>
      <c r="M164" s="310"/>
      <c r="N164" s="310"/>
      <c r="O164" s="310"/>
      <c r="P164" s="310"/>
      <c r="Q164" s="310"/>
      <c r="R164" s="310"/>
      <c r="S164" s="310"/>
      <c r="T164" s="310"/>
      <c r="U164" s="310"/>
      <c r="V164" s="310"/>
      <c r="W164" s="310"/>
      <c r="X164" s="310"/>
      <c r="Y164" s="310"/>
      <c r="Z164" s="310"/>
      <c r="AA164" s="310"/>
      <c r="AB164" s="310"/>
      <c r="AC164" s="310"/>
      <c r="AD164" s="310"/>
      <c r="AE164" s="310"/>
      <c r="AF164" s="310"/>
      <c r="AG164" s="310"/>
      <c r="AH164" s="310"/>
      <c r="AI164" s="310"/>
      <c r="AJ164" s="310"/>
      <c r="AK164" s="310"/>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J164" s="310"/>
      <c r="BK164" s="310"/>
      <c r="BL164" s="310"/>
      <c r="BM164" s="310"/>
      <c r="BN164" s="310"/>
      <c r="BO164" s="310"/>
      <c r="BP164" s="310"/>
      <c r="BQ164" s="310"/>
      <c r="BR164" s="310"/>
      <c r="BS164" s="310"/>
      <c r="BT164" s="310"/>
      <c r="BU164" s="310"/>
      <c r="BV164" s="310"/>
      <c r="BW164" s="310"/>
      <c r="BX164" s="310"/>
      <c r="BY164" s="310"/>
      <c r="BZ164" s="310"/>
      <c r="CA164" s="310"/>
      <c r="CB164" s="310"/>
      <c r="CC164" s="310"/>
      <c r="CD164" s="310"/>
      <c r="CE164" s="310"/>
      <c r="CF164" s="310"/>
      <c r="CG164" s="310"/>
      <c r="CH164" s="310"/>
      <c r="CI164" s="310"/>
      <c r="CJ164" s="310"/>
      <c r="CK164" s="310"/>
    </row>
    <row r="165" spans="1:89" x14ac:dyDescent="0.35">
      <c r="A165" s="310"/>
      <c r="B165" s="310"/>
      <c r="C165" s="310"/>
      <c r="D165" s="310"/>
      <c r="E165" s="310"/>
      <c r="F165" s="310"/>
      <c r="G165" s="310"/>
      <c r="H165" s="310"/>
      <c r="I165" s="310"/>
      <c r="J165" s="310"/>
      <c r="K165" s="310"/>
      <c r="L165" s="310"/>
      <c r="M165" s="310"/>
      <c r="N165" s="310"/>
      <c r="O165" s="310"/>
      <c r="P165" s="310"/>
      <c r="Q165" s="310"/>
      <c r="R165" s="310"/>
      <c r="S165" s="310"/>
      <c r="T165" s="310"/>
      <c r="U165" s="310"/>
      <c r="V165" s="310"/>
      <c r="W165" s="310"/>
      <c r="X165" s="310"/>
      <c r="Y165" s="310"/>
      <c r="Z165" s="310"/>
      <c r="AA165" s="310"/>
      <c r="AB165" s="310"/>
      <c r="AC165" s="310"/>
      <c r="AD165" s="310"/>
      <c r="AE165" s="310"/>
      <c r="AF165" s="310"/>
      <c r="AG165" s="310"/>
      <c r="AH165" s="310"/>
      <c r="AI165" s="310"/>
      <c r="AJ165" s="310"/>
      <c r="AK165" s="310"/>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J165" s="310"/>
      <c r="BK165" s="310"/>
      <c r="BL165" s="310"/>
      <c r="BM165" s="310"/>
      <c r="BN165" s="310"/>
      <c r="BO165" s="310"/>
      <c r="BP165" s="310"/>
      <c r="BQ165" s="310"/>
      <c r="BR165" s="310"/>
      <c r="BS165" s="310"/>
      <c r="BT165" s="310"/>
      <c r="BU165" s="310"/>
      <c r="BV165" s="310"/>
      <c r="BW165" s="310"/>
      <c r="BX165" s="310"/>
      <c r="BY165" s="310"/>
      <c r="BZ165" s="310"/>
      <c r="CA165" s="310"/>
      <c r="CB165" s="310"/>
      <c r="CC165" s="310"/>
      <c r="CD165" s="310"/>
      <c r="CE165" s="310"/>
      <c r="CF165" s="310"/>
      <c r="CG165" s="310"/>
      <c r="CH165" s="310"/>
      <c r="CI165" s="310"/>
      <c r="CJ165" s="310"/>
      <c r="CK165" s="310"/>
    </row>
    <row r="166" spans="1:89" x14ac:dyDescent="0.35">
      <c r="A166" s="310"/>
      <c r="B166" s="310"/>
      <c r="C166" s="310"/>
      <c r="D166" s="310"/>
      <c r="E166" s="310"/>
      <c r="F166" s="310"/>
      <c r="G166" s="310"/>
      <c r="H166" s="310"/>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310"/>
      <c r="AJ166" s="310"/>
      <c r="AK166" s="310"/>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J166" s="310"/>
      <c r="BK166" s="310"/>
      <c r="BL166" s="310"/>
      <c r="BM166" s="310"/>
      <c r="BN166" s="310"/>
      <c r="BO166" s="310"/>
      <c r="BP166" s="310"/>
      <c r="BQ166" s="310"/>
      <c r="BR166" s="310"/>
      <c r="BS166" s="310"/>
      <c r="BT166" s="310"/>
      <c r="BU166" s="310"/>
      <c r="BV166" s="310"/>
      <c r="BW166" s="310"/>
      <c r="BX166" s="310"/>
      <c r="BY166" s="310"/>
      <c r="BZ166" s="310"/>
      <c r="CA166" s="310"/>
      <c r="CB166" s="310"/>
      <c r="CC166" s="310"/>
      <c r="CD166" s="310"/>
      <c r="CE166" s="310"/>
      <c r="CF166" s="310"/>
      <c r="CG166" s="310"/>
      <c r="CH166" s="310"/>
      <c r="CI166" s="310"/>
      <c r="CJ166" s="310"/>
      <c r="CK166" s="310"/>
    </row>
    <row r="167" spans="1:89" x14ac:dyDescent="0.35">
      <c r="A167" s="310"/>
      <c r="B167" s="310"/>
      <c r="C167" s="310"/>
      <c r="D167" s="310"/>
      <c r="E167" s="310"/>
      <c r="F167" s="310"/>
      <c r="G167" s="310"/>
      <c r="H167" s="310"/>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310"/>
      <c r="AJ167" s="310"/>
      <c r="AK167" s="310"/>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J167" s="310"/>
      <c r="BK167" s="310"/>
      <c r="BL167" s="310"/>
      <c r="BM167" s="310"/>
      <c r="BN167" s="310"/>
      <c r="BO167" s="310"/>
      <c r="BP167" s="310"/>
      <c r="BQ167" s="310"/>
      <c r="BR167" s="310"/>
      <c r="BS167" s="310"/>
      <c r="BT167" s="310"/>
      <c r="BU167" s="310"/>
      <c r="BV167" s="310"/>
      <c r="BW167" s="310"/>
      <c r="BX167" s="310"/>
      <c r="BY167" s="310"/>
      <c r="BZ167" s="310"/>
      <c r="CA167" s="310"/>
      <c r="CB167" s="310"/>
      <c r="CC167" s="310"/>
      <c r="CD167" s="310"/>
      <c r="CE167" s="310"/>
      <c r="CF167" s="310"/>
      <c r="CG167" s="310"/>
      <c r="CH167" s="310"/>
      <c r="CI167" s="310"/>
      <c r="CJ167" s="310"/>
      <c r="CK167" s="310"/>
    </row>
    <row r="168" spans="1:89" x14ac:dyDescent="0.35">
      <c r="A168" s="310"/>
      <c r="B168" s="310"/>
      <c r="C168" s="310"/>
      <c r="D168" s="310"/>
      <c r="E168" s="310"/>
      <c r="F168" s="310"/>
      <c r="G168" s="310"/>
      <c r="H168" s="310"/>
      <c r="I168" s="310"/>
      <c r="J168" s="310"/>
      <c r="K168" s="310"/>
      <c r="L168" s="310"/>
      <c r="M168" s="310"/>
      <c r="N168" s="310"/>
      <c r="O168" s="310"/>
      <c r="P168" s="310"/>
      <c r="Q168" s="310"/>
      <c r="R168" s="310"/>
      <c r="S168" s="310"/>
      <c r="T168" s="310"/>
      <c r="U168" s="310"/>
      <c r="V168" s="310"/>
      <c r="W168" s="310"/>
      <c r="X168" s="310"/>
      <c r="Y168" s="310"/>
      <c r="Z168" s="310"/>
      <c r="AA168" s="310"/>
      <c r="AB168" s="310"/>
      <c r="AC168" s="310"/>
      <c r="AD168" s="310"/>
      <c r="AE168" s="310"/>
      <c r="AF168" s="310"/>
      <c r="AG168" s="310"/>
      <c r="AH168" s="310"/>
      <c r="AI168" s="310"/>
      <c r="AJ168" s="310"/>
      <c r="AK168" s="310"/>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J168" s="310"/>
      <c r="BK168" s="310"/>
      <c r="BL168" s="310"/>
      <c r="BM168" s="310"/>
      <c r="BN168" s="310"/>
      <c r="BO168" s="310"/>
      <c r="BP168" s="310"/>
      <c r="BQ168" s="310"/>
      <c r="BR168" s="310"/>
      <c r="BS168" s="310"/>
      <c r="BT168" s="310"/>
      <c r="BU168" s="310"/>
      <c r="BV168" s="310"/>
      <c r="BW168" s="310"/>
      <c r="BX168" s="310"/>
      <c r="BY168" s="310"/>
      <c r="BZ168" s="310"/>
      <c r="CA168" s="310"/>
      <c r="CB168" s="310"/>
      <c r="CC168" s="310"/>
      <c r="CD168" s="310"/>
      <c r="CE168" s="310"/>
      <c r="CF168" s="310"/>
      <c r="CG168" s="310"/>
      <c r="CH168" s="310"/>
      <c r="CI168" s="310"/>
      <c r="CJ168" s="310"/>
      <c r="CK168" s="310"/>
    </row>
    <row r="169" spans="1:89" x14ac:dyDescent="0.35">
      <c r="A169" s="310"/>
      <c r="B169" s="310"/>
      <c r="C169" s="310"/>
      <c r="D169" s="310"/>
      <c r="E169" s="310"/>
      <c r="F169" s="310"/>
      <c r="G169" s="310"/>
      <c r="H169" s="310"/>
      <c r="I169" s="310"/>
      <c r="J169" s="310"/>
      <c r="K169" s="310"/>
      <c r="L169" s="310"/>
      <c r="M169" s="310"/>
      <c r="N169" s="310"/>
      <c r="O169" s="310"/>
      <c r="P169" s="310"/>
      <c r="Q169" s="310"/>
      <c r="R169" s="310"/>
      <c r="S169" s="310"/>
      <c r="T169" s="310"/>
      <c r="U169" s="310"/>
      <c r="V169" s="310"/>
      <c r="W169" s="310"/>
      <c r="X169" s="310"/>
      <c r="Y169" s="310"/>
      <c r="Z169" s="310"/>
      <c r="AA169" s="310"/>
      <c r="AB169" s="310"/>
      <c r="AC169" s="310"/>
      <c r="AD169" s="310"/>
      <c r="AE169" s="310"/>
      <c r="AF169" s="310"/>
      <c r="AG169" s="310"/>
      <c r="AH169" s="310"/>
      <c r="AI169" s="310"/>
      <c r="AJ169" s="310"/>
      <c r="AK169" s="310"/>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J169" s="310"/>
      <c r="BK169" s="310"/>
      <c r="BL169" s="310"/>
      <c r="BM169" s="310"/>
      <c r="BN169" s="310"/>
      <c r="BO169" s="310"/>
      <c r="BP169" s="310"/>
      <c r="BQ169" s="310"/>
      <c r="BR169" s="310"/>
      <c r="BS169" s="310"/>
      <c r="BT169" s="310"/>
      <c r="BU169" s="310"/>
      <c r="BV169" s="310"/>
      <c r="BW169" s="310"/>
      <c r="BX169" s="310"/>
      <c r="BY169" s="310"/>
      <c r="BZ169" s="310"/>
      <c r="CA169" s="310"/>
      <c r="CB169" s="310"/>
      <c r="CC169" s="310"/>
      <c r="CD169" s="310"/>
      <c r="CE169" s="310"/>
      <c r="CF169" s="310"/>
      <c r="CG169" s="310"/>
      <c r="CH169" s="310"/>
      <c r="CI169" s="310"/>
      <c r="CJ169" s="310"/>
      <c r="CK169" s="310"/>
    </row>
    <row r="170" spans="1:89" x14ac:dyDescent="0.35">
      <c r="A170" s="310"/>
      <c r="B170" s="310"/>
      <c r="C170" s="310"/>
      <c r="D170" s="310"/>
      <c r="E170" s="310"/>
      <c r="F170" s="310"/>
      <c r="G170" s="310"/>
      <c r="H170" s="310"/>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310"/>
      <c r="AJ170" s="310"/>
      <c r="AK170" s="310"/>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J170" s="310"/>
      <c r="BK170" s="310"/>
      <c r="BL170" s="310"/>
      <c r="BM170" s="310"/>
      <c r="BN170" s="310"/>
      <c r="BO170" s="310"/>
      <c r="BP170" s="310"/>
      <c r="BQ170" s="310"/>
      <c r="BR170" s="310"/>
      <c r="BS170" s="310"/>
      <c r="BT170" s="310"/>
      <c r="BU170" s="310"/>
      <c r="BV170" s="310"/>
      <c r="BW170" s="310"/>
      <c r="BX170" s="310"/>
      <c r="BY170" s="310"/>
      <c r="BZ170" s="310"/>
      <c r="CA170" s="310"/>
      <c r="CB170" s="310"/>
      <c r="CC170" s="310"/>
      <c r="CD170" s="310"/>
      <c r="CE170" s="310"/>
      <c r="CF170" s="310"/>
      <c r="CG170" s="310"/>
      <c r="CH170" s="310"/>
      <c r="CI170" s="310"/>
      <c r="CJ170" s="310"/>
      <c r="CK170" s="310"/>
    </row>
    <row r="171" spans="1:89" x14ac:dyDescent="0.35">
      <c r="A171" s="310"/>
      <c r="B171" s="310"/>
      <c r="C171" s="310"/>
      <c r="D171" s="310"/>
      <c r="E171" s="310"/>
      <c r="F171" s="310"/>
      <c r="G171" s="310"/>
      <c r="H171" s="310"/>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310"/>
      <c r="AJ171" s="310"/>
      <c r="AK171" s="310"/>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J171" s="310"/>
      <c r="BK171" s="310"/>
      <c r="BL171" s="310"/>
      <c r="BM171" s="310"/>
      <c r="BN171" s="310"/>
      <c r="BO171" s="310"/>
      <c r="BP171" s="310"/>
      <c r="BQ171" s="310"/>
      <c r="BR171" s="310"/>
      <c r="BS171" s="310"/>
      <c r="BT171" s="310"/>
      <c r="BU171" s="310"/>
      <c r="BV171" s="310"/>
      <c r="BW171" s="310"/>
      <c r="BX171" s="310"/>
      <c r="BY171" s="310"/>
      <c r="BZ171" s="310"/>
      <c r="CA171" s="310"/>
      <c r="CB171" s="310"/>
      <c r="CC171" s="310"/>
      <c r="CD171" s="310"/>
      <c r="CE171" s="310"/>
      <c r="CF171" s="310"/>
      <c r="CG171" s="310"/>
      <c r="CH171" s="310"/>
      <c r="CI171" s="310"/>
      <c r="CJ171" s="310"/>
      <c r="CK171" s="310"/>
    </row>
    <row r="172" spans="1:89" x14ac:dyDescent="0.35">
      <c r="A172" s="310"/>
      <c r="B172" s="310"/>
      <c r="C172" s="310"/>
      <c r="D172" s="310"/>
      <c r="E172" s="310"/>
      <c r="F172" s="310"/>
      <c r="G172" s="310"/>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310"/>
      <c r="AJ172" s="310"/>
      <c r="AK172" s="310"/>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J172" s="310"/>
      <c r="BK172" s="310"/>
      <c r="BL172" s="310"/>
      <c r="BM172" s="310"/>
      <c r="BN172" s="310"/>
      <c r="BO172" s="310"/>
      <c r="BP172" s="310"/>
      <c r="BQ172" s="310"/>
      <c r="BR172" s="310"/>
      <c r="BS172" s="310"/>
      <c r="BT172" s="310"/>
      <c r="BU172" s="310"/>
      <c r="BV172" s="310"/>
      <c r="BW172" s="310"/>
      <c r="BX172" s="310"/>
      <c r="BY172" s="310"/>
      <c r="BZ172" s="310"/>
      <c r="CA172" s="310"/>
      <c r="CB172" s="310"/>
      <c r="CC172" s="310"/>
      <c r="CD172" s="310"/>
      <c r="CE172" s="310"/>
      <c r="CF172" s="310"/>
      <c r="CG172" s="310"/>
      <c r="CH172" s="310"/>
      <c r="CI172" s="310"/>
      <c r="CJ172" s="310"/>
      <c r="CK172" s="310"/>
    </row>
    <row r="173" spans="1:89" x14ac:dyDescent="0.35">
      <c r="A173" s="310"/>
      <c r="B173" s="310"/>
      <c r="C173" s="310"/>
      <c r="D173" s="310"/>
      <c r="E173" s="310"/>
      <c r="F173" s="310"/>
      <c r="G173" s="310"/>
      <c r="H173" s="310"/>
      <c r="I173" s="310"/>
      <c r="J173" s="310"/>
      <c r="K173" s="310"/>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J173" s="310"/>
      <c r="BK173" s="310"/>
      <c r="BL173" s="310"/>
      <c r="BM173" s="310"/>
      <c r="BN173" s="310"/>
      <c r="BO173" s="310"/>
      <c r="BP173" s="310"/>
      <c r="BQ173" s="310"/>
      <c r="BR173" s="310"/>
      <c r="BS173" s="310"/>
      <c r="BT173" s="310"/>
      <c r="BU173" s="310"/>
      <c r="BV173" s="310"/>
      <c r="BW173" s="310"/>
      <c r="BX173" s="310"/>
      <c r="BY173" s="310"/>
      <c r="BZ173" s="310"/>
      <c r="CA173" s="310"/>
      <c r="CB173" s="310"/>
      <c r="CC173" s="310"/>
      <c r="CD173" s="310"/>
      <c r="CE173" s="310"/>
      <c r="CF173" s="310"/>
      <c r="CG173" s="310"/>
      <c r="CH173" s="310"/>
      <c r="CI173" s="310"/>
      <c r="CJ173" s="310"/>
      <c r="CK173" s="310"/>
    </row>
    <row r="174" spans="1:89" x14ac:dyDescent="0.35">
      <c r="A174" s="310"/>
      <c r="B174" s="310"/>
      <c r="C174" s="310"/>
      <c r="D174" s="310"/>
      <c r="E174" s="310"/>
      <c r="F174" s="310"/>
      <c r="G174" s="310"/>
      <c r="H174" s="310"/>
      <c r="I174" s="310"/>
      <c r="J174" s="310"/>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J174" s="310"/>
      <c r="BK174" s="310"/>
      <c r="BL174" s="310"/>
      <c r="BM174" s="310"/>
      <c r="BN174" s="310"/>
      <c r="BO174" s="310"/>
      <c r="BP174" s="310"/>
      <c r="BQ174" s="310"/>
      <c r="BR174" s="310"/>
      <c r="BS174" s="310"/>
      <c r="BT174" s="310"/>
      <c r="BU174" s="310"/>
      <c r="BV174" s="310"/>
      <c r="BW174" s="310"/>
      <c r="BX174" s="310"/>
      <c r="BY174" s="310"/>
      <c r="BZ174" s="310"/>
      <c r="CA174" s="310"/>
      <c r="CB174" s="310"/>
      <c r="CC174" s="310"/>
      <c r="CD174" s="310"/>
      <c r="CE174" s="310"/>
      <c r="CF174" s="310"/>
      <c r="CG174" s="310"/>
      <c r="CH174" s="310"/>
      <c r="CI174" s="310"/>
      <c r="CJ174" s="310"/>
      <c r="CK174" s="310"/>
    </row>
    <row r="175" spans="1:89" x14ac:dyDescent="0.35">
      <c r="A175" s="310"/>
      <c r="B175" s="310"/>
      <c r="C175" s="310"/>
      <c r="D175" s="310"/>
      <c r="E175" s="310"/>
      <c r="F175" s="310"/>
      <c r="G175" s="310"/>
      <c r="H175" s="310"/>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310"/>
      <c r="AJ175" s="310"/>
      <c r="AK175" s="310"/>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J175" s="310"/>
      <c r="BK175" s="310"/>
      <c r="BL175" s="310"/>
      <c r="BM175" s="310"/>
      <c r="BN175" s="310"/>
      <c r="BO175" s="310"/>
      <c r="BP175" s="310"/>
      <c r="BQ175" s="310"/>
      <c r="BR175" s="310"/>
      <c r="BS175" s="310"/>
      <c r="BT175" s="310"/>
      <c r="BU175" s="310"/>
      <c r="BV175" s="310"/>
      <c r="BW175" s="310"/>
      <c r="BX175" s="310"/>
      <c r="BY175" s="310"/>
      <c r="BZ175" s="310"/>
      <c r="CA175" s="310"/>
      <c r="CB175" s="310"/>
      <c r="CC175" s="310"/>
      <c r="CD175" s="310"/>
      <c r="CE175" s="310"/>
      <c r="CF175" s="310"/>
      <c r="CG175" s="310"/>
      <c r="CH175" s="310"/>
      <c r="CI175" s="310"/>
      <c r="CJ175" s="310"/>
      <c r="CK175" s="310"/>
    </row>
    <row r="176" spans="1:89" x14ac:dyDescent="0.35">
      <c r="A176" s="310"/>
      <c r="B176" s="310"/>
      <c r="C176" s="310"/>
      <c r="D176" s="310"/>
      <c r="E176" s="310"/>
      <c r="F176" s="310"/>
      <c r="G176" s="310"/>
      <c r="H176" s="310"/>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310"/>
      <c r="AJ176" s="310"/>
      <c r="AK176" s="310"/>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J176" s="310"/>
      <c r="BK176" s="310"/>
      <c r="BL176" s="310"/>
      <c r="BM176" s="310"/>
      <c r="BN176" s="310"/>
      <c r="BO176" s="310"/>
      <c r="BP176" s="310"/>
      <c r="BQ176" s="310"/>
      <c r="BR176" s="310"/>
      <c r="BS176" s="310"/>
      <c r="BT176" s="310"/>
      <c r="BU176" s="310"/>
      <c r="BV176" s="310"/>
      <c r="BW176" s="310"/>
      <c r="BX176" s="310"/>
      <c r="BY176" s="310"/>
      <c r="BZ176" s="310"/>
      <c r="CA176" s="310"/>
      <c r="CB176" s="310"/>
      <c r="CC176" s="310"/>
      <c r="CD176" s="310"/>
      <c r="CE176" s="310"/>
      <c r="CF176" s="310"/>
      <c r="CG176" s="310"/>
      <c r="CH176" s="310"/>
      <c r="CI176" s="310"/>
      <c r="CJ176" s="310"/>
      <c r="CK176" s="310"/>
    </row>
    <row r="177" spans="1:89" x14ac:dyDescent="0.35">
      <c r="A177" s="310"/>
      <c r="B177" s="310"/>
      <c r="C177" s="310"/>
      <c r="D177" s="310"/>
      <c r="E177" s="310"/>
      <c r="F177" s="310"/>
      <c r="G177" s="310"/>
      <c r="H177" s="310"/>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310"/>
      <c r="AJ177" s="310"/>
      <c r="AK177" s="310"/>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J177" s="310"/>
      <c r="BK177" s="310"/>
      <c r="BL177" s="310"/>
      <c r="BM177" s="310"/>
      <c r="BN177" s="310"/>
      <c r="BO177" s="310"/>
      <c r="BP177" s="310"/>
      <c r="BQ177" s="310"/>
      <c r="BR177" s="310"/>
      <c r="BS177" s="310"/>
      <c r="BT177" s="310"/>
      <c r="BU177" s="310"/>
      <c r="BV177" s="310"/>
      <c r="BW177" s="310"/>
      <c r="BX177" s="310"/>
      <c r="BY177" s="310"/>
      <c r="BZ177" s="310"/>
      <c r="CA177" s="310"/>
      <c r="CB177" s="310"/>
      <c r="CC177" s="310"/>
      <c r="CD177" s="310"/>
      <c r="CE177" s="310"/>
      <c r="CF177" s="310"/>
      <c r="CG177" s="310"/>
      <c r="CH177" s="310"/>
      <c r="CI177" s="310"/>
      <c r="CJ177" s="310"/>
      <c r="CK177" s="310"/>
    </row>
    <row r="178" spans="1:89" x14ac:dyDescent="0.35">
      <c r="A178" s="310"/>
      <c r="B178" s="310"/>
      <c r="C178" s="310"/>
      <c r="D178" s="310"/>
      <c r="E178" s="310"/>
      <c r="F178" s="310"/>
      <c r="G178" s="310"/>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310"/>
      <c r="AJ178" s="310"/>
      <c r="AK178" s="310"/>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J178" s="310"/>
      <c r="BK178" s="310"/>
      <c r="BL178" s="310"/>
      <c r="BM178" s="310"/>
      <c r="BN178" s="310"/>
      <c r="BO178" s="310"/>
      <c r="BP178" s="310"/>
      <c r="BQ178" s="310"/>
      <c r="BR178" s="310"/>
      <c r="BS178" s="310"/>
      <c r="BT178" s="310"/>
      <c r="BU178" s="310"/>
      <c r="BV178" s="310"/>
      <c r="BW178" s="310"/>
      <c r="BX178" s="310"/>
      <c r="BY178" s="310"/>
      <c r="BZ178" s="310"/>
      <c r="CA178" s="310"/>
      <c r="CB178" s="310"/>
      <c r="CC178" s="310"/>
      <c r="CD178" s="310"/>
      <c r="CE178" s="310"/>
      <c r="CF178" s="310"/>
      <c r="CG178" s="310"/>
      <c r="CH178" s="310"/>
      <c r="CI178" s="310"/>
      <c r="CJ178" s="310"/>
      <c r="CK178" s="310"/>
    </row>
    <row r="179" spans="1:89" x14ac:dyDescent="0.35">
      <c r="A179" s="310"/>
      <c r="B179" s="310"/>
      <c r="C179" s="310"/>
      <c r="D179" s="310"/>
      <c r="E179" s="310"/>
      <c r="F179" s="310"/>
      <c r="G179" s="310"/>
      <c r="H179" s="310"/>
      <c r="I179" s="310"/>
      <c r="J179" s="310"/>
      <c r="K179" s="310"/>
      <c r="L179" s="310"/>
      <c r="M179" s="310"/>
      <c r="N179" s="310"/>
      <c r="O179" s="310"/>
      <c r="P179" s="310"/>
      <c r="Q179" s="310"/>
      <c r="R179" s="310"/>
      <c r="S179" s="310"/>
      <c r="T179" s="310"/>
      <c r="U179" s="310"/>
      <c r="V179" s="310"/>
      <c r="W179" s="310"/>
      <c r="X179" s="310"/>
      <c r="Y179" s="310"/>
      <c r="Z179" s="310"/>
      <c r="AA179" s="310"/>
      <c r="AB179" s="310"/>
      <c r="AC179" s="310"/>
      <c r="AD179" s="310"/>
      <c r="AE179" s="310"/>
      <c r="AF179" s="310"/>
      <c r="AG179" s="310"/>
      <c r="AH179" s="310"/>
      <c r="AI179" s="310"/>
      <c r="AJ179" s="310"/>
      <c r="AK179" s="310"/>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J179" s="310"/>
      <c r="BK179" s="310"/>
      <c r="BL179" s="310"/>
      <c r="BM179" s="310"/>
      <c r="BN179" s="310"/>
      <c r="BO179" s="310"/>
      <c r="BP179" s="310"/>
      <c r="BQ179" s="310"/>
      <c r="BR179" s="310"/>
      <c r="BS179" s="310"/>
      <c r="BT179" s="310"/>
      <c r="BU179" s="310"/>
      <c r="BV179" s="310"/>
      <c r="BW179" s="310"/>
      <c r="BX179" s="310"/>
      <c r="BY179" s="310"/>
      <c r="BZ179" s="310"/>
      <c r="CA179" s="310"/>
      <c r="CB179" s="310"/>
      <c r="CC179" s="310"/>
      <c r="CD179" s="310"/>
      <c r="CE179" s="310"/>
      <c r="CF179" s="310"/>
      <c r="CG179" s="310"/>
      <c r="CH179" s="310"/>
      <c r="CI179" s="310"/>
      <c r="CJ179" s="310"/>
      <c r="CK179" s="310"/>
    </row>
  </sheetData>
  <sheetProtection algorithmName="SHA-512" hashValue="KBzAHPvopekSosIVOzc3KdlZ8k3I5NlpS7I//h4SxTU459HZ34/t3G2AMhg6wvublmMmJ0qjgO48lCZj5o/cXA==" saltValue="vBGERi7qMUwLrJZ6o4Ok+w==" spinCount="100000" sheet="1" objects="1" scenarios="1"/>
  <mergeCells count="30">
    <mergeCell ref="C55:J55"/>
    <mergeCell ref="C56:J56"/>
    <mergeCell ref="B58:J58"/>
    <mergeCell ref="B60:J60"/>
    <mergeCell ref="B48:J48"/>
    <mergeCell ref="B50:J50"/>
    <mergeCell ref="C69:D69"/>
    <mergeCell ref="A72:F72"/>
    <mergeCell ref="B76:F76"/>
    <mergeCell ref="B79:F79"/>
    <mergeCell ref="B62:J62"/>
    <mergeCell ref="B64:J64"/>
    <mergeCell ref="B66:J66"/>
    <mergeCell ref="A68:I68"/>
    <mergeCell ref="A1:J1"/>
    <mergeCell ref="C54:J54"/>
    <mergeCell ref="B39:J39"/>
    <mergeCell ref="C41:J41"/>
    <mergeCell ref="C42:J42"/>
    <mergeCell ref="C43:J43"/>
    <mergeCell ref="C44:J44"/>
    <mergeCell ref="B46:J46"/>
    <mergeCell ref="B23:J23"/>
    <mergeCell ref="B25:J25"/>
    <mergeCell ref="B27:J27"/>
    <mergeCell ref="B29:J29"/>
    <mergeCell ref="B31:J31"/>
    <mergeCell ref="B33:J33"/>
    <mergeCell ref="B5:E5"/>
    <mergeCell ref="B35:J35"/>
  </mergeCells>
  <pageMargins left="0.7" right="0.7" top="0.75" bottom="0.75" header="0.3" footer="0.3"/>
  <pageSetup scale="95" fitToHeight="3" orientation="portrait" r:id="rId1"/>
  <headerFooter>
    <oddFooter>&amp;L&amp;"Times New Roman,Regular"&amp;10Certifications and Assurances&amp;C&amp;"Times New Roman,Regular"&amp;10Page &amp;P/&amp;N&amp;R&amp;"Times New Roman,Regular"&amp;10 2025 Consolidated Application</oddFooter>
  </headerFooter>
  <rowBreaks count="1" manualBreakCount="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pageSetUpPr fitToPage="1"/>
  </sheetPr>
  <dimension ref="A1:J48"/>
  <sheetViews>
    <sheetView showGridLines="0" workbookViewId="0">
      <selection sqref="A1:J1"/>
    </sheetView>
  </sheetViews>
  <sheetFormatPr defaultRowHeight="14.5" x14ac:dyDescent="0.35"/>
  <sheetData>
    <row r="1" spans="1:10" x14ac:dyDescent="0.35">
      <c r="A1" s="1100" t="s">
        <v>1267</v>
      </c>
      <c r="B1" s="986"/>
      <c r="C1" s="986"/>
      <c r="D1" s="986"/>
      <c r="E1" s="986"/>
      <c r="F1" s="986"/>
      <c r="G1" s="986"/>
      <c r="H1" s="986"/>
      <c r="I1" s="986"/>
      <c r="J1" s="986"/>
    </row>
    <row r="2" spans="1:10" x14ac:dyDescent="0.35">
      <c r="A2" s="1100" t="s">
        <v>1268</v>
      </c>
      <c r="B2" s="986"/>
      <c r="C2" s="986"/>
      <c r="D2" s="986"/>
      <c r="E2" s="986"/>
      <c r="F2" s="986"/>
      <c r="G2" s="986"/>
      <c r="H2" s="986"/>
      <c r="I2" s="986"/>
      <c r="J2" s="986"/>
    </row>
    <row r="3" spans="1:10" x14ac:dyDescent="0.35">
      <c r="A3" s="1100" t="s">
        <v>1269</v>
      </c>
      <c r="B3" s="986"/>
      <c r="C3" s="986"/>
      <c r="D3" s="986"/>
      <c r="E3" s="986"/>
      <c r="F3" s="986"/>
      <c r="G3" s="986"/>
      <c r="H3" s="986"/>
      <c r="I3" s="986"/>
      <c r="J3" s="986"/>
    </row>
    <row r="4" spans="1:10" x14ac:dyDescent="0.35">
      <c r="A4" s="1100" t="s">
        <v>725</v>
      </c>
      <c r="B4" s="986"/>
      <c r="C4" s="986"/>
      <c r="D4" s="986"/>
      <c r="E4" s="986"/>
      <c r="F4" s="986"/>
      <c r="G4" s="986"/>
      <c r="H4" s="986"/>
      <c r="I4" s="986"/>
      <c r="J4" s="986"/>
    </row>
    <row r="5" spans="1:10" x14ac:dyDescent="0.35">
      <c r="A5" s="1100" t="s">
        <v>726</v>
      </c>
      <c r="B5" s="986"/>
      <c r="C5" s="986"/>
      <c r="D5" s="986"/>
      <c r="E5" s="986"/>
      <c r="F5" s="986"/>
      <c r="G5" s="986"/>
      <c r="H5" s="986"/>
      <c r="I5" s="986"/>
      <c r="J5" s="986"/>
    </row>
    <row r="6" spans="1:10" x14ac:dyDescent="0.35">
      <c r="A6" s="1100" t="s">
        <v>1270</v>
      </c>
      <c r="B6" s="986"/>
      <c r="C6" s="986"/>
      <c r="D6" s="986"/>
      <c r="E6" s="986"/>
      <c r="F6" s="986"/>
      <c r="G6" s="986"/>
      <c r="H6" s="986"/>
      <c r="I6" s="986"/>
      <c r="J6" s="986"/>
    </row>
    <row r="7" spans="1:10" x14ac:dyDescent="0.35">
      <c r="A7" s="310"/>
      <c r="B7" s="310"/>
      <c r="C7" s="310"/>
      <c r="D7" s="310"/>
      <c r="E7" s="310"/>
      <c r="F7" s="310"/>
      <c r="G7" s="310"/>
      <c r="H7" s="310"/>
      <c r="I7" s="310"/>
      <c r="J7" s="310"/>
    </row>
    <row r="8" spans="1:10" x14ac:dyDescent="0.35">
      <c r="A8" s="310"/>
      <c r="B8" s="310"/>
      <c r="C8" s="310"/>
      <c r="D8" s="310"/>
      <c r="E8" s="310"/>
      <c r="F8" s="310"/>
      <c r="G8" s="310"/>
      <c r="H8" s="310"/>
      <c r="I8" s="310"/>
      <c r="J8" s="310"/>
    </row>
    <row r="9" spans="1:10" x14ac:dyDescent="0.35">
      <c r="A9" s="310"/>
      <c r="B9" s="310"/>
      <c r="C9" s="310"/>
      <c r="D9" s="310"/>
      <c r="E9" s="310"/>
      <c r="F9" s="310"/>
      <c r="G9" s="310"/>
      <c r="H9" s="310"/>
      <c r="I9" s="310"/>
      <c r="J9" s="310"/>
    </row>
    <row r="10" spans="1:10" x14ac:dyDescent="0.35">
      <c r="A10" s="1102" t="s">
        <v>1271</v>
      </c>
      <c r="B10" s="1050"/>
      <c r="C10" s="1050"/>
      <c r="D10" s="1050"/>
      <c r="E10" s="1050"/>
      <c r="F10" s="1050"/>
      <c r="G10" s="1050"/>
      <c r="H10" s="1050"/>
      <c r="I10" s="1050"/>
      <c r="J10" s="1050"/>
    </row>
    <row r="11" spans="1:10" x14ac:dyDescent="0.35">
      <c r="A11" s="310"/>
      <c r="B11" s="310"/>
      <c r="C11" s="310"/>
      <c r="D11" s="310"/>
      <c r="E11" s="310"/>
      <c r="F11" s="310"/>
      <c r="G11" s="310"/>
      <c r="H11" s="310"/>
      <c r="I11" s="310"/>
      <c r="J11" s="310"/>
    </row>
    <row r="12" spans="1:10" x14ac:dyDescent="0.35">
      <c r="A12" s="310"/>
      <c r="B12" s="310"/>
      <c r="C12" s="310"/>
      <c r="D12" s="310"/>
      <c r="E12" s="310"/>
      <c r="F12" s="310"/>
      <c r="G12" s="310"/>
      <c r="H12" s="310"/>
      <c r="I12" s="310"/>
      <c r="J12" s="310"/>
    </row>
    <row r="13" spans="1:10" x14ac:dyDescent="0.35">
      <c r="A13" s="310"/>
      <c r="B13" s="310"/>
      <c r="C13" s="310"/>
      <c r="D13" s="310"/>
      <c r="E13" s="310"/>
      <c r="F13" s="310"/>
      <c r="G13" s="310"/>
      <c r="H13" s="310"/>
      <c r="I13" s="310"/>
      <c r="J13" s="310"/>
    </row>
    <row r="14" spans="1:10" x14ac:dyDescent="0.35">
      <c r="A14" s="314" t="s">
        <v>46</v>
      </c>
      <c r="B14" s="310" t="s">
        <v>1272</v>
      </c>
      <c r="C14" s="310"/>
      <c r="D14" s="310"/>
      <c r="E14" s="310"/>
      <c r="F14" s="310"/>
      <c r="G14" s="310"/>
      <c r="H14" s="310"/>
      <c r="I14" s="310"/>
      <c r="J14" s="310"/>
    </row>
    <row r="15" spans="1:10" x14ac:dyDescent="0.35">
      <c r="A15" s="314"/>
      <c r="B15" s="310"/>
      <c r="C15" s="310"/>
      <c r="D15" s="310"/>
      <c r="E15" s="310"/>
      <c r="F15" s="310"/>
      <c r="G15" s="310"/>
      <c r="H15" s="310"/>
      <c r="I15" s="310"/>
      <c r="J15" s="310"/>
    </row>
    <row r="16" spans="1:10" x14ac:dyDescent="0.35">
      <c r="A16" s="314" t="s">
        <v>1273</v>
      </c>
      <c r="B16" s="1097"/>
      <c r="C16" s="1022"/>
      <c r="D16" s="1022"/>
      <c r="E16" s="1022"/>
      <c r="F16" s="1022"/>
      <c r="G16" s="1022"/>
      <c r="H16" s="1022"/>
      <c r="I16" s="1022"/>
      <c r="J16" s="310"/>
    </row>
    <row r="17" spans="1:10" x14ac:dyDescent="0.35">
      <c r="A17" s="314"/>
      <c r="B17" s="310"/>
      <c r="C17" s="310"/>
      <c r="D17" s="310"/>
      <c r="E17" s="310"/>
      <c r="F17" s="310"/>
      <c r="G17" s="310"/>
      <c r="H17" s="310"/>
      <c r="I17" s="310"/>
      <c r="J17" s="310"/>
    </row>
    <row r="18" spans="1:10" x14ac:dyDescent="0.35">
      <c r="A18" s="314"/>
      <c r="B18" s="310"/>
      <c r="C18" s="310"/>
      <c r="D18" s="310"/>
      <c r="E18" s="310"/>
      <c r="F18" s="310"/>
      <c r="G18" s="310"/>
      <c r="H18" s="310"/>
      <c r="I18" s="310"/>
      <c r="J18" s="310"/>
    </row>
    <row r="19" spans="1:10" x14ac:dyDescent="0.35">
      <c r="A19" s="314"/>
      <c r="B19" s="310"/>
      <c r="C19" s="310"/>
      <c r="D19" s="310"/>
      <c r="E19" s="310"/>
      <c r="F19" s="310"/>
      <c r="G19" s="310"/>
      <c r="H19" s="310"/>
      <c r="I19" s="310"/>
      <c r="J19" s="310"/>
    </row>
    <row r="20" spans="1:10" x14ac:dyDescent="0.35">
      <c r="A20" s="314" t="s">
        <v>54</v>
      </c>
      <c r="B20" s="310" t="s">
        <v>1274</v>
      </c>
      <c r="C20" s="310"/>
      <c r="D20" s="310"/>
      <c r="E20" s="310"/>
      <c r="F20" s="310"/>
      <c r="G20" s="310"/>
      <c r="H20" s="310"/>
      <c r="I20" s="310"/>
      <c r="J20" s="310"/>
    </row>
    <row r="21" spans="1:10" x14ac:dyDescent="0.35">
      <c r="A21" s="314"/>
      <c r="B21" s="310"/>
      <c r="C21" s="310"/>
      <c r="D21" s="310"/>
      <c r="E21" s="310"/>
      <c r="F21" s="310"/>
      <c r="G21" s="310"/>
      <c r="H21" s="310"/>
      <c r="I21" s="310"/>
      <c r="J21" s="310"/>
    </row>
    <row r="22" spans="1:10" x14ac:dyDescent="0.35">
      <c r="A22" s="314" t="s">
        <v>1273</v>
      </c>
      <c r="B22" s="1097"/>
      <c r="C22" s="1022"/>
      <c r="D22" s="1022"/>
      <c r="E22" s="1022"/>
      <c r="F22" s="1022"/>
      <c r="G22" s="1022"/>
      <c r="H22" s="1022"/>
      <c r="I22" s="1022"/>
      <c r="J22" s="310"/>
    </row>
    <row r="23" spans="1:10" x14ac:dyDescent="0.35">
      <c r="A23" s="314"/>
      <c r="B23" s="310"/>
      <c r="C23" s="310"/>
      <c r="D23" s="310"/>
      <c r="E23" s="310"/>
      <c r="F23" s="310"/>
      <c r="G23" s="310"/>
      <c r="H23" s="310"/>
      <c r="I23" s="310"/>
      <c r="J23" s="310"/>
    </row>
    <row r="24" spans="1:10" x14ac:dyDescent="0.35">
      <c r="A24" s="314"/>
      <c r="B24" s="310"/>
      <c r="C24" s="310"/>
      <c r="D24" s="310"/>
      <c r="E24" s="310"/>
      <c r="F24" s="310"/>
      <c r="G24" s="310"/>
      <c r="H24" s="310"/>
      <c r="I24" s="310"/>
      <c r="J24" s="310"/>
    </row>
    <row r="25" spans="1:10" x14ac:dyDescent="0.35">
      <c r="A25" s="314"/>
      <c r="B25" s="310"/>
      <c r="C25" s="310"/>
      <c r="D25" s="310"/>
      <c r="E25" s="310"/>
      <c r="F25" s="310"/>
      <c r="G25" s="310"/>
      <c r="H25" s="310"/>
      <c r="I25" s="310"/>
      <c r="J25" s="310"/>
    </row>
    <row r="26" spans="1:10" x14ac:dyDescent="0.35">
      <c r="A26" s="314" t="s">
        <v>62</v>
      </c>
      <c r="B26" s="310" t="s">
        <v>1275</v>
      </c>
      <c r="C26" s="310"/>
      <c r="D26" s="310"/>
      <c r="E26" s="310"/>
      <c r="F26" s="310"/>
      <c r="G26" s="310"/>
      <c r="H26" s="310"/>
      <c r="I26" s="310"/>
      <c r="J26" s="310"/>
    </row>
    <row r="27" spans="1:10" x14ac:dyDescent="0.35">
      <c r="A27" s="310"/>
      <c r="B27" s="310"/>
      <c r="C27" s="310"/>
      <c r="D27" s="310"/>
      <c r="E27" s="310"/>
      <c r="F27" s="310"/>
      <c r="G27" s="310"/>
      <c r="H27" s="310"/>
      <c r="I27" s="310"/>
      <c r="J27" s="310"/>
    </row>
    <row r="28" spans="1:10" x14ac:dyDescent="0.35">
      <c r="A28" s="310" t="s">
        <v>1273</v>
      </c>
      <c r="B28" s="1097"/>
      <c r="C28" s="1022"/>
      <c r="D28" s="1022"/>
      <c r="E28" s="1022"/>
      <c r="F28" s="1022"/>
      <c r="G28" s="1022"/>
      <c r="H28" s="1022"/>
      <c r="I28" s="1022"/>
      <c r="J28" s="310"/>
    </row>
    <row r="29" spans="1:10" x14ac:dyDescent="0.35">
      <c r="A29" s="310"/>
      <c r="B29" s="315" t="s">
        <v>1276</v>
      </c>
      <c r="C29" s="310"/>
      <c r="D29" s="310"/>
      <c r="E29" s="310"/>
      <c r="F29" s="310"/>
      <c r="G29" s="310"/>
      <c r="H29" s="310"/>
      <c r="I29" s="310"/>
      <c r="J29" s="310"/>
    </row>
    <row r="30" spans="1:10" x14ac:dyDescent="0.35">
      <c r="A30" s="310" t="s">
        <v>1273</v>
      </c>
      <c r="B30" s="310"/>
      <c r="C30" s="310"/>
      <c r="D30" s="310"/>
      <c r="E30" s="310"/>
      <c r="F30" s="310"/>
      <c r="G30" s="310"/>
      <c r="H30" s="310"/>
      <c r="I30" s="310"/>
      <c r="J30" s="310"/>
    </row>
    <row r="31" spans="1:10" x14ac:dyDescent="0.35">
      <c r="A31" s="310"/>
      <c r="B31" s="1097"/>
      <c r="C31" s="1022"/>
      <c r="D31" s="1022"/>
      <c r="E31" s="1022"/>
      <c r="F31" s="1022"/>
      <c r="G31" s="1022"/>
      <c r="H31" s="1022"/>
      <c r="I31" s="1022"/>
      <c r="J31" s="310"/>
    </row>
    <row r="32" spans="1:10" x14ac:dyDescent="0.35">
      <c r="A32" s="310"/>
      <c r="B32" s="315" t="s">
        <v>1277</v>
      </c>
      <c r="C32" s="315"/>
      <c r="D32" s="310"/>
      <c r="E32" s="310"/>
      <c r="F32" s="310"/>
      <c r="G32" s="310"/>
      <c r="H32" s="310"/>
      <c r="I32" s="310"/>
      <c r="J32" s="310"/>
    </row>
    <row r="33" spans="1:10" x14ac:dyDescent="0.35">
      <c r="A33" s="310"/>
      <c r="B33" s="310"/>
      <c r="C33" s="310"/>
      <c r="D33" s="310"/>
      <c r="E33" s="310"/>
      <c r="F33" s="310"/>
      <c r="G33" s="310"/>
      <c r="H33" s="310"/>
      <c r="I33" s="310"/>
      <c r="J33" s="310"/>
    </row>
    <row r="34" spans="1:10" x14ac:dyDescent="0.35">
      <c r="A34" s="310"/>
      <c r="B34" s="310"/>
      <c r="C34" s="310"/>
      <c r="D34" s="310"/>
      <c r="E34" s="310"/>
      <c r="F34" s="310"/>
      <c r="G34" s="310"/>
      <c r="H34" s="310"/>
      <c r="I34" s="310"/>
      <c r="J34" s="310"/>
    </row>
    <row r="35" spans="1:10" x14ac:dyDescent="0.35">
      <c r="A35" s="310"/>
      <c r="B35" s="310"/>
      <c r="C35" s="310"/>
      <c r="D35" s="310"/>
      <c r="E35" s="310"/>
      <c r="F35" s="310"/>
      <c r="G35" s="310"/>
      <c r="H35" s="310"/>
      <c r="I35" s="310"/>
      <c r="J35" s="310"/>
    </row>
    <row r="36" spans="1:10" ht="60.75" customHeight="1" x14ac:dyDescent="0.35">
      <c r="A36" s="1103" t="s">
        <v>1278</v>
      </c>
      <c r="B36" s="927"/>
      <c r="C36" s="927"/>
      <c r="D36" s="927"/>
      <c r="E36" s="927"/>
      <c r="F36" s="927"/>
      <c r="G36" s="927"/>
      <c r="H36" s="927"/>
      <c r="I36" s="927"/>
      <c r="J36" s="927"/>
    </row>
    <row r="37" spans="1:10" x14ac:dyDescent="0.35">
      <c r="A37" s="310"/>
      <c r="B37" s="310"/>
      <c r="C37" s="310"/>
      <c r="D37" s="310"/>
      <c r="E37" s="310"/>
      <c r="F37" s="310"/>
      <c r="G37" s="310"/>
      <c r="H37" s="310"/>
      <c r="I37" s="310"/>
      <c r="J37" s="310"/>
    </row>
    <row r="38" spans="1:10" x14ac:dyDescent="0.35">
      <c r="A38" s="310"/>
      <c r="B38" s="310"/>
      <c r="C38" s="310"/>
      <c r="D38" s="310"/>
      <c r="E38" s="310"/>
      <c r="F38" s="310"/>
      <c r="G38" s="310"/>
      <c r="H38" s="310"/>
      <c r="I38" s="310"/>
      <c r="J38" s="310"/>
    </row>
    <row r="39" spans="1:10" x14ac:dyDescent="0.35">
      <c r="A39" s="310"/>
      <c r="B39" s="310"/>
      <c r="C39" s="310"/>
      <c r="D39" s="310"/>
      <c r="E39" s="310"/>
      <c r="F39" s="310"/>
      <c r="G39" s="310"/>
      <c r="H39" s="310"/>
      <c r="I39" s="310"/>
      <c r="J39" s="310"/>
    </row>
    <row r="40" spans="1:10" x14ac:dyDescent="0.35">
      <c r="A40" s="1096"/>
      <c r="B40" s="990"/>
      <c r="C40" s="990"/>
      <c r="D40" s="990"/>
      <c r="E40" s="990"/>
      <c r="F40" s="310"/>
      <c r="G40" s="1101"/>
      <c r="H40" s="990"/>
      <c r="I40" s="310"/>
      <c r="J40" s="310"/>
    </row>
    <row r="41" spans="1:10" x14ac:dyDescent="0.35">
      <c r="A41" s="310" t="s">
        <v>1279</v>
      </c>
      <c r="B41" s="310"/>
      <c r="C41" s="310"/>
      <c r="D41" s="310"/>
      <c r="E41" s="310"/>
      <c r="F41" s="310"/>
      <c r="G41" s="310" t="s">
        <v>1280</v>
      </c>
      <c r="H41" s="310"/>
      <c r="I41" s="310"/>
      <c r="J41" s="310"/>
    </row>
    <row r="42" spans="1:10" x14ac:dyDescent="0.35">
      <c r="A42" s="310"/>
      <c r="B42" s="310"/>
      <c r="C42" s="310"/>
      <c r="D42" s="310"/>
      <c r="E42" s="310"/>
      <c r="F42" s="310"/>
      <c r="G42" s="310"/>
      <c r="H42" s="310"/>
      <c r="I42" s="310"/>
      <c r="J42" s="310"/>
    </row>
    <row r="43" spans="1:10" x14ac:dyDescent="0.35">
      <c r="A43" s="310"/>
      <c r="B43" s="310"/>
      <c r="C43" s="310"/>
      <c r="D43" s="310"/>
      <c r="E43" s="310"/>
      <c r="F43" s="310"/>
      <c r="G43" s="310"/>
      <c r="H43" s="310"/>
      <c r="I43" s="310"/>
      <c r="J43" s="310"/>
    </row>
    <row r="44" spans="1:10" x14ac:dyDescent="0.35">
      <c r="A44" s="310"/>
      <c r="B44" s="310"/>
      <c r="C44" s="310"/>
      <c r="D44" s="310"/>
      <c r="E44" s="310"/>
      <c r="F44" s="310"/>
      <c r="G44" s="310"/>
      <c r="H44" s="310"/>
      <c r="I44" s="310"/>
      <c r="J44" s="310"/>
    </row>
    <row r="45" spans="1:10" x14ac:dyDescent="0.35">
      <c r="A45" s="310"/>
      <c r="B45" s="310"/>
      <c r="C45" s="310"/>
      <c r="D45" s="310"/>
      <c r="E45" s="310"/>
      <c r="F45" s="310"/>
      <c r="G45" s="310"/>
      <c r="H45" s="310"/>
      <c r="I45" s="310"/>
      <c r="J45" s="310"/>
    </row>
    <row r="46" spans="1:10" x14ac:dyDescent="0.35">
      <c r="A46" s="310"/>
      <c r="B46" s="310"/>
      <c r="C46" s="310"/>
      <c r="D46" s="310"/>
      <c r="E46" s="310"/>
      <c r="F46" s="310"/>
      <c r="G46" s="310"/>
      <c r="H46" s="310"/>
      <c r="I46" s="310"/>
      <c r="J46" s="310"/>
    </row>
    <row r="47" spans="1:10" x14ac:dyDescent="0.35">
      <c r="A47" s="310"/>
      <c r="B47" s="310"/>
      <c r="C47" s="310"/>
      <c r="D47" s="310"/>
      <c r="E47" s="310"/>
      <c r="F47" s="310"/>
      <c r="G47" s="310"/>
      <c r="H47" s="310"/>
      <c r="I47" s="310"/>
      <c r="J47" s="310"/>
    </row>
    <row r="48" spans="1:10" x14ac:dyDescent="0.35">
      <c r="A48" s="310"/>
      <c r="B48" s="310"/>
      <c r="C48" s="310"/>
      <c r="D48" s="310"/>
      <c r="E48" s="310"/>
      <c r="F48" s="310"/>
      <c r="G48" s="310"/>
      <c r="H48" s="310"/>
      <c r="I48" s="310"/>
      <c r="J48" s="310"/>
    </row>
  </sheetData>
  <sheetProtection algorithmName="SHA-512" hashValue="0tydAP13iV7JyjcAzxgUBFcpljWGJPy5Zi41LwgBe8NFwtd/YCydjPDQKMjEJYKyl+l3aGLH3lFBvs3dxQO3vw==" saltValue="ddqhNfqTXQlZbWxLRS8fCA==" spinCount="100000" sheet="1" objects="1" scenarios="1"/>
  <mergeCells count="14">
    <mergeCell ref="A40:E40"/>
    <mergeCell ref="G40:H40"/>
    <mergeCell ref="A10:J10"/>
    <mergeCell ref="B16:I16"/>
    <mergeCell ref="B22:I22"/>
    <mergeCell ref="B28:I28"/>
    <mergeCell ref="B31:I31"/>
    <mergeCell ref="A36:J36"/>
    <mergeCell ref="A6:J6"/>
    <mergeCell ref="A1:J1"/>
    <mergeCell ref="A2:J2"/>
    <mergeCell ref="A3:J3"/>
    <mergeCell ref="A4:J4"/>
    <mergeCell ref="A5:J5"/>
  </mergeCells>
  <pageMargins left="0.7" right="0.7" top="0.75" bottom="0.75" header="0.3" footer="0.3"/>
  <pageSetup orientation="portrait" r:id="rId1"/>
  <headerFooter>
    <oddFooter>&amp;L&amp;"Times New Roman,Regular"&amp;10Credit Authorization&amp;R&amp;"Times New Roman,Regular"&amp;10 2025 Consolidated Application</oddFooter>
  </headerFooter>
  <ignoredErrors>
    <ignoredError sqref="A14 A20 A26"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pageSetUpPr fitToPage="1"/>
  </sheetPr>
  <dimension ref="A1:J78"/>
  <sheetViews>
    <sheetView showGridLines="0" workbookViewId="0">
      <selection activeCell="N58" sqref="N58"/>
    </sheetView>
  </sheetViews>
  <sheetFormatPr defaultRowHeight="14.5" x14ac:dyDescent="0.35"/>
  <sheetData>
    <row r="1" spans="1:10" x14ac:dyDescent="0.35">
      <c r="A1" s="1108" t="s">
        <v>1281</v>
      </c>
      <c r="B1" s="1109"/>
      <c r="C1" s="1109"/>
      <c r="D1" s="1109"/>
      <c r="E1" s="1109"/>
      <c r="F1" s="1109"/>
      <c r="G1" s="1109"/>
      <c r="H1" s="1109"/>
      <c r="I1" s="1109"/>
      <c r="J1" s="1109"/>
    </row>
    <row r="2" spans="1:10" x14ac:dyDescent="0.35">
      <c r="A2" s="1108" t="s">
        <v>1282</v>
      </c>
      <c r="B2" s="1109"/>
      <c r="C2" s="1109"/>
      <c r="D2" s="1109"/>
      <c r="E2" s="1109"/>
      <c r="F2" s="1109"/>
      <c r="G2" s="1109"/>
      <c r="H2" s="1109"/>
      <c r="I2" s="1109"/>
      <c r="J2" s="1109"/>
    </row>
    <row r="3" spans="1:10" x14ac:dyDescent="0.35">
      <c r="A3" s="310"/>
      <c r="B3" s="310"/>
      <c r="C3" s="310"/>
      <c r="D3" s="310"/>
      <c r="E3" s="310"/>
      <c r="F3" s="310"/>
      <c r="G3" s="310"/>
      <c r="H3" s="310"/>
      <c r="I3" s="310"/>
      <c r="J3" s="310"/>
    </row>
    <row r="4" spans="1:10" x14ac:dyDescent="0.35">
      <c r="A4" s="310" t="s">
        <v>1204</v>
      </c>
      <c r="B4" s="1106">
        <f>'Application &amp; Input'!I6</f>
        <v>0</v>
      </c>
      <c r="C4" s="1107"/>
      <c r="D4" s="1107"/>
      <c r="E4" s="1107"/>
      <c r="F4" s="310" t="s">
        <v>1283</v>
      </c>
      <c r="G4" s="310"/>
      <c r="H4" s="310"/>
      <c r="I4" s="310"/>
      <c r="J4" s="310"/>
    </row>
    <row r="5" spans="1:10" x14ac:dyDescent="0.35">
      <c r="A5" s="310" t="s">
        <v>1284</v>
      </c>
      <c r="B5" s="310"/>
      <c r="C5" s="310"/>
      <c r="D5" s="310"/>
      <c r="E5" s="310"/>
      <c r="F5" s="310"/>
      <c r="G5" s="310"/>
      <c r="H5" s="310"/>
      <c r="I5" s="310"/>
      <c r="J5" s="310"/>
    </row>
    <row r="6" spans="1:10" x14ac:dyDescent="0.35">
      <c r="A6" s="310" t="s">
        <v>1285</v>
      </c>
      <c r="B6" s="310"/>
      <c r="C6" s="310"/>
      <c r="D6" s="310"/>
      <c r="E6" s="310"/>
      <c r="F6" s="310"/>
      <c r="G6" s="310"/>
      <c r="H6" s="310"/>
      <c r="I6" s="310"/>
      <c r="J6" s="310"/>
    </row>
    <row r="7" spans="1:10" x14ac:dyDescent="0.35">
      <c r="A7" s="310"/>
      <c r="B7" s="310"/>
      <c r="C7" s="310"/>
      <c r="D7" s="310"/>
      <c r="E7" s="310"/>
      <c r="F7" s="310"/>
      <c r="G7" s="310"/>
      <c r="H7" s="310"/>
      <c r="I7" s="310"/>
      <c r="J7" s="310"/>
    </row>
    <row r="8" spans="1:10" x14ac:dyDescent="0.35">
      <c r="A8" s="310"/>
      <c r="B8" s="311" t="str">
        <f>IF('Application &amp; Input'!L105="yes","X"," ")</f>
        <v xml:space="preserve"> </v>
      </c>
      <c r="C8" s="310" t="s">
        <v>1286</v>
      </c>
      <c r="D8" s="310"/>
      <c r="E8" s="310"/>
      <c r="F8" s="310"/>
      <c r="G8" s="310"/>
      <c r="H8" s="310"/>
      <c r="I8" s="310"/>
      <c r="J8" s="310"/>
    </row>
    <row r="9" spans="1:10" x14ac:dyDescent="0.35">
      <c r="A9" s="310"/>
      <c r="B9" s="311" t="str">
        <f>IF('Application &amp; Input'!L106="yes","X"," ")</f>
        <v xml:space="preserve"> </v>
      </c>
      <c r="C9" s="310" t="s">
        <v>1287</v>
      </c>
      <c r="D9" s="310"/>
      <c r="E9" s="310"/>
      <c r="F9" s="310"/>
      <c r="G9" s="310"/>
      <c r="H9" s="310"/>
      <c r="I9" s="310"/>
      <c r="J9" s="310"/>
    </row>
    <row r="10" spans="1:10" x14ac:dyDescent="0.35">
      <c r="A10" s="310"/>
      <c r="B10" s="310"/>
      <c r="C10" s="310"/>
      <c r="D10" s="310"/>
      <c r="E10" s="310"/>
      <c r="F10" s="310"/>
      <c r="G10" s="310"/>
      <c r="H10" s="310"/>
      <c r="I10" s="310"/>
      <c r="J10" s="310"/>
    </row>
    <row r="11" spans="1:10" ht="28.5" customHeight="1" x14ac:dyDescent="0.35">
      <c r="A11" s="1090" t="s">
        <v>1288</v>
      </c>
      <c r="B11" s="1090"/>
      <c r="C11" s="1090"/>
      <c r="D11" s="1090"/>
      <c r="E11" s="1090"/>
      <c r="F11" s="1090"/>
      <c r="G11" s="1090"/>
      <c r="H11" s="1090"/>
      <c r="I11" s="1090"/>
      <c r="J11" s="1090"/>
    </row>
    <row r="12" spans="1:10" x14ac:dyDescent="0.35">
      <c r="A12" s="310"/>
      <c r="B12" s="310"/>
      <c r="C12" s="310"/>
      <c r="D12" s="310"/>
      <c r="E12" s="310"/>
      <c r="F12" s="310"/>
      <c r="G12" s="310"/>
      <c r="H12" s="310"/>
      <c r="I12" s="310"/>
      <c r="J12" s="310"/>
    </row>
    <row r="13" spans="1:10" x14ac:dyDescent="0.35">
      <c r="A13" s="310" t="s">
        <v>1216</v>
      </c>
      <c r="B13" s="310"/>
      <c r="C13" s="310"/>
      <c r="D13" s="310"/>
      <c r="E13" s="310"/>
      <c r="F13" s="310"/>
      <c r="G13" s="310"/>
      <c r="H13" s="310"/>
      <c r="I13" s="310"/>
      <c r="J13" s="310"/>
    </row>
    <row r="14" spans="1:10" x14ac:dyDescent="0.35">
      <c r="A14" s="310"/>
      <c r="B14" s="310"/>
      <c r="C14" s="310"/>
      <c r="D14" s="310"/>
      <c r="E14" s="310"/>
      <c r="F14" s="310"/>
      <c r="G14" s="310"/>
      <c r="H14" s="310"/>
      <c r="I14" s="310"/>
      <c r="J14" s="310"/>
    </row>
    <row r="15" spans="1:10" s="368" customFormat="1" ht="29.5" customHeight="1" x14ac:dyDescent="0.35">
      <c r="A15" s="464" t="s">
        <v>46</v>
      </c>
      <c r="B15" s="1090" t="s">
        <v>1289</v>
      </c>
      <c r="C15" s="949"/>
      <c r="D15" s="949"/>
      <c r="E15" s="949"/>
      <c r="F15" s="949"/>
      <c r="G15" s="949"/>
      <c r="H15" s="949"/>
      <c r="I15" s="949"/>
      <c r="J15" s="949"/>
    </row>
    <row r="16" spans="1:10" s="368" customFormat="1" ht="14.15" customHeight="1" x14ac:dyDescent="0.35">
      <c r="A16" s="464"/>
      <c r="B16" s="780"/>
      <c r="C16" s="780"/>
      <c r="D16" s="780"/>
      <c r="E16" s="780"/>
      <c r="F16" s="780"/>
      <c r="G16" s="780"/>
      <c r="H16" s="780"/>
      <c r="I16" s="780"/>
      <c r="J16" s="780"/>
    </row>
    <row r="17" spans="1:10" s="368" customFormat="1" ht="28.15" customHeight="1" x14ac:dyDescent="0.35">
      <c r="A17" s="464" t="s">
        <v>54</v>
      </c>
      <c r="B17" s="1090" t="s">
        <v>1290</v>
      </c>
      <c r="C17" s="949"/>
      <c r="D17" s="949"/>
      <c r="E17" s="949"/>
      <c r="F17" s="949"/>
      <c r="G17" s="949"/>
      <c r="H17" s="949"/>
      <c r="I17" s="949"/>
      <c r="J17" s="949"/>
    </row>
    <row r="18" spans="1:10" s="368" customFormat="1" ht="14.15" customHeight="1" x14ac:dyDescent="0.35">
      <c r="A18" s="464"/>
      <c r="B18" s="780"/>
    </row>
    <row r="19" spans="1:10" s="368" customFormat="1" ht="59.25" customHeight="1" x14ac:dyDescent="0.35">
      <c r="A19" s="464" t="s">
        <v>62</v>
      </c>
      <c r="B19" s="856" t="s">
        <v>1291</v>
      </c>
      <c r="C19" s="856"/>
      <c r="D19" s="856"/>
      <c r="E19" s="856"/>
      <c r="F19" s="856"/>
      <c r="G19" s="856"/>
      <c r="H19" s="856"/>
      <c r="I19" s="856"/>
      <c r="J19" s="856"/>
    </row>
    <row r="20" spans="1:10" s="368" customFormat="1" ht="14.15" customHeight="1" x14ac:dyDescent="0.35">
      <c r="A20" s="464"/>
      <c r="B20" s="780"/>
      <c r="C20" s="780"/>
      <c r="D20" s="780"/>
      <c r="E20" s="780"/>
      <c r="F20" s="780"/>
      <c r="G20" s="780"/>
      <c r="H20" s="780"/>
      <c r="I20" s="780"/>
      <c r="J20" s="780"/>
    </row>
    <row r="21" spans="1:10" s="368" customFormat="1" ht="30.75" customHeight="1" x14ac:dyDescent="0.35">
      <c r="A21" s="464" t="s">
        <v>1220</v>
      </c>
      <c r="B21" s="1090" t="s">
        <v>1292</v>
      </c>
      <c r="C21" s="949"/>
      <c r="D21" s="949"/>
      <c r="E21" s="949"/>
      <c r="F21" s="949"/>
      <c r="G21" s="949"/>
      <c r="H21" s="949"/>
      <c r="I21" s="949"/>
      <c r="J21" s="949"/>
    </row>
    <row r="22" spans="1:10" s="368" customFormat="1" ht="14.15" customHeight="1" x14ac:dyDescent="0.35">
      <c r="A22" s="464"/>
      <c r="B22" s="780"/>
    </row>
    <row r="23" spans="1:10" s="368" customFormat="1" ht="61.5" customHeight="1" x14ac:dyDescent="0.35">
      <c r="A23" s="464" t="s">
        <v>1222</v>
      </c>
      <c r="B23" s="1104" t="s">
        <v>1293</v>
      </c>
      <c r="C23" s="1104"/>
      <c r="D23" s="1104"/>
      <c r="E23" s="1104"/>
      <c r="F23" s="1104"/>
      <c r="G23" s="1104"/>
      <c r="H23" s="1104"/>
      <c r="I23" s="1104"/>
      <c r="J23" s="1104"/>
    </row>
    <row r="24" spans="1:10" s="368" customFormat="1" ht="14.15" customHeight="1" x14ac:dyDescent="0.35">
      <c r="A24" s="464"/>
      <c r="B24" s="786"/>
      <c r="C24" s="786"/>
      <c r="D24" s="786"/>
      <c r="E24" s="786"/>
      <c r="F24" s="786"/>
      <c r="G24" s="786"/>
      <c r="H24" s="786"/>
      <c r="I24" s="786"/>
      <c r="J24" s="786"/>
    </row>
    <row r="25" spans="1:10" s="368" customFormat="1" ht="77.25" customHeight="1" x14ac:dyDescent="0.35">
      <c r="A25" s="464" t="s">
        <v>1224</v>
      </c>
      <c r="B25" s="856" t="s">
        <v>1294</v>
      </c>
      <c r="C25" s="856"/>
      <c r="D25" s="856"/>
      <c r="E25" s="856"/>
      <c r="F25" s="856"/>
      <c r="G25" s="856"/>
      <c r="H25" s="856"/>
      <c r="I25" s="856"/>
      <c r="J25" s="856"/>
    </row>
    <row r="26" spans="1:10" s="368" customFormat="1" ht="14.15" customHeight="1" x14ac:dyDescent="0.35">
      <c r="A26" s="464"/>
      <c r="B26" s="786"/>
      <c r="C26" s="786"/>
      <c r="D26" s="786"/>
      <c r="E26" s="786"/>
      <c r="F26" s="786"/>
      <c r="G26" s="786"/>
      <c r="H26" s="786"/>
      <c r="I26" s="786"/>
      <c r="J26" s="786"/>
    </row>
    <row r="27" spans="1:10" s="368" customFormat="1" ht="43.15" customHeight="1" x14ac:dyDescent="0.35">
      <c r="A27" s="464" t="s">
        <v>1226</v>
      </c>
      <c r="B27" s="1090" t="s">
        <v>1295</v>
      </c>
      <c r="C27" s="949"/>
      <c r="D27" s="949"/>
      <c r="E27" s="949"/>
      <c r="F27" s="949"/>
      <c r="G27" s="949"/>
      <c r="H27" s="949"/>
      <c r="I27" s="949"/>
      <c r="J27" s="949"/>
    </row>
    <row r="28" spans="1:10" s="368" customFormat="1" ht="14.15" customHeight="1" x14ac:dyDescent="0.35">
      <c r="A28" s="464"/>
      <c r="B28" s="780"/>
      <c r="C28" s="780"/>
      <c r="D28" s="780"/>
      <c r="E28" s="780"/>
      <c r="F28" s="780"/>
      <c r="G28" s="780"/>
      <c r="H28" s="780"/>
      <c r="I28" s="780"/>
      <c r="J28" s="780"/>
    </row>
    <row r="29" spans="1:10" s="368" customFormat="1" ht="33" customHeight="1" x14ac:dyDescent="0.35">
      <c r="A29" s="464" t="s">
        <v>1228</v>
      </c>
      <c r="B29" s="1090" t="s">
        <v>1296</v>
      </c>
      <c r="C29" s="949"/>
      <c r="D29" s="949"/>
      <c r="E29" s="949"/>
      <c r="F29" s="949"/>
      <c r="G29" s="949"/>
      <c r="H29" s="949"/>
      <c r="I29" s="949"/>
      <c r="J29" s="949"/>
    </row>
    <row r="30" spans="1:10" s="368" customFormat="1" ht="14.15" customHeight="1" x14ac:dyDescent="0.35">
      <c r="A30" s="464"/>
      <c r="B30" s="780"/>
      <c r="C30" s="780"/>
      <c r="D30" s="780"/>
      <c r="E30" s="780"/>
      <c r="F30" s="780"/>
      <c r="G30" s="780"/>
      <c r="H30" s="780"/>
      <c r="I30" s="780"/>
      <c r="J30" s="780"/>
    </row>
    <row r="31" spans="1:10" s="368" customFormat="1" ht="34.5" customHeight="1" x14ac:dyDescent="0.35">
      <c r="A31" s="464" t="s">
        <v>1230</v>
      </c>
      <c r="B31" s="1090" t="s">
        <v>1297</v>
      </c>
      <c r="C31" s="949"/>
      <c r="D31" s="949"/>
      <c r="E31" s="949"/>
      <c r="F31" s="949"/>
      <c r="G31" s="949"/>
      <c r="H31" s="949"/>
      <c r="I31" s="949"/>
      <c r="J31" s="949"/>
    </row>
    <row r="32" spans="1:10" s="368" customFormat="1" ht="14.15" customHeight="1" x14ac:dyDescent="0.35">
      <c r="A32" s="464"/>
      <c r="B32" s="780"/>
      <c r="C32" s="780"/>
      <c r="D32" s="780"/>
      <c r="E32" s="780"/>
      <c r="F32" s="780"/>
      <c r="G32" s="780"/>
      <c r="H32" s="780"/>
      <c r="I32" s="780"/>
      <c r="J32" s="780"/>
    </row>
    <row r="33" spans="1:10" s="368" customFormat="1" x14ac:dyDescent="0.35">
      <c r="A33" s="464" t="s">
        <v>1232</v>
      </c>
      <c r="B33" s="1090" t="s">
        <v>1298</v>
      </c>
      <c r="C33" s="949"/>
      <c r="D33" s="949"/>
      <c r="E33" s="949"/>
      <c r="F33" s="949"/>
      <c r="G33" s="949"/>
      <c r="H33" s="949"/>
      <c r="I33" s="949"/>
      <c r="J33" s="949"/>
    </row>
    <row r="34" spans="1:10" s="368" customFormat="1" ht="14.15" customHeight="1" x14ac:dyDescent="0.35">
      <c r="A34" s="464"/>
      <c r="B34" s="780"/>
      <c r="C34" s="780"/>
      <c r="D34" s="780"/>
      <c r="E34" s="780"/>
      <c r="F34" s="780"/>
      <c r="G34" s="780"/>
      <c r="H34" s="780"/>
      <c r="I34" s="780"/>
      <c r="J34" s="780"/>
    </row>
    <row r="35" spans="1:10" s="368" customFormat="1" ht="29.5" customHeight="1" x14ac:dyDescent="0.35">
      <c r="A35" s="464" t="s">
        <v>1238</v>
      </c>
      <c r="B35" s="1090" t="s">
        <v>1299</v>
      </c>
      <c r="C35" s="949"/>
      <c r="D35" s="949"/>
      <c r="E35" s="949"/>
      <c r="F35" s="949"/>
      <c r="G35" s="949"/>
      <c r="H35" s="949"/>
      <c r="I35" s="949"/>
      <c r="J35" s="949"/>
    </row>
    <row r="36" spans="1:10" s="368" customFormat="1" ht="14.15" customHeight="1" x14ac:dyDescent="0.35">
      <c r="A36" s="464"/>
      <c r="B36" s="780"/>
      <c r="C36" s="780"/>
      <c r="D36" s="780"/>
      <c r="E36" s="780"/>
      <c r="F36" s="780"/>
      <c r="G36" s="780"/>
      <c r="H36" s="780"/>
      <c r="I36" s="780"/>
      <c r="J36" s="780"/>
    </row>
    <row r="37" spans="1:10" s="368" customFormat="1" ht="28.15" customHeight="1" x14ac:dyDescent="0.35">
      <c r="A37" s="464" t="s">
        <v>1240</v>
      </c>
      <c r="B37" s="1090" t="s">
        <v>1300</v>
      </c>
      <c r="C37" s="949"/>
      <c r="D37" s="949"/>
      <c r="E37" s="949"/>
      <c r="F37" s="949"/>
      <c r="G37" s="949"/>
      <c r="H37" s="949"/>
      <c r="I37" s="949"/>
      <c r="J37" s="949"/>
    </row>
    <row r="38" spans="1:10" s="368" customFormat="1" ht="14.15" customHeight="1" x14ac:dyDescent="0.35">
      <c r="A38" s="464"/>
      <c r="B38" s="780"/>
    </row>
    <row r="39" spans="1:10" s="368" customFormat="1" ht="28.15" customHeight="1" x14ac:dyDescent="0.35">
      <c r="A39" s="464" t="s">
        <v>1242</v>
      </c>
      <c r="B39" s="1090" t="s">
        <v>1301</v>
      </c>
      <c r="C39" s="1090"/>
      <c r="D39" s="1090"/>
      <c r="E39" s="1090"/>
      <c r="F39" s="1090"/>
      <c r="G39" s="1090"/>
      <c r="H39" s="1090"/>
      <c r="I39" s="1090"/>
      <c r="J39" s="1090"/>
    </row>
    <row r="40" spans="1:10" s="368" customFormat="1" ht="14.15" customHeight="1" x14ac:dyDescent="0.35">
      <c r="A40" s="464"/>
      <c r="B40" s="780"/>
      <c r="C40" s="780"/>
      <c r="D40" s="780"/>
      <c r="E40" s="780"/>
      <c r="F40" s="780"/>
      <c r="G40" s="780"/>
      <c r="H40" s="780"/>
      <c r="I40" s="780"/>
      <c r="J40" s="780"/>
    </row>
    <row r="41" spans="1:10" s="368" customFormat="1" ht="36" customHeight="1" x14ac:dyDescent="0.35">
      <c r="A41" s="464" t="s">
        <v>1244</v>
      </c>
      <c r="B41" s="1090" t="s">
        <v>1302</v>
      </c>
      <c r="C41" s="1090"/>
      <c r="D41" s="1090"/>
      <c r="E41" s="1090"/>
      <c r="F41" s="1090"/>
      <c r="G41" s="1090"/>
      <c r="H41" s="1090"/>
      <c r="I41" s="1090"/>
      <c r="J41" s="1090"/>
    </row>
    <row r="42" spans="1:10" s="368" customFormat="1" ht="14.15" customHeight="1" x14ac:dyDescent="0.35">
      <c r="A42" s="464"/>
      <c r="B42" s="780"/>
      <c r="C42" s="780"/>
      <c r="D42" s="780"/>
      <c r="E42" s="780"/>
      <c r="F42" s="780"/>
      <c r="G42" s="780"/>
      <c r="H42" s="780"/>
      <c r="I42" s="780"/>
      <c r="J42" s="780"/>
    </row>
    <row r="43" spans="1:10" s="368" customFormat="1" ht="57.75" customHeight="1" x14ac:dyDescent="0.35">
      <c r="A43" s="464" t="s">
        <v>1249</v>
      </c>
      <c r="B43" s="1090" t="s">
        <v>1233</v>
      </c>
      <c r="C43" s="949"/>
      <c r="D43" s="949"/>
      <c r="E43" s="949"/>
      <c r="F43" s="949"/>
      <c r="G43" s="949"/>
      <c r="H43" s="949"/>
      <c r="I43" s="949"/>
      <c r="J43" s="949"/>
    </row>
    <row r="44" spans="1:10" s="368" customFormat="1" ht="28.9" customHeight="1" x14ac:dyDescent="0.35">
      <c r="A44" s="780"/>
      <c r="B44" s="465" t="s">
        <v>48</v>
      </c>
      <c r="C44" s="1090" t="s">
        <v>1234</v>
      </c>
      <c r="D44" s="949"/>
      <c r="E44" s="949"/>
      <c r="F44" s="949"/>
      <c r="G44" s="949"/>
      <c r="H44" s="949"/>
      <c r="I44" s="949"/>
      <c r="J44" s="949"/>
    </row>
    <row r="45" spans="1:10" s="368" customFormat="1" x14ac:dyDescent="0.35">
      <c r="A45" s="780"/>
      <c r="B45" s="465" t="s">
        <v>50</v>
      </c>
      <c r="C45" s="1090" t="s">
        <v>1303</v>
      </c>
      <c r="D45" s="949"/>
      <c r="E45" s="949"/>
      <c r="F45" s="949"/>
      <c r="G45" s="949"/>
      <c r="H45" s="949"/>
      <c r="I45" s="949"/>
      <c r="J45" s="949"/>
    </row>
    <row r="46" spans="1:10" s="368" customFormat="1" ht="28.9" customHeight="1" x14ac:dyDescent="0.35">
      <c r="A46" s="780"/>
      <c r="B46" s="465" t="s">
        <v>52</v>
      </c>
      <c r="C46" s="1090" t="s">
        <v>1235</v>
      </c>
      <c r="D46" s="949"/>
      <c r="E46" s="949"/>
      <c r="F46" s="949"/>
      <c r="G46" s="949"/>
      <c r="H46" s="949"/>
      <c r="I46" s="949"/>
      <c r="J46" s="949"/>
    </row>
    <row r="47" spans="1:10" s="368" customFormat="1" ht="27" customHeight="1" x14ac:dyDescent="0.35">
      <c r="A47" s="780"/>
      <c r="B47" s="465" t="s">
        <v>424</v>
      </c>
      <c r="C47" s="1090" t="s">
        <v>1236</v>
      </c>
      <c r="D47" s="949"/>
      <c r="E47" s="949"/>
      <c r="F47" s="949"/>
      <c r="G47" s="949"/>
      <c r="H47" s="949"/>
      <c r="I47" s="949"/>
      <c r="J47" s="949"/>
    </row>
    <row r="48" spans="1:10" s="368" customFormat="1" ht="42.65" customHeight="1" x14ac:dyDescent="0.35">
      <c r="A48" s="780"/>
      <c r="B48" s="465" t="s">
        <v>1304</v>
      </c>
      <c r="C48" s="1090" t="s">
        <v>1237</v>
      </c>
      <c r="D48" s="949"/>
      <c r="E48" s="949"/>
      <c r="F48" s="949"/>
      <c r="G48" s="949"/>
      <c r="H48" s="949"/>
      <c r="I48" s="949"/>
      <c r="J48" s="949"/>
    </row>
    <row r="49" spans="1:10" s="368" customFormat="1" ht="14.15" customHeight="1" x14ac:dyDescent="0.35">
      <c r="A49" s="780"/>
      <c r="B49" s="465"/>
      <c r="C49" s="780"/>
    </row>
    <row r="50" spans="1:10" s="368" customFormat="1" ht="42.5" customHeight="1" x14ac:dyDescent="0.35">
      <c r="A50" s="804" t="s">
        <v>1251</v>
      </c>
      <c r="B50" s="856" t="s">
        <v>1751</v>
      </c>
      <c r="C50" s="856"/>
      <c r="D50" s="856"/>
      <c r="E50" s="856"/>
      <c r="F50" s="856"/>
      <c r="G50" s="856"/>
      <c r="H50" s="856"/>
      <c r="I50" s="856"/>
      <c r="J50" s="856"/>
    </row>
    <row r="51" spans="1:10" s="368" customFormat="1" ht="14" customHeight="1" x14ac:dyDescent="0.35">
      <c r="A51" s="804"/>
      <c r="B51" s="1105" t="s">
        <v>1750</v>
      </c>
      <c r="C51" s="1105"/>
      <c r="D51" s="1105"/>
      <c r="E51" s="1105"/>
      <c r="F51" s="1105"/>
      <c r="G51" s="1105"/>
      <c r="H51" s="1105"/>
      <c r="I51" s="1105"/>
      <c r="J51" s="1105"/>
    </row>
    <row r="52" spans="1:10" s="368" customFormat="1" ht="14.15" customHeight="1" x14ac:dyDescent="0.35">
      <c r="A52" s="780"/>
      <c r="B52" s="465"/>
      <c r="C52" s="780"/>
    </row>
    <row r="53" spans="1:10" s="368" customFormat="1" ht="62.15" customHeight="1" x14ac:dyDescent="0.35">
      <c r="A53" s="804" t="s">
        <v>1253</v>
      </c>
      <c r="B53" s="1104" t="s">
        <v>1305</v>
      </c>
      <c r="C53" s="1104"/>
      <c r="D53" s="1104"/>
      <c r="E53" s="1104"/>
      <c r="F53" s="1104"/>
      <c r="G53" s="1104"/>
      <c r="H53" s="1104"/>
      <c r="I53" s="1104"/>
      <c r="J53" s="1104"/>
    </row>
    <row r="54" spans="1:10" s="368" customFormat="1" ht="14.15" customHeight="1" x14ac:dyDescent="0.35">
      <c r="A54" s="464"/>
      <c r="B54" s="780"/>
      <c r="C54" s="780"/>
      <c r="D54" s="780"/>
      <c r="E54" s="780"/>
      <c r="F54" s="780"/>
      <c r="G54" s="780"/>
      <c r="H54" s="780"/>
      <c r="I54" s="780"/>
      <c r="J54" s="780"/>
    </row>
    <row r="55" spans="1:10" s="368" customFormat="1" ht="58.9" customHeight="1" x14ac:dyDescent="0.35">
      <c r="A55" s="464" t="s">
        <v>1255</v>
      </c>
      <c r="B55" s="1115" t="s">
        <v>1306</v>
      </c>
      <c r="C55" s="949"/>
      <c r="D55" s="949"/>
      <c r="E55" s="949"/>
      <c r="F55" s="949"/>
      <c r="G55" s="949"/>
      <c r="H55" s="949"/>
      <c r="I55" s="949"/>
      <c r="J55" s="949"/>
    </row>
    <row r="56" spans="1:10" s="368" customFormat="1" ht="14.15" customHeight="1" x14ac:dyDescent="0.35">
      <c r="A56" s="464"/>
      <c r="B56" s="780"/>
      <c r="C56" s="780"/>
      <c r="D56" s="780"/>
      <c r="E56" s="780"/>
      <c r="F56" s="780"/>
      <c r="G56" s="780"/>
      <c r="H56" s="780"/>
      <c r="I56" s="780"/>
      <c r="J56" s="780"/>
    </row>
    <row r="57" spans="1:10" s="368" customFormat="1" ht="28.15" customHeight="1" x14ac:dyDescent="0.35">
      <c r="A57" s="464" t="s">
        <v>1257</v>
      </c>
      <c r="B57" s="1090" t="s">
        <v>1258</v>
      </c>
      <c r="C57" s="949"/>
      <c r="D57" s="949"/>
      <c r="E57" s="949"/>
      <c r="F57" s="949"/>
      <c r="G57" s="949"/>
      <c r="H57" s="949"/>
      <c r="I57" s="949"/>
      <c r="J57" s="949"/>
    </row>
    <row r="58" spans="1:10" x14ac:dyDescent="0.35">
      <c r="A58" s="310"/>
      <c r="B58" s="310"/>
      <c r="C58" s="310"/>
      <c r="D58" s="310"/>
      <c r="E58" s="310"/>
      <c r="F58" s="310"/>
      <c r="G58" s="310"/>
      <c r="H58" s="310"/>
      <c r="I58" s="310"/>
      <c r="J58" s="310"/>
    </row>
    <row r="59" spans="1:10" x14ac:dyDescent="0.35">
      <c r="A59" s="310"/>
      <c r="B59" s="310"/>
      <c r="C59" s="310"/>
      <c r="D59" s="310"/>
      <c r="E59" s="310"/>
      <c r="F59" s="310"/>
      <c r="G59" s="310"/>
      <c r="H59" s="310"/>
      <c r="I59" s="310"/>
      <c r="J59" s="310"/>
    </row>
    <row r="60" spans="1:10" ht="5.25" customHeight="1" x14ac:dyDescent="0.35">
      <c r="A60" s="310"/>
      <c r="B60" s="310"/>
      <c r="C60" s="310"/>
      <c r="D60" s="310"/>
      <c r="E60" s="310"/>
      <c r="F60" s="310"/>
      <c r="G60" s="310"/>
      <c r="H60" s="310"/>
      <c r="I60" s="310"/>
      <c r="J60" s="310"/>
    </row>
    <row r="61" spans="1:10" x14ac:dyDescent="0.35">
      <c r="A61" s="1103" t="s">
        <v>1259</v>
      </c>
      <c r="B61" s="927"/>
      <c r="C61" s="927"/>
      <c r="D61" s="927"/>
      <c r="E61" s="927"/>
      <c r="F61" s="927"/>
      <c r="G61" s="927"/>
      <c r="H61" s="927"/>
      <c r="I61" s="927"/>
      <c r="J61" s="927"/>
    </row>
    <row r="62" spans="1:10" x14ac:dyDescent="0.35">
      <c r="A62" s="781"/>
      <c r="B62" s="310" t="s">
        <v>1260</v>
      </c>
      <c r="C62" s="1097"/>
      <c r="D62" s="1022"/>
      <c r="E62" s="310" t="s">
        <v>1307</v>
      </c>
      <c r="F62" s="781"/>
      <c r="G62" s="310" t="s">
        <v>1262</v>
      </c>
      <c r="H62" s="310"/>
      <c r="I62" s="310"/>
      <c r="J62" s="310"/>
    </row>
    <row r="63" spans="1:10" x14ac:dyDescent="0.35">
      <c r="A63" s="310"/>
      <c r="B63" s="310"/>
      <c r="C63" s="310"/>
      <c r="D63" s="310"/>
      <c r="E63" s="310"/>
      <c r="F63" s="310"/>
      <c r="G63" s="310"/>
      <c r="H63" s="310"/>
      <c r="I63" s="310"/>
      <c r="J63" s="310"/>
    </row>
    <row r="64" spans="1:10" x14ac:dyDescent="0.35">
      <c r="A64" s="310"/>
      <c r="B64" s="310"/>
      <c r="C64" s="310"/>
      <c r="D64" s="310"/>
      <c r="E64" s="310"/>
      <c r="F64" s="310"/>
      <c r="G64" s="310"/>
      <c r="H64" s="310"/>
      <c r="I64" s="310"/>
      <c r="J64" s="310"/>
    </row>
    <row r="65" spans="1:10" x14ac:dyDescent="0.35">
      <c r="A65" s="310"/>
      <c r="B65" s="310"/>
      <c r="C65" s="310"/>
      <c r="D65" s="310"/>
      <c r="E65" s="310"/>
      <c r="F65" s="310"/>
      <c r="G65" s="310"/>
      <c r="H65" s="310"/>
      <c r="I65" s="310"/>
      <c r="J65" s="310"/>
    </row>
    <row r="66" spans="1:10" x14ac:dyDescent="0.35">
      <c r="A66" s="1110">
        <f>'Application &amp; Input'!I6</f>
        <v>0</v>
      </c>
      <c r="B66" s="1111"/>
      <c r="C66" s="1111"/>
      <c r="D66" s="1111"/>
      <c r="E66" s="1111"/>
      <c r="F66" s="1111"/>
      <c r="G66" s="1111"/>
      <c r="H66" s="316"/>
      <c r="I66" s="316"/>
      <c r="J66" s="310"/>
    </row>
    <row r="67" spans="1:10" x14ac:dyDescent="0.35">
      <c r="A67" s="310" t="s">
        <v>159</v>
      </c>
      <c r="B67" s="310"/>
      <c r="C67" s="310"/>
      <c r="D67" s="310"/>
      <c r="E67" s="310"/>
      <c r="F67" s="310"/>
      <c r="G67" s="310"/>
      <c r="H67" s="310"/>
      <c r="I67" s="310"/>
      <c r="J67" s="310"/>
    </row>
    <row r="68" spans="1:10" x14ac:dyDescent="0.35">
      <c r="A68" s="310"/>
      <c r="B68" s="310"/>
      <c r="C68" s="310"/>
      <c r="D68" s="310"/>
      <c r="E68" s="310"/>
      <c r="F68" s="310"/>
      <c r="G68" s="310"/>
      <c r="H68" s="310"/>
      <c r="I68" s="310"/>
      <c r="J68" s="310"/>
    </row>
    <row r="69" spans="1:10" x14ac:dyDescent="0.35">
      <c r="A69" s="310"/>
      <c r="B69" s="310"/>
      <c r="C69" s="310"/>
      <c r="D69" s="310"/>
      <c r="E69" s="310"/>
      <c r="F69" s="310"/>
      <c r="G69" s="310"/>
      <c r="H69" s="310"/>
      <c r="I69" s="310"/>
      <c r="J69" s="310"/>
    </row>
    <row r="70" spans="1:10" x14ac:dyDescent="0.35">
      <c r="A70" s="310" t="s">
        <v>1263</v>
      </c>
      <c r="B70" s="1112"/>
      <c r="C70" s="1113"/>
      <c r="D70" s="1113"/>
      <c r="E70" s="1113"/>
      <c r="F70" s="1113"/>
      <c r="G70" s="1113"/>
      <c r="J70" s="310"/>
    </row>
    <row r="71" spans="1:10" x14ac:dyDescent="0.35">
      <c r="A71" s="310"/>
      <c r="B71" s="310" t="s">
        <v>1264</v>
      </c>
      <c r="C71" s="310"/>
      <c r="D71" s="310"/>
      <c r="E71" s="310"/>
      <c r="F71" s="310"/>
      <c r="G71" s="310"/>
      <c r="H71" s="310"/>
      <c r="I71" s="310"/>
      <c r="J71" s="310"/>
    </row>
    <row r="72" spans="1:10" x14ac:dyDescent="0.35">
      <c r="A72" s="310"/>
      <c r="B72" s="310"/>
      <c r="C72" s="310"/>
      <c r="D72" s="310"/>
      <c r="E72" s="310"/>
      <c r="F72" s="310"/>
      <c r="G72" s="310"/>
      <c r="H72" s="310"/>
      <c r="I72" s="310"/>
      <c r="J72" s="310"/>
    </row>
    <row r="73" spans="1:10" x14ac:dyDescent="0.35">
      <c r="A73" s="310" t="s">
        <v>1265</v>
      </c>
      <c r="B73" s="1114" t="s">
        <v>1273</v>
      </c>
      <c r="C73" s="940"/>
      <c r="D73" s="940"/>
      <c r="E73" s="940"/>
      <c r="F73" s="940"/>
      <c r="G73" s="940"/>
      <c r="J73" s="310"/>
    </row>
    <row r="74" spans="1:10" x14ac:dyDescent="0.35">
      <c r="A74" s="310"/>
      <c r="B74" s="310" t="s">
        <v>1266</v>
      </c>
      <c r="C74" s="310"/>
      <c r="D74" s="310"/>
      <c r="E74" s="310"/>
      <c r="F74" s="310"/>
      <c r="G74" s="310"/>
      <c r="H74" s="310"/>
      <c r="I74" s="310"/>
      <c r="J74" s="310"/>
    </row>
    <row r="75" spans="1:10" x14ac:dyDescent="0.35">
      <c r="A75" s="310"/>
      <c r="B75" s="310"/>
      <c r="C75" s="310"/>
      <c r="D75" s="310"/>
      <c r="E75" s="310"/>
      <c r="F75" s="310"/>
      <c r="G75" s="310"/>
      <c r="H75" s="310"/>
      <c r="I75" s="310"/>
      <c r="J75" s="310"/>
    </row>
    <row r="76" spans="1:10" x14ac:dyDescent="0.35">
      <c r="A76" s="310"/>
      <c r="B76" s="310"/>
      <c r="C76" s="310"/>
      <c r="D76" s="310"/>
      <c r="E76" s="310"/>
      <c r="F76" s="310"/>
      <c r="G76" s="310"/>
      <c r="H76" s="310"/>
      <c r="I76" s="310"/>
      <c r="J76" s="310"/>
    </row>
    <row r="77" spans="1:10" x14ac:dyDescent="0.35">
      <c r="A77" s="310"/>
      <c r="B77" s="310"/>
      <c r="C77" s="310"/>
      <c r="D77" s="310"/>
      <c r="E77" s="310"/>
      <c r="F77" s="310"/>
      <c r="G77" s="310"/>
      <c r="H77" s="310"/>
      <c r="I77" s="310"/>
      <c r="J77" s="310"/>
    </row>
    <row r="78" spans="1:10" x14ac:dyDescent="0.35">
      <c r="A78" s="310"/>
      <c r="B78" s="310"/>
      <c r="C78" s="310"/>
      <c r="D78" s="310"/>
      <c r="E78" s="310"/>
      <c r="F78" s="310"/>
      <c r="G78" s="310"/>
      <c r="H78" s="310"/>
      <c r="I78" s="310"/>
      <c r="J78" s="310"/>
    </row>
  </sheetData>
  <sheetProtection algorithmName="SHA-512" hashValue="vwkz1fPfmegjUVCQUNt8laVegRCYi9dhVdF21x+bm2vRJAyZzjVqG9hJKG6m1pYDUw6D0DFTMFpEECFadnF4jQ==" saltValue="KCwI7YSKxC4BNTmLT6XoGw==" spinCount="100000" sheet="1" objects="1" scenarios="1"/>
  <mergeCells count="34">
    <mergeCell ref="A2:J2"/>
    <mergeCell ref="A1:J1"/>
    <mergeCell ref="A66:G66"/>
    <mergeCell ref="B70:G70"/>
    <mergeCell ref="B73:G73"/>
    <mergeCell ref="B57:J57"/>
    <mergeCell ref="A61:J61"/>
    <mergeCell ref="C62:D62"/>
    <mergeCell ref="C44:J44"/>
    <mergeCell ref="C46:J46"/>
    <mergeCell ref="C45:J45"/>
    <mergeCell ref="C47:J47"/>
    <mergeCell ref="C48:J48"/>
    <mergeCell ref="B55:J55"/>
    <mergeCell ref="B29:J29"/>
    <mergeCell ref="B31:J31"/>
    <mergeCell ref="B27:J27"/>
    <mergeCell ref="B19:J19"/>
    <mergeCell ref="A11:J11"/>
    <mergeCell ref="B23:J23"/>
    <mergeCell ref="B39:J39"/>
    <mergeCell ref="B4:E4"/>
    <mergeCell ref="B15:J15"/>
    <mergeCell ref="B17:J17"/>
    <mergeCell ref="B21:J21"/>
    <mergeCell ref="B25:J25"/>
    <mergeCell ref="B53:J53"/>
    <mergeCell ref="B35:J35"/>
    <mergeCell ref="B33:J33"/>
    <mergeCell ref="B37:J37"/>
    <mergeCell ref="B43:J43"/>
    <mergeCell ref="B41:J41"/>
    <mergeCell ref="B50:J50"/>
    <mergeCell ref="B51:J51"/>
  </mergeCells>
  <hyperlinks>
    <hyperlink ref="B51" r:id="rId1" xr:uid="{60666D3D-221B-4B7B-8BB9-243D22210131}"/>
  </hyperlinks>
  <printOptions horizontalCentered="1"/>
  <pageMargins left="0.7" right="0.7" top="0.75" bottom="0.75" header="0.3" footer="0.3"/>
  <pageSetup scale="81" fitToHeight="2" orientation="portrait" r:id="rId2"/>
  <headerFooter>
    <oddFooter>&amp;L&amp;"Times New Roman,Regular"&amp;10&amp;A&amp;C&amp;"Times New Roman,Regular"&amp;10Page &amp;P/&amp;N&amp;R&amp;"Times New Roman,Regular"&amp;10 2025 Consolidated Application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M1146"/>
  <sheetViews>
    <sheetView showGridLines="0" workbookViewId="0"/>
  </sheetViews>
  <sheetFormatPr defaultRowHeight="14.5" x14ac:dyDescent="0.35"/>
  <cols>
    <col min="1" max="1" width="2.7265625" customWidth="1"/>
    <col min="2" max="2" width="2.453125" customWidth="1"/>
    <col min="3" max="3" width="6.1796875" customWidth="1"/>
    <col min="4" max="4" width="7.453125" customWidth="1"/>
    <col min="6" max="6" width="6.453125" customWidth="1"/>
    <col min="8" max="8" width="10.1796875" customWidth="1"/>
    <col min="9" max="9" width="1.453125" customWidth="1"/>
    <col min="10" max="10" width="8.453125" customWidth="1"/>
    <col min="11" max="11" width="7.1796875" customWidth="1"/>
    <col min="12" max="12" width="7.81640625" customWidth="1"/>
    <col min="13" max="13" width="11.453125" customWidth="1"/>
  </cols>
  <sheetData>
    <row r="1" spans="1:13" x14ac:dyDescent="0.35">
      <c r="B1" s="1"/>
      <c r="C1" s="1"/>
      <c r="D1" s="1"/>
      <c r="E1" s="1"/>
      <c r="F1" s="1"/>
      <c r="G1" s="1"/>
      <c r="H1" s="1"/>
      <c r="I1" s="1"/>
      <c r="J1" s="1"/>
      <c r="K1" s="1"/>
      <c r="L1" s="1"/>
      <c r="M1" s="1"/>
    </row>
    <row r="2" spans="1:13" x14ac:dyDescent="0.35">
      <c r="A2" s="985" t="s">
        <v>1308</v>
      </c>
      <c r="B2" s="942"/>
      <c r="C2" s="942"/>
      <c r="D2" s="942"/>
      <c r="E2" s="942"/>
      <c r="F2" s="942"/>
      <c r="G2" s="942"/>
      <c r="H2" s="942"/>
      <c r="I2" s="942"/>
      <c r="J2" s="942"/>
      <c r="K2" s="942"/>
      <c r="L2" s="942"/>
      <c r="M2" s="942"/>
    </row>
    <row r="3" spans="1:13" x14ac:dyDescent="0.35">
      <c r="A3" s="985" t="s">
        <v>1309</v>
      </c>
      <c r="B3" s="942"/>
      <c r="C3" s="942"/>
      <c r="D3" s="942"/>
      <c r="E3" s="942"/>
      <c r="F3" s="942"/>
      <c r="G3" s="942"/>
      <c r="H3" s="942"/>
      <c r="I3" s="942"/>
      <c r="J3" s="942"/>
      <c r="K3" s="942"/>
      <c r="L3" s="942"/>
      <c r="M3" s="942"/>
    </row>
    <row r="4" spans="1:13" x14ac:dyDescent="0.35">
      <c r="B4" s="1"/>
      <c r="C4" s="1"/>
      <c r="D4" s="1"/>
      <c r="E4" s="1"/>
      <c r="F4" s="1"/>
      <c r="G4" s="1"/>
      <c r="H4" s="1"/>
      <c r="I4" s="1"/>
      <c r="J4" s="1"/>
      <c r="K4" s="1"/>
      <c r="L4" s="1"/>
      <c r="M4" s="1"/>
    </row>
    <row r="5" spans="1:13" x14ac:dyDescent="0.35">
      <c r="A5" s="41" t="s">
        <v>1310</v>
      </c>
      <c r="B5" s="41"/>
      <c r="C5" s="1"/>
      <c r="D5" s="1"/>
      <c r="E5" s="1"/>
      <c r="F5" s="1"/>
      <c r="G5" s="1"/>
      <c r="H5" s="1"/>
      <c r="I5" s="1"/>
      <c r="J5" s="1"/>
      <c r="K5" s="1"/>
      <c r="L5" s="1"/>
      <c r="M5" s="1"/>
    </row>
    <row r="6" spans="1:13" x14ac:dyDescent="0.35">
      <c r="B6" s="1"/>
      <c r="C6" s="1"/>
      <c r="D6" s="1"/>
      <c r="E6" s="1"/>
      <c r="F6" s="1"/>
      <c r="G6" s="1"/>
      <c r="H6" s="1"/>
      <c r="I6" s="1"/>
      <c r="J6" s="1"/>
      <c r="K6" s="1"/>
      <c r="L6" s="1"/>
      <c r="M6" s="1"/>
    </row>
    <row r="7" spans="1:13" x14ac:dyDescent="0.35">
      <c r="A7" s="1" t="s">
        <v>1311</v>
      </c>
      <c r="B7" s="1"/>
      <c r="C7" s="1"/>
      <c r="D7" s="1"/>
      <c r="E7" s="1"/>
      <c r="F7" s="1"/>
      <c r="G7" s="1"/>
      <c r="H7" s="1"/>
      <c r="I7" s="1"/>
      <c r="J7" s="1"/>
      <c r="K7" s="1"/>
      <c r="L7" s="1"/>
      <c r="M7" s="1"/>
    </row>
    <row r="8" spans="1:13" x14ac:dyDescent="0.35">
      <c r="A8" s="1" t="s">
        <v>1312</v>
      </c>
      <c r="B8" s="1"/>
      <c r="C8" s="1"/>
      <c r="D8" s="1"/>
      <c r="E8" s="1"/>
      <c r="F8" s="1"/>
      <c r="G8" s="1"/>
      <c r="H8" s="1"/>
      <c r="I8" s="1"/>
      <c r="J8" s="1"/>
      <c r="K8" s="764"/>
      <c r="L8" s="1"/>
      <c r="M8" s="1"/>
    </row>
    <row r="9" spans="1:13" x14ac:dyDescent="0.35">
      <c r="A9" s="1" t="s">
        <v>1313</v>
      </c>
      <c r="B9" s="1"/>
      <c r="C9" s="1"/>
      <c r="D9" s="1"/>
      <c r="E9" s="1"/>
      <c r="F9" s="1"/>
      <c r="G9" s="334">
        <f>'Application &amp; Input'!I21</f>
        <v>0</v>
      </c>
      <c r="H9" s="1" t="s">
        <v>1314</v>
      </c>
      <c r="I9" s="1"/>
      <c r="J9" s="1"/>
      <c r="K9" s="764"/>
      <c r="L9" s="1"/>
      <c r="M9" s="1"/>
    </row>
    <row r="10" spans="1:13" ht="14.5" customHeight="1" x14ac:dyDescent="0.35">
      <c r="A10" s="1" t="s">
        <v>1315</v>
      </c>
      <c r="L10" s="1"/>
      <c r="M10" s="1"/>
    </row>
    <row r="11" spans="1:13" x14ac:dyDescent="0.35">
      <c r="A11" s="1" t="s">
        <v>1316</v>
      </c>
      <c r="B11" s="1"/>
      <c r="C11" s="1"/>
      <c r="D11" s="1"/>
      <c r="E11" s="1"/>
      <c r="F11" s="1"/>
      <c r="G11" s="1"/>
      <c r="H11" s="1"/>
      <c r="I11" s="1"/>
      <c r="J11" s="1"/>
      <c r="K11" s="1"/>
      <c r="L11" s="1"/>
      <c r="M11" s="1"/>
    </row>
    <row r="12" spans="1:13" ht="8.25" customHeight="1" x14ac:dyDescent="0.35">
      <c r="A12" s="1"/>
      <c r="B12" s="1"/>
      <c r="C12" s="1"/>
      <c r="D12" s="1"/>
      <c r="E12" s="1"/>
      <c r="F12" s="1"/>
      <c r="G12" s="1"/>
      <c r="H12" s="1"/>
      <c r="I12" s="1"/>
      <c r="J12" s="1"/>
      <c r="K12" s="1"/>
      <c r="L12" s="1"/>
      <c r="M12" s="1"/>
    </row>
    <row r="13" spans="1:13" x14ac:dyDescent="0.35">
      <c r="A13" s="254" t="s">
        <v>1317</v>
      </c>
      <c r="B13" s="1"/>
      <c r="C13" s="1"/>
      <c r="D13" s="1"/>
      <c r="E13" s="1"/>
      <c r="F13" s="1"/>
      <c r="G13" s="1"/>
      <c r="H13" s="1"/>
      <c r="I13" s="1"/>
      <c r="J13" s="1"/>
      <c r="K13" s="1"/>
      <c r="L13" s="1"/>
      <c r="M13" s="1"/>
    </row>
    <row r="14" spans="1:13" x14ac:dyDescent="0.35">
      <c r="A14" s="357" t="str">
        <f>IF('Application &amp; Input'!I35="20-50 Minimum Set-Aside","X"," ")</f>
        <v xml:space="preserve"> </v>
      </c>
      <c r="B14" s="1"/>
      <c r="C14" s="246" t="s">
        <v>1318</v>
      </c>
      <c r="D14" s="1"/>
      <c r="E14" s="1"/>
      <c r="F14" s="1"/>
      <c r="G14" s="1"/>
      <c r="H14" s="1"/>
      <c r="I14" s="1"/>
      <c r="J14" s="1"/>
      <c r="K14" s="1"/>
      <c r="L14" s="1"/>
      <c r="M14" s="1"/>
    </row>
    <row r="15" spans="1:13" x14ac:dyDescent="0.35">
      <c r="B15" s="1"/>
      <c r="C15" s="246" t="s">
        <v>1319</v>
      </c>
      <c r="D15" s="246"/>
      <c r="E15" s="1"/>
      <c r="F15" s="1"/>
      <c r="G15" s="1"/>
      <c r="H15" s="1"/>
      <c r="I15" s="1"/>
      <c r="J15" s="1"/>
      <c r="K15" s="1"/>
      <c r="L15" s="1"/>
      <c r="M15" s="1"/>
    </row>
    <row r="16" spans="1:13" x14ac:dyDescent="0.35">
      <c r="A16" s="350"/>
      <c r="B16" s="1"/>
      <c r="C16" s="1"/>
      <c r="D16" s="1"/>
      <c r="E16" s="1"/>
      <c r="F16" s="1"/>
      <c r="G16" s="1"/>
      <c r="H16" s="1"/>
      <c r="I16" s="1"/>
      <c r="J16" s="1"/>
      <c r="K16" s="1"/>
      <c r="L16" s="1"/>
      <c r="M16" s="1"/>
    </row>
    <row r="17" spans="1:13" x14ac:dyDescent="0.35">
      <c r="A17" s="357" t="str">
        <f>IF('Application &amp; Input'!I35="40-60 Minimum Set-Aside","X"," ")</f>
        <v xml:space="preserve"> </v>
      </c>
      <c r="B17" s="1"/>
      <c r="C17" s="246" t="s">
        <v>1320</v>
      </c>
      <c r="D17" s="246"/>
      <c r="E17" s="1"/>
      <c r="F17" s="1"/>
      <c r="G17" s="1"/>
      <c r="H17" s="1"/>
      <c r="I17" s="1"/>
      <c r="J17" s="1"/>
      <c r="K17" s="1"/>
      <c r="L17" s="1"/>
      <c r="M17" s="1"/>
    </row>
    <row r="18" spans="1:13" x14ac:dyDescent="0.35">
      <c r="B18" s="1"/>
      <c r="C18" s="246" t="s">
        <v>1321</v>
      </c>
      <c r="D18" s="246"/>
      <c r="E18" s="1"/>
      <c r="F18" s="1"/>
      <c r="G18" s="1"/>
      <c r="H18" s="1"/>
      <c r="I18" s="1"/>
      <c r="J18" s="1"/>
      <c r="K18" s="1"/>
      <c r="L18" s="1"/>
      <c r="M18" s="1"/>
    </row>
    <row r="19" spans="1:13" x14ac:dyDescent="0.35">
      <c r="B19" s="1"/>
      <c r="C19" s="1"/>
      <c r="D19" s="1"/>
      <c r="E19" s="1"/>
      <c r="F19" s="1"/>
      <c r="G19" s="1"/>
      <c r="H19" s="1"/>
      <c r="I19" s="1"/>
      <c r="J19" s="1"/>
      <c r="K19" s="1"/>
      <c r="L19" s="1"/>
      <c r="M19" s="1"/>
    </row>
    <row r="20" spans="1:13" x14ac:dyDescent="0.35">
      <c r="A20" s="357" t="str">
        <f>IF('Application &amp; Input'!I35="Average Income Minimum Set-Aside","X"," ")</f>
        <v xml:space="preserve"> </v>
      </c>
      <c r="B20" s="1"/>
      <c r="C20" s="238" t="s">
        <v>1322</v>
      </c>
      <c r="D20" s="238"/>
      <c r="E20" s="238"/>
      <c r="F20" s="238"/>
      <c r="G20" s="238"/>
      <c r="H20" s="238"/>
      <c r="I20" s="1"/>
      <c r="J20" s="1"/>
      <c r="K20" s="1"/>
      <c r="L20" s="1"/>
      <c r="M20" s="1"/>
    </row>
    <row r="21" spans="1:13" x14ac:dyDescent="0.35">
      <c r="B21" s="1"/>
      <c r="C21" s="238" t="s">
        <v>1323</v>
      </c>
      <c r="D21" s="238"/>
      <c r="E21" s="238"/>
      <c r="F21" s="238"/>
      <c r="G21" s="238"/>
      <c r="H21" s="238"/>
      <c r="I21" s="1"/>
      <c r="J21" s="1"/>
      <c r="K21" s="1"/>
      <c r="L21" s="1"/>
      <c r="M21" s="1"/>
    </row>
    <row r="22" spans="1:13" x14ac:dyDescent="0.35">
      <c r="B22" s="1"/>
      <c r="C22" s="238" t="s">
        <v>1324</v>
      </c>
      <c r="D22" s="238"/>
      <c r="E22" s="238"/>
      <c r="F22" s="238"/>
      <c r="G22" s="238"/>
      <c r="H22" s="238"/>
      <c r="I22" s="1"/>
      <c r="J22" s="1"/>
      <c r="K22" s="1"/>
      <c r="L22" s="1"/>
      <c r="M22" s="1"/>
    </row>
    <row r="23" spans="1:13" x14ac:dyDescent="0.35">
      <c r="B23" s="1"/>
      <c r="C23" s="238" t="s">
        <v>1325</v>
      </c>
      <c r="D23" s="238"/>
      <c r="E23" s="238"/>
      <c r="F23" s="238"/>
      <c r="G23" s="238"/>
      <c r="H23" s="238"/>
      <c r="I23" s="1"/>
      <c r="J23" s="1"/>
      <c r="K23" s="1"/>
      <c r="L23" s="1"/>
      <c r="M23" s="1"/>
    </row>
    <row r="24" spans="1:13" x14ac:dyDescent="0.35">
      <c r="A24" s="1"/>
      <c r="B24" s="1"/>
      <c r="C24" s="1"/>
      <c r="D24" s="1"/>
      <c r="E24" s="1"/>
      <c r="F24" s="1"/>
      <c r="G24" s="1"/>
      <c r="H24" s="1"/>
      <c r="I24" s="1"/>
      <c r="J24" s="1"/>
      <c r="K24" s="1"/>
      <c r="L24" s="1"/>
      <c r="M24" s="1"/>
    </row>
    <row r="25" spans="1:13" x14ac:dyDescent="0.35">
      <c r="A25" s="41" t="s">
        <v>1326</v>
      </c>
      <c r="B25" s="1"/>
      <c r="C25" s="1"/>
      <c r="D25" s="1"/>
      <c r="E25" s="1"/>
      <c r="F25" s="1"/>
      <c r="G25" s="1"/>
      <c r="H25" s="1"/>
      <c r="I25" s="1"/>
      <c r="J25" s="1"/>
      <c r="K25" s="1"/>
      <c r="L25" s="1"/>
      <c r="M25" s="1"/>
    </row>
    <row r="26" spans="1:13" ht="6" customHeight="1" x14ac:dyDescent="0.35">
      <c r="A26" s="1"/>
      <c r="B26" s="1"/>
      <c r="C26" s="1"/>
      <c r="D26" s="1"/>
      <c r="E26" s="1"/>
      <c r="F26" s="1"/>
      <c r="G26" s="1"/>
      <c r="H26" s="1"/>
      <c r="I26" s="1"/>
      <c r="J26" s="1"/>
      <c r="K26" s="1"/>
      <c r="L26" s="1"/>
      <c r="M26" s="1"/>
    </row>
    <row r="27" spans="1:13" x14ac:dyDescent="0.35">
      <c r="A27" s="356" t="str">
        <f>IF(J28&gt;=15,"X"," ")</f>
        <v xml:space="preserve"> </v>
      </c>
      <c r="B27" s="1"/>
      <c r="C27" s="1" t="s">
        <v>1327</v>
      </c>
      <c r="D27" s="1"/>
      <c r="E27" s="1"/>
      <c r="F27" s="1"/>
      <c r="G27" s="1"/>
      <c r="H27" s="1"/>
      <c r="I27" s="1"/>
      <c r="J27" s="1"/>
      <c r="K27" s="334">
        <f>'Application &amp; Input'!I21</f>
        <v>0</v>
      </c>
      <c r="L27" s="1" t="s">
        <v>1328</v>
      </c>
      <c r="M27" s="1"/>
    </row>
    <row r="28" spans="1:13" x14ac:dyDescent="0.35">
      <c r="A28" s="1"/>
      <c r="B28" s="1"/>
      <c r="C28" s="1" t="s">
        <v>1329</v>
      </c>
      <c r="D28" s="1"/>
      <c r="E28" s="1"/>
      <c r="F28" s="1"/>
      <c r="G28" s="1"/>
      <c r="H28" s="1"/>
      <c r="I28" s="1"/>
      <c r="J28" s="334">
        <f>K27-15</f>
        <v>-15</v>
      </c>
      <c r="K28" s="1" t="s">
        <v>1330</v>
      </c>
      <c r="L28" s="1"/>
      <c r="M28" s="1"/>
    </row>
    <row r="29" spans="1:13" x14ac:dyDescent="0.35">
      <c r="A29" s="1"/>
      <c r="B29" s="1"/>
      <c r="C29" s="1" t="s">
        <v>1331</v>
      </c>
      <c r="D29" s="1"/>
      <c r="E29" s="1"/>
      <c r="F29" s="1"/>
      <c r="G29" s="1"/>
      <c r="H29" s="1"/>
      <c r="I29" s="1"/>
      <c r="J29" s="1"/>
      <c r="K29" s="1"/>
      <c r="L29" s="1"/>
      <c r="M29" s="1"/>
    </row>
    <row r="30" spans="1:13" x14ac:dyDescent="0.35">
      <c r="A30" s="1"/>
      <c r="B30" s="1"/>
      <c r="C30" s="1"/>
      <c r="D30" s="1"/>
      <c r="E30" s="1"/>
      <c r="F30" s="1"/>
      <c r="G30" s="1"/>
      <c r="H30" s="1"/>
      <c r="I30" s="1"/>
      <c r="J30" s="1"/>
      <c r="K30" s="1"/>
      <c r="L30" s="1"/>
      <c r="M30" s="1"/>
    </row>
    <row r="31" spans="1:13" x14ac:dyDescent="0.35">
      <c r="A31" s="1"/>
      <c r="B31" s="1"/>
      <c r="C31" s="1"/>
      <c r="D31" s="1"/>
      <c r="E31" s="1"/>
      <c r="F31" s="1"/>
      <c r="G31" s="1"/>
      <c r="H31" s="1"/>
      <c r="I31" s="1"/>
      <c r="J31" s="1"/>
      <c r="K31" s="1"/>
      <c r="L31" s="1"/>
      <c r="M31" s="1"/>
    </row>
    <row r="32" spans="1:13" x14ac:dyDescent="0.35">
      <c r="A32" s="41" t="s">
        <v>1332</v>
      </c>
      <c r="B32" s="1"/>
      <c r="C32" s="1"/>
      <c r="D32" s="1"/>
      <c r="E32" s="1"/>
      <c r="F32" s="1"/>
      <c r="G32" s="1"/>
      <c r="H32" s="1"/>
      <c r="I32" s="1"/>
      <c r="J32" s="1"/>
      <c r="K32" s="1"/>
      <c r="L32" s="1"/>
      <c r="M32" s="1"/>
    </row>
    <row r="33" spans="1:13" ht="6" customHeight="1" x14ac:dyDescent="0.35">
      <c r="A33" s="1"/>
      <c r="B33" s="1"/>
      <c r="C33" s="1"/>
      <c r="D33" s="1"/>
      <c r="E33" s="1"/>
      <c r="F33" s="1"/>
      <c r="G33" s="1"/>
      <c r="H33" s="1"/>
      <c r="I33" s="1"/>
      <c r="J33" s="1"/>
      <c r="K33" s="1"/>
      <c r="L33" s="1"/>
      <c r="M33" s="1"/>
    </row>
    <row r="34" spans="1:13" x14ac:dyDescent="0.35">
      <c r="A34" s="357" t="str">
        <f>IF('Application &amp; Input'!K136="Yes","X"," ")</f>
        <v>X</v>
      </c>
      <c r="B34" s="1"/>
      <c r="C34" s="1" t="s">
        <v>1333</v>
      </c>
      <c r="D34" s="1"/>
      <c r="E34" s="1"/>
      <c r="F34" s="1"/>
      <c r="G34" s="1"/>
      <c r="H34" s="1"/>
      <c r="I34" s="1"/>
      <c r="J34" s="1"/>
      <c r="K34" s="1"/>
      <c r="L34" s="1"/>
      <c r="M34" s="1"/>
    </row>
    <row r="35" spans="1:13" x14ac:dyDescent="0.35">
      <c r="A35" s="1"/>
      <c r="B35" s="1"/>
      <c r="C35" s="1" t="s">
        <v>1334</v>
      </c>
      <c r="D35" s="1"/>
      <c r="E35" s="1"/>
      <c r="F35" s="1"/>
      <c r="G35" s="1"/>
      <c r="H35" s="1"/>
      <c r="I35" s="1"/>
      <c r="J35" s="1"/>
      <c r="K35" s="1"/>
      <c r="L35" s="1"/>
      <c r="M35" s="1"/>
    </row>
    <row r="36" spans="1:13" x14ac:dyDescent="0.35">
      <c r="A36" s="1"/>
      <c r="B36" s="1"/>
      <c r="C36" s="1"/>
      <c r="D36" s="1"/>
      <c r="E36" s="1"/>
      <c r="F36" s="1"/>
      <c r="G36" s="1"/>
      <c r="H36" s="1"/>
      <c r="I36" s="1"/>
      <c r="J36" s="1"/>
      <c r="K36" s="1"/>
      <c r="L36" s="1"/>
      <c r="M36" s="1"/>
    </row>
    <row r="37" spans="1:13" x14ac:dyDescent="0.35">
      <c r="A37" s="1"/>
      <c r="B37" s="1"/>
      <c r="C37" s="1"/>
      <c r="D37" s="1"/>
      <c r="E37" s="1"/>
      <c r="F37" s="1"/>
      <c r="G37" s="1"/>
      <c r="H37" s="1"/>
      <c r="I37" s="1"/>
      <c r="J37" s="1"/>
      <c r="K37" s="1"/>
      <c r="L37" s="1"/>
      <c r="M37" s="1"/>
    </row>
    <row r="38" spans="1:13" x14ac:dyDescent="0.35">
      <c r="A38" s="41" t="s">
        <v>1335</v>
      </c>
      <c r="B38" s="1"/>
      <c r="C38" s="1"/>
      <c r="D38" s="1"/>
      <c r="E38" s="1"/>
      <c r="F38" s="1"/>
      <c r="G38" s="1"/>
      <c r="H38" s="1"/>
      <c r="I38" s="1"/>
      <c r="J38" s="1"/>
      <c r="K38" s="1"/>
      <c r="L38" s="1"/>
      <c r="M38" s="1"/>
    </row>
    <row r="39" spans="1:13" ht="6" customHeight="1" x14ac:dyDescent="0.35">
      <c r="A39" s="1"/>
      <c r="B39" s="1"/>
      <c r="C39" s="1"/>
      <c r="D39" s="1"/>
      <c r="E39" s="1"/>
      <c r="F39" s="1"/>
      <c r="G39" s="1"/>
      <c r="H39" s="1"/>
      <c r="I39" s="1"/>
      <c r="J39" s="1"/>
      <c r="K39" s="1"/>
      <c r="L39" s="1"/>
      <c r="M39" s="1"/>
    </row>
    <row r="40" spans="1:13" x14ac:dyDescent="0.35">
      <c r="A40" s="1" t="s">
        <v>1336</v>
      </c>
      <c r="B40" s="1"/>
      <c r="C40" s="1"/>
      <c r="D40" s="1"/>
      <c r="E40" s="1"/>
      <c r="F40" s="1"/>
      <c r="G40" s="1"/>
      <c r="H40" s="1"/>
      <c r="I40" s="1"/>
      <c r="J40" s="1"/>
      <c r="K40" s="1"/>
      <c r="L40" s="1"/>
      <c r="M40" s="1"/>
    </row>
    <row r="41" spans="1:13" x14ac:dyDescent="0.35">
      <c r="A41" s="1" t="s">
        <v>1337</v>
      </c>
      <c r="B41" s="1"/>
      <c r="C41" s="1"/>
      <c r="D41" s="1"/>
      <c r="E41" s="1"/>
      <c r="F41" s="1"/>
      <c r="G41" s="1"/>
      <c r="H41" s="1"/>
      <c r="I41" s="1"/>
      <c r="J41" s="1"/>
      <c r="K41" s="1"/>
      <c r="L41" s="1"/>
      <c r="M41" s="1"/>
    </row>
    <row r="42" spans="1:13" x14ac:dyDescent="0.35">
      <c r="A42" s="1" t="s">
        <v>1338</v>
      </c>
      <c r="B42" s="1"/>
      <c r="C42" s="1"/>
      <c r="D42" s="1"/>
      <c r="E42" s="1"/>
      <c r="F42" s="1"/>
      <c r="G42" s="1"/>
      <c r="H42" s="1"/>
      <c r="I42" s="1"/>
      <c r="J42" s="1"/>
      <c r="K42" s="1"/>
      <c r="L42" s="1"/>
      <c r="M42" s="1"/>
    </row>
    <row r="43" spans="1:13" x14ac:dyDescent="0.35">
      <c r="A43" s="1" t="s">
        <v>1339</v>
      </c>
      <c r="B43" s="1"/>
      <c r="C43" s="1"/>
      <c r="D43" s="1"/>
      <c r="E43" s="1"/>
      <c r="F43" s="1"/>
      <c r="G43" s="1"/>
      <c r="H43" s="1125">
        <f>'B3-Developer Fee'!F20</f>
        <v>0</v>
      </c>
      <c r="I43" s="1125"/>
      <c r="J43" s="1125"/>
      <c r="K43" s="1" t="s">
        <v>1262</v>
      </c>
      <c r="L43" s="1"/>
      <c r="M43" s="1"/>
    </row>
    <row r="44" spans="1:13" x14ac:dyDescent="0.35">
      <c r="A44" s="1"/>
      <c r="B44" s="1"/>
      <c r="C44" s="1"/>
      <c r="D44" s="1"/>
      <c r="E44" s="1"/>
      <c r="F44" s="1"/>
      <c r="G44" s="1"/>
      <c r="H44" s="1"/>
      <c r="I44" s="1"/>
      <c r="J44" s="1"/>
      <c r="K44" s="1"/>
      <c r="L44" s="1"/>
      <c r="M44" s="1"/>
    </row>
    <row r="45" spans="1:13" x14ac:dyDescent="0.35">
      <c r="A45" s="1"/>
      <c r="B45" s="1"/>
      <c r="C45" s="1"/>
      <c r="D45" s="1"/>
      <c r="E45" s="1"/>
      <c r="F45" s="1"/>
      <c r="G45" s="1"/>
      <c r="H45" s="1"/>
      <c r="I45" s="1"/>
      <c r="J45" s="1"/>
      <c r="K45" s="1"/>
      <c r="L45" s="1"/>
      <c r="M45" s="1"/>
    </row>
    <row r="46" spans="1:13" x14ac:dyDescent="0.35">
      <c r="A46" s="41" t="s">
        <v>1340</v>
      </c>
      <c r="B46" s="1"/>
      <c r="C46" s="1"/>
      <c r="D46" s="1"/>
      <c r="E46" s="1"/>
      <c r="F46" s="1"/>
      <c r="G46" s="1"/>
      <c r="H46" s="1"/>
      <c r="I46" s="1"/>
      <c r="J46" s="1"/>
      <c r="K46" s="1"/>
      <c r="L46" s="1"/>
      <c r="M46" s="1"/>
    </row>
    <row r="47" spans="1:13" ht="6" customHeight="1" x14ac:dyDescent="0.35">
      <c r="A47" s="1"/>
      <c r="B47" s="1"/>
      <c r="C47" s="1"/>
      <c r="D47" s="1"/>
      <c r="E47" s="1"/>
      <c r="F47" s="1"/>
      <c r="G47" s="1"/>
      <c r="H47" s="1"/>
      <c r="I47" s="1"/>
      <c r="J47" s="1"/>
      <c r="K47" s="1"/>
      <c r="L47" s="1"/>
      <c r="M47" s="1"/>
    </row>
    <row r="48" spans="1:13" ht="14.5" customHeight="1" x14ac:dyDescent="0.35">
      <c r="A48" s="357" t="str">
        <f>IF('Application &amp; Input'!K148="Yes","X"," ")</f>
        <v xml:space="preserve"> </v>
      </c>
      <c r="C48" s="1" t="s">
        <v>1341</v>
      </c>
      <c r="M48" s="1"/>
    </row>
    <row r="49" spans="1:13" ht="14.5" customHeight="1" x14ac:dyDescent="0.35">
      <c r="A49" s="1"/>
      <c r="B49" s="1"/>
      <c r="C49" s="1" t="s">
        <v>1342</v>
      </c>
      <c r="D49" s="1"/>
      <c r="E49" s="1"/>
      <c r="F49" s="1"/>
      <c r="G49" s="1"/>
      <c r="H49" s="1"/>
      <c r="I49" s="1"/>
      <c r="J49" s="1"/>
      <c r="K49" s="1"/>
      <c r="L49" s="1"/>
      <c r="M49" s="1"/>
    </row>
    <row r="50" spans="1:13" x14ac:dyDescent="0.35">
      <c r="A50" s="1"/>
      <c r="B50" s="1"/>
      <c r="C50" s="1"/>
      <c r="D50" s="1"/>
      <c r="E50" s="1"/>
      <c r="F50" s="1"/>
      <c r="G50" s="1"/>
      <c r="H50" s="1"/>
      <c r="I50" s="1"/>
      <c r="J50" s="1"/>
      <c r="K50" s="1"/>
      <c r="L50" s="1"/>
      <c r="M50" s="1"/>
    </row>
    <row r="51" spans="1:13" x14ac:dyDescent="0.35">
      <c r="A51" s="1"/>
      <c r="B51" s="1"/>
      <c r="C51" s="1"/>
      <c r="D51" s="1"/>
      <c r="E51" s="1"/>
      <c r="F51" s="1"/>
      <c r="G51" s="1"/>
      <c r="H51" s="1"/>
      <c r="I51" s="1"/>
      <c r="J51" s="1"/>
      <c r="K51" s="1"/>
      <c r="L51" s="1"/>
      <c r="M51" s="1"/>
    </row>
    <row r="52" spans="1:13" x14ac:dyDescent="0.35">
      <c r="A52" s="41" t="s">
        <v>1343</v>
      </c>
      <c r="B52" s="1"/>
      <c r="C52" s="1"/>
      <c r="D52" s="1"/>
      <c r="E52" s="1"/>
      <c r="F52" s="1"/>
      <c r="G52" s="1"/>
      <c r="H52" s="1"/>
      <c r="I52" s="1"/>
      <c r="J52" s="1"/>
      <c r="K52" s="1"/>
      <c r="L52" s="1"/>
      <c r="M52" s="1"/>
    </row>
    <row r="53" spans="1:13" ht="8.25" customHeight="1" x14ac:dyDescent="0.35">
      <c r="A53" s="1"/>
      <c r="B53" s="1"/>
      <c r="C53" s="1"/>
      <c r="D53" s="1"/>
      <c r="E53" s="1"/>
      <c r="F53" s="1"/>
      <c r="G53" s="1"/>
      <c r="H53" s="1"/>
      <c r="I53" s="1"/>
      <c r="J53" s="1"/>
      <c r="K53" s="1"/>
      <c r="L53" s="1"/>
      <c r="M53" s="1"/>
    </row>
    <row r="54" spans="1:13" ht="87" customHeight="1" x14ac:dyDescent="0.35">
      <c r="A54" s="926" t="s">
        <v>1344</v>
      </c>
      <c r="B54" s="927"/>
      <c r="C54" s="927"/>
      <c r="D54" s="927"/>
      <c r="E54" s="927"/>
      <c r="F54" s="927"/>
      <c r="G54" s="927"/>
      <c r="H54" s="927"/>
      <c r="I54" s="927"/>
      <c r="J54" s="927"/>
      <c r="K54" s="927"/>
      <c r="L54" s="927"/>
      <c r="M54" s="927"/>
    </row>
    <row r="55" spans="1:13" ht="6" customHeight="1" x14ac:dyDescent="0.35">
      <c r="A55" s="1"/>
      <c r="B55" s="1"/>
      <c r="C55" s="1"/>
      <c r="D55" s="1"/>
      <c r="E55" s="1"/>
      <c r="F55" s="1"/>
      <c r="G55" s="1"/>
      <c r="H55" s="1"/>
      <c r="I55" s="1"/>
      <c r="J55" s="1"/>
      <c r="K55" s="1"/>
      <c r="L55" s="1"/>
      <c r="M55" s="1"/>
    </row>
    <row r="56" spans="1:13" x14ac:dyDescent="0.35">
      <c r="A56" s="345"/>
      <c r="B56" s="1" t="s">
        <v>340</v>
      </c>
      <c r="C56" s="1"/>
      <c r="D56" s="1"/>
      <c r="E56" s="1"/>
      <c r="F56" s="1"/>
      <c r="G56" s="1"/>
      <c r="H56" s="1"/>
      <c r="I56" s="1"/>
      <c r="J56" s="1"/>
      <c r="K56" s="1"/>
      <c r="L56" s="1"/>
      <c r="M56" s="1"/>
    </row>
    <row r="57" spans="1:13" ht="6" customHeight="1" x14ac:dyDescent="0.35">
      <c r="A57" s="1"/>
      <c r="B57" s="1"/>
      <c r="C57" s="1"/>
      <c r="D57" s="1"/>
      <c r="E57" s="1"/>
      <c r="F57" s="1"/>
      <c r="G57" s="1"/>
      <c r="H57" s="1"/>
      <c r="I57" s="1"/>
      <c r="J57" s="1"/>
      <c r="K57" s="1"/>
      <c r="L57" s="1"/>
      <c r="M57" s="1"/>
    </row>
    <row r="58" spans="1:13" x14ac:dyDescent="0.35">
      <c r="A58" s="345"/>
      <c r="B58" s="1" t="s">
        <v>403</v>
      </c>
      <c r="C58" s="1"/>
      <c r="D58" s="1"/>
      <c r="E58" s="1"/>
      <c r="F58" s="1"/>
      <c r="G58" s="1"/>
      <c r="H58" s="1"/>
      <c r="I58" s="1"/>
      <c r="J58" s="1"/>
      <c r="K58" s="1"/>
      <c r="L58" s="1"/>
      <c r="M58" s="1"/>
    </row>
    <row r="59" spans="1:13" ht="6" customHeight="1" x14ac:dyDescent="0.35">
      <c r="A59" s="1"/>
      <c r="B59" s="1"/>
      <c r="C59" s="1"/>
      <c r="D59" s="1"/>
      <c r="E59" s="1"/>
      <c r="F59" s="1"/>
      <c r="G59" s="1"/>
      <c r="H59" s="1"/>
      <c r="I59" s="1"/>
      <c r="J59" s="1"/>
      <c r="K59" s="1"/>
      <c r="L59" s="1"/>
      <c r="M59" s="1"/>
    </row>
    <row r="60" spans="1:13" x14ac:dyDescent="0.35">
      <c r="A60" s="1" t="s">
        <v>1345</v>
      </c>
      <c r="B60" s="1"/>
      <c r="C60" s="1"/>
      <c r="D60" s="1"/>
      <c r="E60" s="1"/>
      <c r="F60" s="1"/>
      <c r="G60" s="1"/>
      <c r="H60" s="1"/>
      <c r="I60" s="1"/>
      <c r="J60" s="1"/>
      <c r="K60" s="1"/>
      <c r="L60" s="1"/>
      <c r="M60" s="1"/>
    </row>
    <row r="61" spans="1:13" ht="6" customHeight="1" x14ac:dyDescent="0.35">
      <c r="A61" s="1"/>
      <c r="B61" s="1"/>
      <c r="C61" s="1"/>
      <c r="D61" s="1"/>
      <c r="E61" s="1"/>
      <c r="F61" s="1"/>
      <c r="G61" s="1"/>
      <c r="H61" s="1"/>
      <c r="I61" s="1"/>
      <c r="J61" s="1"/>
      <c r="K61" s="1"/>
      <c r="L61" s="1"/>
      <c r="M61" s="1"/>
    </row>
    <row r="62" spans="1:13" ht="53.5" customHeight="1" x14ac:dyDescent="0.35">
      <c r="A62" s="1122" t="s">
        <v>166</v>
      </c>
      <c r="B62" s="1123"/>
      <c r="C62" s="1123"/>
      <c r="D62" s="1123"/>
      <c r="E62" s="1122" t="s">
        <v>1346</v>
      </c>
      <c r="F62" s="1123"/>
      <c r="G62" s="1122" t="s">
        <v>1347</v>
      </c>
      <c r="H62" s="1123"/>
      <c r="I62" s="1123"/>
      <c r="J62" s="1122" t="s">
        <v>1348</v>
      </c>
      <c r="K62" s="1123"/>
      <c r="L62" s="1122" t="s">
        <v>1349</v>
      </c>
      <c r="M62" s="1123"/>
    </row>
    <row r="63" spans="1:13" x14ac:dyDescent="0.35">
      <c r="A63" s="950"/>
      <c r="B63" s="951"/>
      <c r="C63" s="951"/>
      <c r="D63" s="951"/>
      <c r="E63" s="950"/>
      <c r="F63" s="951"/>
      <c r="G63" s="950"/>
      <c r="H63" s="1124"/>
      <c r="I63" s="523"/>
      <c r="J63" s="950"/>
      <c r="K63" s="951"/>
      <c r="L63" s="950"/>
      <c r="M63" s="951"/>
    </row>
    <row r="64" spans="1:13" x14ac:dyDescent="0.35">
      <c r="A64" s="950"/>
      <c r="B64" s="951"/>
      <c r="C64" s="951"/>
      <c r="D64" s="951"/>
      <c r="E64" s="950"/>
      <c r="F64" s="951"/>
      <c r="G64" s="950"/>
      <c r="H64" s="1124"/>
      <c r="I64" s="523"/>
      <c r="J64" s="950"/>
      <c r="K64" s="951"/>
      <c r="L64" s="950"/>
      <c r="M64" s="951"/>
    </row>
    <row r="65" spans="1:13" x14ac:dyDescent="0.35">
      <c r="A65" s="950"/>
      <c r="B65" s="951"/>
      <c r="C65" s="951"/>
      <c r="D65" s="951"/>
      <c r="E65" s="950"/>
      <c r="F65" s="951"/>
      <c r="G65" s="950"/>
      <c r="H65" s="1124"/>
      <c r="I65" s="523"/>
      <c r="J65" s="950"/>
      <c r="K65" s="951"/>
      <c r="L65" s="950"/>
      <c r="M65" s="951"/>
    </row>
    <row r="66" spans="1:13" x14ac:dyDescent="0.35">
      <c r="A66" s="950"/>
      <c r="B66" s="951"/>
      <c r="C66" s="951"/>
      <c r="D66" s="951"/>
      <c r="E66" s="950"/>
      <c r="F66" s="951"/>
      <c r="G66" s="950"/>
      <c r="H66" s="1124"/>
      <c r="I66" s="523"/>
      <c r="J66" s="950"/>
      <c r="K66" s="951"/>
      <c r="L66" s="950"/>
      <c r="M66" s="951"/>
    </row>
    <row r="67" spans="1:13" x14ac:dyDescent="0.35">
      <c r="A67" s="950"/>
      <c r="B67" s="951"/>
      <c r="C67" s="951"/>
      <c r="D67" s="951"/>
      <c r="E67" s="950"/>
      <c r="F67" s="951"/>
      <c r="G67" s="950"/>
      <c r="H67" s="1124"/>
      <c r="I67" s="523"/>
      <c r="J67" s="950"/>
      <c r="K67" s="951"/>
      <c r="L67" s="950"/>
      <c r="M67" s="951"/>
    </row>
    <row r="68" spans="1:13" x14ac:dyDescent="0.35">
      <c r="A68" s="1"/>
      <c r="B68" s="1"/>
      <c r="C68" s="1"/>
      <c r="D68" s="1"/>
      <c r="E68" s="1"/>
      <c r="F68" s="1"/>
      <c r="G68" s="1"/>
      <c r="H68" s="1"/>
      <c r="I68" s="1"/>
      <c r="J68" s="1"/>
      <c r="K68" s="1"/>
      <c r="L68" s="1"/>
      <c r="M68" s="1"/>
    </row>
    <row r="69" spans="1:13" x14ac:dyDescent="0.35">
      <c r="A69" s="1"/>
      <c r="B69" s="1"/>
      <c r="C69" s="1"/>
      <c r="D69" s="1"/>
      <c r="E69" s="1"/>
      <c r="F69" s="1"/>
      <c r="G69" s="1"/>
      <c r="H69" s="1"/>
      <c r="I69" s="1"/>
      <c r="J69" s="1"/>
      <c r="K69" s="1"/>
      <c r="L69" s="1"/>
      <c r="M69" s="1"/>
    </row>
    <row r="70" spans="1:13" x14ac:dyDescent="0.35">
      <c r="A70" s="41" t="s">
        <v>1350</v>
      </c>
      <c r="B70" s="1"/>
      <c r="C70" s="1"/>
      <c r="D70" s="1"/>
      <c r="E70" s="1"/>
      <c r="F70" s="1"/>
      <c r="G70" s="1"/>
      <c r="H70" s="1"/>
      <c r="I70" s="1"/>
      <c r="J70" s="1"/>
      <c r="K70" s="1"/>
      <c r="L70" s="1"/>
      <c r="M70" s="1"/>
    </row>
    <row r="71" spans="1:13" x14ac:dyDescent="0.35">
      <c r="A71" s="1"/>
      <c r="B71" s="1"/>
      <c r="C71" s="1"/>
      <c r="D71" s="1"/>
      <c r="E71" s="1"/>
      <c r="F71" s="1"/>
      <c r="G71" s="1"/>
      <c r="H71" s="1"/>
      <c r="I71" s="1"/>
      <c r="J71" s="1"/>
      <c r="K71" s="1"/>
      <c r="L71" s="1"/>
      <c r="M71" s="1"/>
    </row>
    <row r="72" spans="1:13" ht="85.9" customHeight="1" x14ac:dyDescent="0.35">
      <c r="A72" s="926" t="s">
        <v>1351</v>
      </c>
      <c r="B72" s="927"/>
      <c r="C72" s="927"/>
      <c r="D72" s="927"/>
      <c r="E72" s="927"/>
      <c r="F72" s="927"/>
      <c r="G72" s="927"/>
      <c r="H72" s="927"/>
      <c r="I72" s="927"/>
      <c r="J72" s="927"/>
      <c r="K72" s="927"/>
      <c r="L72" s="927"/>
      <c r="M72" s="927"/>
    </row>
    <row r="73" spans="1:13" ht="6" customHeight="1" x14ac:dyDescent="0.35">
      <c r="A73" s="1"/>
      <c r="B73" s="1"/>
      <c r="C73" s="1"/>
      <c r="D73" s="1"/>
      <c r="E73" s="1"/>
      <c r="F73" s="1"/>
      <c r="G73" s="1"/>
      <c r="H73" s="1"/>
      <c r="I73" s="1"/>
      <c r="J73" s="1"/>
      <c r="K73" s="1"/>
      <c r="L73" s="1"/>
      <c r="M73" s="1"/>
    </row>
    <row r="74" spans="1:13" x14ac:dyDescent="0.35">
      <c r="A74" s="345"/>
      <c r="B74" s="1" t="s">
        <v>340</v>
      </c>
      <c r="C74" s="1"/>
      <c r="D74" s="1"/>
      <c r="E74" s="1"/>
      <c r="F74" s="1"/>
      <c r="G74" s="1"/>
      <c r="H74" s="1"/>
      <c r="I74" s="1"/>
      <c r="J74" s="1"/>
      <c r="K74" s="1"/>
      <c r="L74" s="1"/>
      <c r="M74" s="1"/>
    </row>
    <row r="75" spans="1:13" ht="6" customHeight="1" x14ac:dyDescent="0.35">
      <c r="A75" s="1"/>
      <c r="B75" s="1"/>
      <c r="C75" s="1"/>
      <c r="D75" s="1"/>
      <c r="E75" s="1"/>
      <c r="F75" s="1"/>
      <c r="G75" s="1"/>
      <c r="H75" s="1"/>
      <c r="I75" s="1"/>
      <c r="J75" s="1"/>
      <c r="K75" s="1"/>
      <c r="L75" s="1"/>
      <c r="M75" s="1"/>
    </row>
    <row r="76" spans="1:13" x14ac:dyDescent="0.35">
      <c r="A76" s="345"/>
      <c r="B76" s="1" t="s">
        <v>403</v>
      </c>
      <c r="C76" s="1"/>
      <c r="D76" s="1"/>
      <c r="E76" s="1"/>
      <c r="F76" s="1"/>
      <c r="G76" s="1"/>
      <c r="H76" s="1"/>
      <c r="I76" s="1"/>
      <c r="J76" s="1"/>
      <c r="K76" s="1"/>
      <c r="L76" s="1"/>
      <c r="M76" s="1"/>
    </row>
    <row r="77" spans="1:13" ht="6" customHeight="1" x14ac:dyDescent="0.35">
      <c r="A77" s="1"/>
      <c r="B77" s="1"/>
      <c r="C77" s="1"/>
      <c r="D77" s="1"/>
      <c r="E77" s="1"/>
      <c r="F77" s="1"/>
      <c r="G77" s="1"/>
      <c r="H77" s="1"/>
      <c r="I77" s="1"/>
      <c r="J77" s="1"/>
      <c r="K77" s="1"/>
      <c r="L77" s="1"/>
      <c r="M77" s="1"/>
    </row>
    <row r="78" spans="1:13" x14ac:dyDescent="0.35">
      <c r="A78" s="1" t="s">
        <v>1345</v>
      </c>
      <c r="B78" s="1"/>
      <c r="C78" s="1"/>
      <c r="D78" s="1"/>
      <c r="E78" s="1"/>
      <c r="F78" s="1"/>
      <c r="G78" s="1"/>
      <c r="H78" s="1"/>
      <c r="I78" s="1"/>
      <c r="J78" s="1"/>
      <c r="K78" s="1"/>
      <c r="L78" s="1"/>
      <c r="M78" s="1"/>
    </row>
    <row r="79" spans="1:13" ht="6" customHeight="1" x14ac:dyDescent="0.35">
      <c r="A79" s="1"/>
      <c r="B79" s="1"/>
      <c r="C79" s="1"/>
      <c r="D79" s="1"/>
      <c r="E79" s="1"/>
      <c r="F79" s="1"/>
      <c r="G79" s="1"/>
      <c r="H79" s="1"/>
      <c r="I79" s="1"/>
      <c r="J79" s="1"/>
      <c r="K79" s="1"/>
      <c r="L79" s="1"/>
      <c r="M79" s="1"/>
    </row>
    <row r="80" spans="1:13" ht="31.9" customHeight="1" x14ac:dyDescent="0.35">
      <c r="A80" s="1122" t="s">
        <v>166</v>
      </c>
      <c r="B80" s="1123"/>
      <c r="C80" s="1123"/>
      <c r="D80" s="1123"/>
      <c r="E80" s="1122" t="s">
        <v>1352</v>
      </c>
      <c r="F80" s="1123"/>
      <c r="G80" s="1122" t="s">
        <v>1353</v>
      </c>
      <c r="H80" s="1123"/>
      <c r="I80" s="1123"/>
      <c r="J80" s="1122" t="s">
        <v>1354</v>
      </c>
      <c r="K80" s="1123"/>
      <c r="L80" s="1122" t="s">
        <v>1349</v>
      </c>
      <c r="M80" s="1123"/>
    </row>
    <row r="81" spans="1:13" x14ac:dyDescent="0.35">
      <c r="A81" s="950"/>
      <c r="B81" s="951"/>
      <c r="C81" s="951"/>
      <c r="D81" s="951"/>
      <c r="E81" s="950"/>
      <c r="F81" s="951"/>
      <c r="G81" s="950"/>
      <c r="H81" s="1124"/>
      <c r="I81" s="523"/>
      <c r="J81" s="950"/>
      <c r="K81" s="951"/>
      <c r="L81" s="950"/>
      <c r="M81" s="951"/>
    </row>
    <row r="82" spans="1:13" x14ac:dyDescent="0.35">
      <c r="A82" s="950"/>
      <c r="B82" s="951"/>
      <c r="C82" s="951"/>
      <c r="D82" s="951"/>
      <c r="E82" s="950"/>
      <c r="F82" s="951"/>
      <c r="G82" s="950"/>
      <c r="H82" s="1124"/>
      <c r="I82" s="523"/>
      <c r="J82" s="950"/>
      <c r="K82" s="951"/>
      <c r="L82" s="950"/>
      <c r="M82" s="951"/>
    </row>
    <row r="83" spans="1:13" x14ac:dyDescent="0.35">
      <c r="A83" s="950"/>
      <c r="B83" s="951"/>
      <c r="C83" s="951"/>
      <c r="D83" s="951"/>
      <c r="E83" s="950"/>
      <c r="F83" s="951"/>
      <c r="G83" s="950"/>
      <c r="H83" s="1124"/>
      <c r="I83" s="523"/>
      <c r="J83" s="950"/>
      <c r="K83" s="951"/>
      <c r="L83" s="950"/>
      <c r="M83" s="951"/>
    </row>
    <row r="84" spans="1:13" ht="14.5" customHeight="1" x14ac:dyDescent="0.35">
      <c r="A84" s="950"/>
      <c r="B84" s="951"/>
      <c r="C84" s="951"/>
      <c r="D84" s="951"/>
      <c r="E84" s="950"/>
      <c r="F84" s="951"/>
      <c r="G84" s="950"/>
      <c r="H84" s="1124"/>
      <c r="I84" s="523"/>
      <c r="J84" s="950"/>
      <c r="K84" s="951"/>
      <c r="L84" s="950"/>
      <c r="M84" s="951"/>
    </row>
    <row r="85" spans="1:13" x14ac:dyDescent="0.35">
      <c r="A85" s="950"/>
      <c r="B85" s="951"/>
      <c r="C85" s="951"/>
      <c r="D85" s="951"/>
      <c r="E85" s="950"/>
      <c r="F85" s="951"/>
      <c r="G85" s="950"/>
      <c r="H85" s="1124"/>
      <c r="I85" s="523"/>
      <c r="J85" s="950"/>
      <c r="K85" s="951"/>
      <c r="L85" s="950"/>
      <c r="M85" s="951"/>
    </row>
    <row r="86" spans="1:13" ht="14.5" customHeight="1" x14ac:dyDescent="0.35">
      <c r="A86" s="1"/>
      <c r="B86" s="1"/>
      <c r="C86" s="1"/>
      <c r="D86" s="1"/>
      <c r="E86" s="1"/>
      <c r="F86" s="1"/>
      <c r="G86" s="1"/>
      <c r="H86" s="1"/>
      <c r="I86" s="1"/>
      <c r="J86" s="1"/>
      <c r="K86" s="1"/>
      <c r="L86" s="1"/>
      <c r="M86" s="1"/>
    </row>
    <row r="87" spans="1:13" x14ac:dyDescent="0.35">
      <c r="A87" s="1"/>
      <c r="B87" s="1"/>
      <c r="C87" s="1"/>
      <c r="D87" s="1"/>
      <c r="E87" s="1"/>
      <c r="F87" s="1"/>
      <c r="G87" s="1"/>
      <c r="H87" s="1"/>
      <c r="I87" s="1"/>
      <c r="J87" s="1"/>
      <c r="K87" s="1"/>
      <c r="L87" s="1"/>
      <c r="M87" s="1"/>
    </row>
    <row r="88" spans="1:13" x14ac:dyDescent="0.35">
      <c r="A88" s="41" t="s">
        <v>1355</v>
      </c>
      <c r="B88" s="1"/>
      <c r="C88" s="1"/>
      <c r="D88" s="1"/>
      <c r="E88" s="1"/>
      <c r="F88" s="1"/>
      <c r="G88" s="1"/>
      <c r="H88" s="1"/>
      <c r="I88" s="1"/>
      <c r="J88" s="1"/>
      <c r="K88" s="1"/>
      <c r="L88" s="1"/>
      <c r="M88" s="1"/>
    </row>
    <row r="89" spans="1:13" ht="14.5" customHeight="1" x14ac:dyDescent="0.35">
      <c r="A89" s="1"/>
      <c r="B89" s="1"/>
      <c r="C89" s="1"/>
      <c r="D89" s="1"/>
      <c r="E89" s="1"/>
      <c r="F89" s="1"/>
      <c r="G89" s="1"/>
      <c r="H89" s="1"/>
      <c r="I89" s="1"/>
      <c r="J89" s="1"/>
      <c r="K89" s="1"/>
      <c r="L89" s="1"/>
      <c r="M89" s="1"/>
    </row>
    <row r="90" spans="1:13" ht="40.15" customHeight="1" x14ac:dyDescent="0.35">
      <c r="A90" s="926" t="s">
        <v>1356</v>
      </c>
      <c r="B90" s="927"/>
      <c r="C90" s="927"/>
      <c r="D90" s="927"/>
      <c r="E90" s="927"/>
      <c r="F90" s="927"/>
      <c r="G90" s="927"/>
      <c r="H90" s="927"/>
      <c r="I90" s="927"/>
      <c r="J90" s="927"/>
      <c r="K90" s="927"/>
      <c r="L90" s="927"/>
      <c r="M90" s="927"/>
    </row>
    <row r="91" spans="1:13" ht="6" customHeight="1" x14ac:dyDescent="0.35">
      <c r="A91" s="1"/>
      <c r="B91" s="1"/>
      <c r="C91" s="1"/>
      <c r="D91" s="1"/>
      <c r="E91" s="1"/>
      <c r="F91" s="1"/>
      <c r="G91" s="1"/>
      <c r="H91" s="1"/>
      <c r="I91" s="1"/>
      <c r="J91" s="1"/>
      <c r="K91" s="1"/>
      <c r="L91" s="1"/>
      <c r="M91" s="1"/>
    </row>
    <row r="92" spans="1:13" x14ac:dyDescent="0.35">
      <c r="A92" s="345"/>
      <c r="B92" s="1" t="s">
        <v>340</v>
      </c>
      <c r="C92" s="1"/>
      <c r="D92" s="1"/>
      <c r="E92" s="1"/>
      <c r="F92" s="1"/>
      <c r="G92" s="1"/>
      <c r="H92" s="1"/>
      <c r="I92" s="1"/>
      <c r="J92" s="1"/>
      <c r="K92" s="1"/>
      <c r="L92" s="1"/>
      <c r="M92" s="1"/>
    </row>
    <row r="93" spans="1:13" ht="6" customHeight="1" x14ac:dyDescent="0.35">
      <c r="A93" s="1"/>
      <c r="B93" s="1"/>
      <c r="C93" s="1"/>
      <c r="D93" s="1"/>
      <c r="E93" s="1"/>
      <c r="F93" s="1"/>
      <c r="G93" s="1"/>
      <c r="H93" s="1"/>
      <c r="I93" s="1"/>
      <c r="J93" s="1"/>
      <c r="K93" s="1"/>
      <c r="L93" s="1"/>
      <c r="M93" s="1"/>
    </row>
    <row r="94" spans="1:13" x14ac:dyDescent="0.35">
      <c r="A94" s="345"/>
      <c r="B94" s="1" t="s">
        <v>403</v>
      </c>
      <c r="C94" s="1"/>
      <c r="D94" s="1"/>
      <c r="E94" s="1"/>
      <c r="F94" s="1"/>
      <c r="G94" s="1"/>
      <c r="H94" s="1"/>
      <c r="I94" s="1"/>
      <c r="J94" s="1"/>
      <c r="K94" s="1"/>
      <c r="L94" s="1"/>
      <c r="M94" s="1"/>
    </row>
    <row r="95" spans="1:13" ht="6" customHeight="1" x14ac:dyDescent="0.35">
      <c r="A95" s="1"/>
      <c r="B95" s="1"/>
      <c r="C95" s="1"/>
      <c r="D95" s="1"/>
      <c r="E95" s="1"/>
      <c r="F95" s="1"/>
      <c r="G95" s="1"/>
      <c r="H95" s="1"/>
      <c r="I95" s="1"/>
      <c r="J95" s="1"/>
      <c r="K95" s="1"/>
      <c r="L95" s="1"/>
      <c r="M95" s="1"/>
    </row>
    <row r="96" spans="1:13" x14ac:dyDescent="0.35">
      <c r="A96" s="1" t="s">
        <v>1345</v>
      </c>
      <c r="B96" s="1"/>
      <c r="C96" s="1"/>
      <c r="D96" s="1"/>
      <c r="E96" s="1"/>
      <c r="F96" s="1"/>
      <c r="G96" s="1"/>
      <c r="H96" s="1"/>
      <c r="I96" s="1"/>
      <c r="J96" s="1"/>
      <c r="K96" s="1"/>
      <c r="L96" s="1"/>
      <c r="M96" s="1"/>
    </row>
    <row r="97" spans="1:13" ht="6" customHeight="1" x14ac:dyDescent="0.35">
      <c r="A97" s="1"/>
      <c r="B97" s="1"/>
      <c r="C97" s="1"/>
      <c r="D97" s="1"/>
      <c r="E97" s="1"/>
      <c r="F97" s="1"/>
      <c r="G97" s="1"/>
      <c r="H97" s="1"/>
      <c r="I97" s="1"/>
      <c r="J97" s="1"/>
      <c r="K97" s="1"/>
      <c r="L97" s="1"/>
      <c r="M97" s="1"/>
    </row>
    <row r="98" spans="1:13" ht="72" customHeight="1" x14ac:dyDescent="0.35">
      <c r="A98" s="1122" t="s">
        <v>166</v>
      </c>
      <c r="B98" s="1123"/>
      <c r="C98" s="1123"/>
      <c r="D98" s="1123"/>
      <c r="E98" s="1122" t="s">
        <v>1357</v>
      </c>
      <c r="F98" s="1123"/>
      <c r="G98" s="1122" t="s">
        <v>1358</v>
      </c>
      <c r="H98" s="1123"/>
      <c r="I98" s="1123"/>
      <c r="J98" s="1122" t="s">
        <v>1359</v>
      </c>
      <c r="K98" s="1123"/>
      <c r="L98" s="1122" t="s">
        <v>1360</v>
      </c>
      <c r="M98" s="1123"/>
    </row>
    <row r="99" spans="1:13" x14ac:dyDescent="0.35">
      <c r="A99" s="950"/>
      <c r="B99" s="951"/>
      <c r="C99" s="951"/>
      <c r="D99" s="951"/>
      <c r="E99" s="950"/>
      <c r="F99" s="951"/>
      <c r="G99" s="950"/>
      <c r="H99" s="1124"/>
      <c r="I99" s="523"/>
      <c r="J99" s="950"/>
      <c r="K99" s="951"/>
      <c r="L99" s="950"/>
      <c r="M99" s="951"/>
    </row>
    <row r="100" spans="1:13" x14ac:dyDescent="0.35">
      <c r="A100" s="950"/>
      <c r="B100" s="951"/>
      <c r="C100" s="951"/>
      <c r="D100" s="951"/>
      <c r="E100" s="950"/>
      <c r="F100" s="951"/>
      <c r="G100" s="950"/>
      <c r="H100" s="1124"/>
      <c r="I100" s="523"/>
      <c r="J100" s="950"/>
      <c r="K100" s="951"/>
      <c r="L100" s="950"/>
      <c r="M100" s="951"/>
    </row>
    <row r="101" spans="1:13" x14ac:dyDescent="0.35">
      <c r="A101" s="950"/>
      <c r="B101" s="951"/>
      <c r="C101" s="951"/>
      <c r="D101" s="951"/>
      <c r="E101" s="950"/>
      <c r="F101" s="951"/>
      <c r="G101" s="950"/>
      <c r="H101" s="1124"/>
      <c r="I101" s="523"/>
      <c r="J101" s="950"/>
      <c r="K101" s="951"/>
      <c r="L101" s="950"/>
      <c r="M101" s="951"/>
    </row>
    <row r="102" spans="1:13" ht="14.5" customHeight="1" x14ac:dyDescent="0.35">
      <c r="A102" s="950"/>
      <c r="B102" s="951"/>
      <c r="C102" s="951"/>
      <c r="D102" s="951"/>
      <c r="E102" s="950"/>
      <c r="F102" s="951"/>
      <c r="G102" s="950"/>
      <c r="H102" s="1124"/>
      <c r="I102" s="523"/>
      <c r="J102" s="950"/>
      <c r="K102" s="951"/>
      <c r="L102" s="950"/>
      <c r="M102" s="951"/>
    </row>
    <row r="103" spans="1:13" x14ac:dyDescent="0.35">
      <c r="A103" s="950"/>
      <c r="B103" s="951"/>
      <c r="C103" s="951"/>
      <c r="D103" s="951"/>
      <c r="E103" s="950"/>
      <c r="F103" s="951"/>
      <c r="G103" s="950"/>
      <c r="H103" s="1124"/>
      <c r="I103" s="523"/>
      <c r="J103" s="950"/>
      <c r="K103" s="951"/>
      <c r="L103" s="950"/>
      <c r="M103" s="951"/>
    </row>
    <row r="104" spans="1:13" ht="14.5" customHeight="1" x14ac:dyDescent="0.35">
      <c r="A104" s="1"/>
      <c r="B104" s="1"/>
      <c r="C104" s="1"/>
      <c r="D104" s="1"/>
      <c r="E104" s="1"/>
      <c r="F104" s="1"/>
      <c r="G104" s="1"/>
      <c r="H104" s="1"/>
      <c r="I104" s="1"/>
      <c r="J104" s="1"/>
      <c r="K104" s="1"/>
      <c r="L104" s="1"/>
      <c r="M104" s="1"/>
    </row>
    <row r="105" spans="1:13" x14ac:dyDescent="0.35">
      <c r="A105" s="1"/>
      <c r="B105" s="1"/>
      <c r="C105" s="1"/>
      <c r="D105" s="1"/>
      <c r="E105" s="1"/>
      <c r="F105" s="1"/>
      <c r="G105" s="1"/>
      <c r="H105" s="1"/>
      <c r="I105" s="1"/>
      <c r="J105" s="1"/>
      <c r="K105" s="1"/>
      <c r="L105" s="1"/>
      <c r="M105" s="1"/>
    </row>
    <row r="106" spans="1:13" x14ac:dyDescent="0.35">
      <c r="A106" s="41" t="s">
        <v>1361</v>
      </c>
      <c r="B106" s="1"/>
      <c r="C106" s="1"/>
      <c r="D106" s="1"/>
      <c r="E106" s="1"/>
      <c r="F106" s="1"/>
      <c r="G106" s="1"/>
      <c r="H106" s="1"/>
      <c r="I106" s="1"/>
      <c r="J106" s="1"/>
      <c r="K106" s="1"/>
      <c r="L106" s="1"/>
      <c r="M106" s="1"/>
    </row>
    <row r="107" spans="1:13" ht="14.5" customHeight="1" x14ac:dyDescent="0.35">
      <c r="A107" s="1"/>
      <c r="B107" s="1"/>
      <c r="C107" s="1"/>
      <c r="D107" s="1"/>
      <c r="E107" s="1"/>
      <c r="F107" s="1"/>
      <c r="G107" s="1"/>
      <c r="H107" s="1"/>
      <c r="I107" s="1"/>
      <c r="J107" s="1"/>
      <c r="K107" s="1"/>
      <c r="L107" s="1"/>
      <c r="M107" s="1"/>
    </row>
    <row r="108" spans="1:13" ht="27.65" customHeight="1" x14ac:dyDescent="0.35">
      <c r="A108" s="926" t="s">
        <v>1362</v>
      </c>
      <c r="B108" s="927"/>
      <c r="C108" s="927"/>
      <c r="D108" s="927"/>
      <c r="E108" s="927"/>
      <c r="F108" s="927"/>
      <c r="G108" s="927"/>
      <c r="H108" s="927"/>
      <c r="I108" s="927"/>
      <c r="J108" s="927"/>
      <c r="K108" s="927"/>
      <c r="L108" s="927"/>
      <c r="M108" s="927"/>
    </row>
    <row r="109" spans="1:13" ht="14.5" customHeight="1" x14ac:dyDescent="0.35">
      <c r="A109" s="1"/>
      <c r="B109" s="1"/>
      <c r="C109" s="1"/>
      <c r="D109" s="1"/>
      <c r="E109" s="1"/>
      <c r="F109" s="1"/>
      <c r="G109" s="1"/>
      <c r="H109" s="1"/>
      <c r="I109" s="1"/>
      <c r="J109" s="1"/>
      <c r="K109" s="1"/>
      <c r="L109" s="1"/>
      <c r="M109" s="1"/>
    </row>
    <row r="110" spans="1:13" ht="93.75" customHeight="1" x14ac:dyDescent="0.35">
      <c r="A110" s="941" t="s">
        <v>1363</v>
      </c>
      <c r="B110" s="1118"/>
      <c r="C110" s="1118"/>
      <c r="D110" s="1118"/>
      <c r="E110" s="1118"/>
      <c r="F110" s="1118"/>
      <c r="G110" s="1118"/>
      <c r="H110" s="1118"/>
      <c r="I110" s="1118"/>
      <c r="J110" s="1118"/>
      <c r="K110" s="1118"/>
      <c r="L110" s="1118"/>
      <c r="M110" s="1118"/>
    </row>
    <row r="111" spans="1:13" x14ac:dyDescent="0.35">
      <c r="A111" s="1"/>
      <c r="B111" s="1"/>
      <c r="C111" s="1"/>
      <c r="D111" s="1"/>
      <c r="E111" s="1"/>
      <c r="F111" s="1"/>
      <c r="G111" s="1"/>
      <c r="H111" s="1"/>
      <c r="I111" s="1"/>
      <c r="J111" s="1"/>
      <c r="K111" s="1"/>
      <c r="L111" s="1"/>
      <c r="M111" s="1"/>
    </row>
    <row r="112" spans="1:13" x14ac:dyDescent="0.35">
      <c r="A112" s="41" t="s">
        <v>1364</v>
      </c>
      <c r="B112" s="1"/>
      <c r="C112" s="1"/>
      <c r="D112" s="1"/>
      <c r="E112" s="1"/>
      <c r="F112" s="1"/>
      <c r="G112" s="1"/>
      <c r="H112" s="1"/>
      <c r="I112" s="1"/>
      <c r="J112" s="1"/>
      <c r="K112" s="1"/>
      <c r="L112" s="1"/>
      <c r="M112" s="1"/>
    </row>
    <row r="113" spans="1:13" ht="12.75" customHeight="1" x14ac:dyDescent="0.35">
      <c r="A113" s="1"/>
      <c r="B113" s="1"/>
      <c r="C113" s="1"/>
      <c r="D113" s="1"/>
      <c r="E113" s="1"/>
      <c r="F113" s="1"/>
      <c r="G113" s="1"/>
      <c r="H113" s="1"/>
      <c r="I113" s="1"/>
      <c r="J113" s="1"/>
      <c r="K113" s="1"/>
      <c r="L113" s="1"/>
      <c r="M113" s="1"/>
    </row>
    <row r="114" spans="1:13" ht="115.9" customHeight="1" x14ac:dyDescent="0.35">
      <c r="A114" s="926" t="s">
        <v>1365</v>
      </c>
      <c r="B114" s="927"/>
      <c r="C114" s="927"/>
      <c r="D114" s="927"/>
      <c r="E114" s="927"/>
      <c r="F114" s="927"/>
      <c r="G114" s="927"/>
      <c r="H114" s="927"/>
      <c r="I114" s="927"/>
      <c r="J114" s="927"/>
      <c r="K114" s="927"/>
      <c r="L114" s="927"/>
      <c r="M114" s="927"/>
    </row>
    <row r="115" spans="1:13" ht="21.75" customHeight="1" x14ac:dyDescent="0.35">
      <c r="A115" s="1"/>
      <c r="B115" s="1"/>
      <c r="C115" s="1"/>
      <c r="D115" s="1"/>
      <c r="E115" s="1"/>
      <c r="F115" s="1"/>
      <c r="G115" s="1"/>
      <c r="H115" s="1"/>
      <c r="I115" s="1"/>
      <c r="J115" s="1"/>
      <c r="K115" s="1"/>
      <c r="L115" s="1"/>
      <c r="M115" s="1"/>
    </row>
    <row r="116" spans="1:13" x14ac:dyDescent="0.35">
      <c r="A116" s="41" t="s">
        <v>1366</v>
      </c>
      <c r="B116" s="1"/>
      <c r="C116" s="1"/>
      <c r="D116" s="1"/>
      <c r="E116" s="1"/>
      <c r="F116" s="1"/>
      <c r="G116" s="1"/>
      <c r="H116" s="1"/>
      <c r="I116" s="1"/>
      <c r="J116" s="1"/>
      <c r="K116" s="1"/>
      <c r="L116" s="1"/>
      <c r="M116" s="1"/>
    </row>
    <row r="117" spans="1:13" ht="9" customHeight="1" x14ac:dyDescent="0.35">
      <c r="A117" s="1"/>
      <c r="B117" s="1"/>
      <c r="C117" s="1"/>
      <c r="D117" s="1"/>
      <c r="E117" s="1"/>
      <c r="F117" s="1"/>
      <c r="G117" s="1"/>
      <c r="H117" s="1"/>
      <c r="I117" s="1"/>
      <c r="J117" s="1"/>
      <c r="K117" s="1"/>
      <c r="L117" s="1"/>
      <c r="M117" s="1"/>
    </row>
    <row r="118" spans="1:13" ht="27" customHeight="1" x14ac:dyDescent="0.35">
      <c r="A118" s="337" t="s">
        <v>46</v>
      </c>
      <c r="B118" s="945" t="s">
        <v>1367</v>
      </c>
      <c r="C118" s="1119"/>
      <c r="D118" s="1119"/>
      <c r="E118" s="1119"/>
      <c r="F118" s="1119"/>
      <c r="G118" s="1119"/>
      <c r="H118" s="1119"/>
      <c r="I118" s="1119"/>
      <c r="J118" s="1119"/>
      <c r="K118" s="1119"/>
      <c r="L118" s="1119"/>
      <c r="M118" s="1119"/>
    </row>
    <row r="119" spans="1:13" x14ac:dyDescent="0.35">
      <c r="A119" s="335"/>
      <c r="B119" s="1"/>
      <c r="C119" s="1"/>
      <c r="D119" s="1"/>
      <c r="E119" s="1"/>
      <c r="F119" s="1"/>
      <c r="G119" s="1"/>
      <c r="H119" s="1"/>
      <c r="I119" s="1"/>
      <c r="J119" s="1"/>
      <c r="K119" s="1"/>
      <c r="L119" s="1"/>
      <c r="M119" s="1"/>
    </row>
    <row r="120" spans="1:13" ht="72.650000000000006" customHeight="1" x14ac:dyDescent="0.35">
      <c r="A120" s="336" t="s">
        <v>54</v>
      </c>
      <c r="B120" s="945" t="s">
        <v>1368</v>
      </c>
      <c r="C120" s="1119"/>
      <c r="D120" s="1119"/>
      <c r="E120" s="1119"/>
      <c r="F120" s="1119"/>
      <c r="G120" s="1119"/>
      <c r="H120" s="1119"/>
      <c r="I120" s="1119"/>
      <c r="J120" s="1119"/>
      <c r="K120" s="1119"/>
      <c r="L120" s="1119"/>
      <c r="M120" s="1119"/>
    </row>
    <row r="121" spans="1:13" x14ac:dyDescent="0.35">
      <c r="A121" s="335"/>
      <c r="B121" s="1"/>
      <c r="C121" s="1"/>
      <c r="D121" s="1"/>
      <c r="E121" s="1"/>
      <c r="F121" s="1"/>
      <c r="G121" s="1"/>
      <c r="H121" s="1"/>
      <c r="I121" s="1"/>
      <c r="J121" s="1"/>
      <c r="K121" s="1"/>
      <c r="L121" s="1"/>
      <c r="M121" s="1"/>
    </row>
    <row r="122" spans="1:13" ht="57" customHeight="1" x14ac:dyDescent="0.35">
      <c r="A122" s="336" t="s">
        <v>62</v>
      </c>
      <c r="B122" s="945" t="s">
        <v>1369</v>
      </c>
      <c r="C122" s="1119"/>
      <c r="D122" s="1119"/>
      <c r="E122" s="1119"/>
      <c r="F122" s="1119"/>
      <c r="G122" s="1119"/>
      <c r="H122" s="1119"/>
      <c r="I122" s="1119"/>
      <c r="J122" s="1119"/>
      <c r="K122" s="1119"/>
      <c r="L122" s="1119"/>
      <c r="M122" s="1119"/>
    </row>
    <row r="123" spans="1:13" ht="27.75" customHeight="1" x14ac:dyDescent="0.35">
      <c r="A123" s="1"/>
      <c r="B123" s="1"/>
      <c r="C123" s="1"/>
      <c r="D123" s="1"/>
      <c r="E123" s="1"/>
      <c r="F123" s="1"/>
      <c r="G123" s="1"/>
      <c r="H123" s="1"/>
      <c r="I123" s="1"/>
      <c r="J123" s="1"/>
      <c r="K123" s="1"/>
      <c r="L123" s="1"/>
      <c r="M123" s="1"/>
    </row>
    <row r="124" spans="1:13" x14ac:dyDescent="0.35">
      <c r="A124" s="41" t="s">
        <v>1309</v>
      </c>
      <c r="B124" s="1"/>
      <c r="C124" s="1"/>
      <c r="D124" s="1"/>
      <c r="E124" s="1"/>
      <c r="F124" s="1"/>
      <c r="G124" s="1"/>
      <c r="H124" s="1"/>
      <c r="I124" s="1"/>
      <c r="J124" s="1"/>
      <c r="K124" s="1"/>
      <c r="L124" s="1"/>
      <c r="M124" s="1"/>
    </row>
    <row r="125" spans="1:13" ht="10.5" customHeight="1" x14ac:dyDescent="0.35">
      <c r="A125" s="1"/>
      <c r="B125" s="1"/>
      <c r="C125" s="1"/>
      <c r="D125" s="1"/>
      <c r="E125" s="1"/>
      <c r="F125" s="1"/>
      <c r="G125" s="1"/>
      <c r="H125" s="1"/>
      <c r="I125" s="1"/>
      <c r="J125" s="1"/>
      <c r="K125" s="1"/>
      <c r="L125" s="1"/>
      <c r="M125" s="1"/>
    </row>
    <row r="126" spans="1:13" ht="57.65" customHeight="1" x14ac:dyDescent="0.35">
      <c r="A126" s="926" t="s">
        <v>1370</v>
      </c>
      <c r="B126" s="927"/>
      <c r="C126" s="927"/>
      <c r="D126" s="927"/>
      <c r="E126" s="927"/>
      <c r="F126" s="927"/>
      <c r="G126" s="927"/>
      <c r="H126" s="927"/>
      <c r="I126" s="927"/>
      <c r="J126" s="927"/>
      <c r="K126" s="927"/>
      <c r="L126" s="927"/>
      <c r="M126" s="927"/>
    </row>
    <row r="127" spans="1:13" ht="12.75" customHeight="1" x14ac:dyDescent="0.35">
      <c r="A127" s="1"/>
      <c r="B127" s="1"/>
      <c r="C127" s="1"/>
      <c r="D127" s="1"/>
      <c r="E127" s="1"/>
      <c r="F127" s="1"/>
      <c r="G127" s="1"/>
      <c r="H127" s="1"/>
      <c r="I127" s="1"/>
      <c r="J127" s="1"/>
      <c r="K127" s="1"/>
      <c r="L127" s="1"/>
      <c r="M127" s="1"/>
    </row>
    <row r="128" spans="1:13" ht="57" customHeight="1" x14ac:dyDescent="0.35">
      <c r="A128" s="926" t="s">
        <v>1371</v>
      </c>
      <c r="B128" s="927"/>
      <c r="C128" s="927"/>
      <c r="D128" s="927"/>
      <c r="E128" s="927"/>
      <c r="F128" s="927"/>
      <c r="G128" s="927"/>
      <c r="H128" s="927"/>
      <c r="I128" s="927"/>
      <c r="J128" s="927"/>
      <c r="K128" s="927"/>
      <c r="L128" s="927"/>
      <c r="M128" s="927"/>
    </row>
    <row r="129" spans="1:13" ht="15" customHeight="1" x14ac:dyDescent="0.35">
      <c r="A129" s="1"/>
      <c r="B129" s="1"/>
      <c r="C129" s="1"/>
      <c r="D129" s="1"/>
      <c r="E129" s="1"/>
      <c r="F129" s="1"/>
      <c r="G129" s="1"/>
      <c r="H129" s="1"/>
      <c r="I129" s="1"/>
      <c r="J129" s="1"/>
      <c r="K129" s="1"/>
      <c r="L129" s="1"/>
      <c r="M129" s="1"/>
    </row>
    <row r="130" spans="1:13" ht="112.9" customHeight="1" x14ac:dyDescent="0.35">
      <c r="A130" s="926" t="s">
        <v>1372</v>
      </c>
      <c r="B130" s="927"/>
      <c r="C130" s="927"/>
      <c r="D130" s="927"/>
      <c r="E130" s="927"/>
      <c r="F130" s="927"/>
      <c r="G130" s="927"/>
      <c r="H130" s="927"/>
      <c r="I130" s="927"/>
      <c r="J130" s="927"/>
      <c r="K130" s="927"/>
      <c r="L130" s="927"/>
      <c r="M130" s="927"/>
    </row>
    <row r="131" spans="1:13" ht="96.75" customHeight="1" x14ac:dyDescent="0.35">
      <c r="A131" s="926" t="s">
        <v>1373</v>
      </c>
      <c r="B131" s="927"/>
      <c r="C131" s="927"/>
      <c r="D131" s="927"/>
      <c r="E131" s="927"/>
      <c r="F131" s="927"/>
      <c r="G131" s="927"/>
      <c r="H131" s="927"/>
      <c r="I131" s="927"/>
      <c r="J131" s="927"/>
      <c r="K131" s="927"/>
      <c r="L131" s="927"/>
      <c r="M131" s="927"/>
    </row>
    <row r="132" spans="1:13" ht="3.75" customHeight="1" x14ac:dyDescent="0.35">
      <c r="A132" s="1"/>
      <c r="B132" s="1"/>
      <c r="C132" s="1"/>
      <c r="D132" s="1"/>
      <c r="E132" s="1"/>
      <c r="F132" s="1"/>
      <c r="G132" s="1"/>
      <c r="H132" s="1"/>
      <c r="I132" s="1"/>
      <c r="J132" s="1"/>
      <c r="K132" s="1"/>
      <c r="L132" s="1"/>
      <c r="M132" s="1"/>
    </row>
    <row r="133" spans="1:13" ht="40.9" customHeight="1" x14ac:dyDescent="0.35">
      <c r="A133" s="926" t="s">
        <v>1374</v>
      </c>
      <c r="B133" s="927"/>
      <c r="C133" s="927"/>
      <c r="D133" s="927"/>
      <c r="E133" s="927"/>
      <c r="F133" s="927"/>
      <c r="G133" s="927"/>
      <c r="H133" s="927"/>
      <c r="I133" s="927"/>
      <c r="J133" s="927"/>
      <c r="K133" s="927"/>
      <c r="L133" s="927"/>
      <c r="M133" s="927"/>
    </row>
    <row r="134" spans="1:13" x14ac:dyDescent="0.35">
      <c r="A134" s="1"/>
      <c r="B134" s="1"/>
      <c r="C134" s="1"/>
      <c r="D134" s="1"/>
      <c r="E134" s="1"/>
      <c r="F134" s="1"/>
      <c r="G134" s="1"/>
      <c r="H134" s="1"/>
      <c r="I134" s="1"/>
      <c r="J134" s="1"/>
      <c r="K134" s="1"/>
      <c r="L134" s="1"/>
      <c r="M134" s="1"/>
    </row>
    <row r="135" spans="1:13" x14ac:dyDescent="0.35">
      <c r="A135" s="1" t="s">
        <v>1375</v>
      </c>
      <c r="B135" s="1"/>
      <c r="C135" s="1"/>
      <c r="D135" s="1"/>
      <c r="E135" s="1"/>
      <c r="F135" s="1"/>
      <c r="G135" s="1"/>
      <c r="H135" s="1"/>
      <c r="I135" s="1"/>
      <c r="J135" s="1"/>
      <c r="K135" s="1"/>
      <c r="L135" s="1"/>
      <c r="M135" s="1"/>
    </row>
    <row r="136" spans="1:13" x14ac:dyDescent="0.35">
      <c r="A136" s="1021"/>
      <c r="B136" s="1022"/>
      <c r="C136" s="1022"/>
      <c r="D136" s="89" t="s">
        <v>1376</v>
      </c>
      <c r="E136" s="1120"/>
      <c r="F136" s="1121"/>
      <c r="G136" s="1" t="s">
        <v>1307</v>
      </c>
      <c r="H136" s="794"/>
      <c r="I136" s="1" t="s">
        <v>1262</v>
      </c>
      <c r="J136" s="1"/>
      <c r="K136" s="1"/>
      <c r="L136" s="1"/>
      <c r="M136" s="1"/>
    </row>
    <row r="137" spans="1:13" x14ac:dyDescent="0.35">
      <c r="A137" s="1"/>
      <c r="B137" s="1"/>
      <c r="C137" s="1"/>
      <c r="D137" s="1"/>
      <c r="E137" s="1"/>
      <c r="F137" s="1"/>
      <c r="G137" s="1"/>
      <c r="H137" s="1"/>
      <c r="I137" s="1"/>
      <c r="J137" s="1"/>
      <c r="K137" s="1"/>
      <c r="L137" s="1"/>
      <c r="M137" s="1"/>
    </row>
    <row r="138" spans="1:13" x14ac:dyDescent="0.35">
      <c r="A138" s="1"/>
      <c r="B138" s="1"/>
      <c r="C138" s="1"/>
      <c r="D138" s="1"/>
      <c r="E138" s="1"/>
      <c r="F138" s="1"/>
      <c r="G138" s="1"/>
      <c r="H138" s="1"/>
      <c r="I138" s="1"/>
      <c r="J138" s="1"/>
      <c r="K138" s="1"/>
      <c r="L138" s="1"/>
      <c r="M138" s="1"/>
    </row>
    <row r="139" spans="1:13" x14ac:dyDescent="0.35">
      <c r="A139" s="1" t="s">
        <v>1377</v>
      </c>
      <c r="B139" s="1"/>
      <c r="C139" s="1"/>
      <c r="D139" s="1"/>
      <c r="E139" s="1"/>
      <c r="F139" s="1"/>
      <c r="G139" s="1"/>
      <c r="H139" s="1"/>
      <c r="I139" s="1"/>
      <c r="J139" s="1"/>
      <c r="K139" s="1"/>
      <c r="L139" s="1"/>
      <c r="M139" s="1"/>
    </row>
    <row r="140" spans="1:13" x14ac:dyDescent="0.35">
      <c r="A140" s="1"/>
      <c r="B140" s="1"/>
      <c r="C140" s="1"/>
      <c r="D140" s="1"/>
      <c r="E140" s="1"/>
      <c r="F140" s="1"/>
      <c r="G140" s="1"/>
      <c r="H140" s="1"/>
      <c r="I140" s="1"/>
      <c r="J140" s="1"/>
      <c r="K140" s="1"/>
      <c r="L140" s="1"/>
      <c r="M140" s="1"/>
    </row>
    <row r="141" spans="1:13" x14ac:dyDescent="0.35">
      <c r="A141" s="768"/>
      <c r="B141" s="768"/>
      <c r="C141" s="768"/>
      <c r="D141" s="768"/>
      <c r="E141" s="768"/>
      <c r="F141" s="768"/>
      <c r="G141" s="768"/>
      <c r="H141" s="768"/>
      <c r="I141" s="1"/>
      <c r="J141" s="1"/>
      <c r="K141" s="1"/>
      <c r="L141" s="1"/>
      <c r="M141" s="1"/>
    </row>
    <row r="142" spans="1:13" x14ac:dyDescent="0.35">
      <c r="A142" s="1"/>
      <c r="B142" s="1"/>
      <c r="C142" s="1"/>
      <c r="D142" s="1"/>
      <c r="E142" s="1"/>
      <c r="F142" s="1"/>
      <c r="G142" s="1"/>
      <c r="H142" s="1"/>
      <c r="I142" s="1"/>
      <c r="J142" s="1"/>
      <c r="K142" s="1"/>
      <c r="L142" s="1"/>
      <c r="M142" s="1"/>
    </row>
    <row r="143" spans="1:13" x14ac:dyDescent="0.35">
      <c r="A143" s="1"/>
      <c r="B143" s="1"/>
      <c r="C143" s="1"/>
      <c r="D143" s="1"/>
      <c r="E143" s="1"/>
      <c r="F143" s="1"/>
      <c r="G143" s="1"/>
      <c r="H143" s="1"/>
      <c r="I143" s="1"/>
      <c r="J143" s="1"/>
      <c r="K143" s="1"/>
      <c r="L143" s="1"/>
      <c r="M143" s="1"/>
    </row>
    <row r="144" spans="1:13" x14ac:dyDescent="0.35">
      <c r="A144" s="1" t="s">
        <v>1263</v>
      </c>
      <c r="B144" s="1"/>
      <c r="C144" s="939"/>
      <c r="D144" s="940"/>
      <c r="E144" s="940"/>
      <c r="F144" s="940"/>
      <c r="G144" s="940"/>
      <c r="H144" s="940"/>
      <c r="I144" s="1"/>
      <c r="J144" s="1"/>
      <c r="K144" s="1"/>
      <c r="L144" s="1"/>
      <c r="M144" s="1"/>
    </row>
    <row r="145" spans="1:13" x14ac:dyDescent="0.35">
      <c r="A145" s="1"/>
      <c r="B145" s="1"/>
      <c r="C145" s="1"/>
      <c r="D145" s="1"/>
      <c r="E145" s="1"/>
      <c r="F145" s="1"/>
      <c r="G145" s="1"/>
      <c r="H145" s="1"/>
      <c r="I145" s="1"/>
      <c r="J145" s="1"/>
      <c r="K145" s="1"/>
      <c r="L145" s="1"/>
      <c r="M145" s="1"/>
    </row>
    <row r="146" spans="1:13" x14ac:dyDescent="0.35">
      <c r="A146" s="1" t="s">
        <v>1378</v>
      </c>
      <c r="B146" s="1"/>
      <c r="C146" s="1116"/>
      <c r="D146" s="1117"/>
      <c r="E146" s="1117"/>
      <c r="F146" s="1117"/>
      <c r="G146" s="1117"/>
      <c r="H146" s="1117"/>
      <c r="I146" s="1"/>
      <c r="J146" s="1"/>
      <c r="K146" s="1"/>
      <c r="L146" s="1"/>
      <c r="M146" s="1"/>
    </row>
    <row r="147" spans="1:13" x14ac:dyDescent="0.35">
      <c r="A147" s="1"/>
      <c r="B147" s="1"/>
      <c r="C147" s="1"/>
      <c r="D147" s="1"/>
      <c r="E147" s="1"/>
      <c r="F147" s="1"/>
      <c r="G147" s="1"/>
      <c r="H147" s="1"/>
      <c r="I147" s="1"/>
      <c r="J147" s="1"/>
      <c r="K147" s="1"/>
      <c r="L147" s="1"/>
      <c r="M147" s="1"/>
    </row>
    <row r="148" spans="1:13" x14ac:dyDescent="0.35">
      <c r="A148" s="1"/>
      <c r="B148" s="1"/>
      <c r="C148" s="1"/>
      <c r="D148" s="1"/>
      <c r="E148" s="1"/>
      <c r="F148" s="1"/>
      <c r="G148" s="1"/>
      <c r="H148" s="1"/>
      <c r="I148" s="1"/>
      <c r="J148" s="1"/>
      <c r="K148" s="1"/>
      <c r="L148" s="1"/>
      <c r="M148" s="1"/>
    </row>
    <row r="149" spans="1:13" x14ac:dyDescent="0.35">
      <c r="A149" s="1"/>
      <c r="B149" s="1"/>
      <c r="C149" s="1"/>
      <c r="D149" s="1"/>
      <c r="E149" s="1"/>
      <c r="F149" s="1"/>
      <c r="G149" s="1"/>
      <c r="H149" s="1"/>
      <c r="I149" s="1"/>
      <c r="J149" s="1"/>
      <c r="K149" s="1"/>
      <c r="L149" s="1"/>
      <c r="M149" s="1"/>
    </row>
    <row r="150" spans="1:13" x14ac:dyDescent="0.35">
      <c r="A150" s="1"/>
      <c r="B150" s="1"/>
      <c r="C150" s="1"/>
      <c r="D150" s="1"/>
      <c r="E150" s="1"/>
      <c r="F150" s="1"/>
      <c r="G150" s="1"/>
      <c r="H150" s="1"/>
      <c r="I150" s="1"/>
      <c r="J150" s="1"/>
      <c r="K150" s="1"/>
      <c r="L150" s="1"/>
      <c r="M150" s="1"/>
    </row>
    <row r="151" spans="1:13" x14ac:dyDescent="0.35">
      <c r="A151" s="1"/>
      <c r="B151" s="1"/>
      <c r="C151" s="1"/>
      <c r="D151" s="1"/>
      <c r="E151" s="1"/>
      <c r="F151" s="1"/>
      <c r="G151" s="1"/>
      <c r="H151" s="1"/>
      <c r="I151" s="1"/>
      <c r="J151" s="1"/>
      <c r="K151" s="1"/>
      <c r="L151" s="1"/>
      <c r="M151" s="1"/>
    </row>
    <row r="152" spans="1:13" x14ac:dyDescent="0.35">
      <c r="A152" s="1"/>
      <c r="B152" s="1"/>
      <c r="C152" s="1"/>
      <c r="D152" s="1"/>
      <c r="E152" s="1"/>
      <c r="F152" s="1"/>
      <c r="G152" s="1"/>
      <c r="H152" s="1"/>
      <c r="I152" s="1"/>
      <c r="J152" s="1"/>
      <c r="K152" s="1"/>
      <c r="L152" s="1"/>
      <c r="M152" s="1"/>
    </row>
    <row r="153" spans="1:13" x14ac:dyDescent="0.35">
      <c r="A153" s="1"/>
      <c r="B153" s="1"/>
      <c r="C153" s="1"/>
      <c r="D153" s="1"/>
      <c r="E153" s="1"/>
      <c r="F153" s="1"/>
      <c r="G153" s="1"/>
      <c r="H153" s="1"/>
      <c r="I153" s="1"/>
      <c r="J153" s="1"/>
      <c r="K153" s="1"/>
      <c r="L153" s="1"/>
      <c r="M153" s="1"/>
    </row>
    <row r="154" spans="1:13" x14ac:dyDescent="0.35">
      <c r="A154" s="1"/>
      <c r="B154" s="1"/>
      <c r="C154" s="1"/>
      <c r="D154" s="1"/>
      <c r="E154" s="1"/>
      <c r="F154" s="1"/>
      <c r="G154" s="1"/>
      <c r="H154" s="1"/>
      <c r="I154" s="1"/>
      <c r="J154" s="1"/>
      <c r="K154" s="1"/>
      <c r="L154" s="1"/>
      <c r="M154" s="1"/>
    </row>
    <row r="155" spans="1:13" x14ac:dyDescent="0.35">
      <c r="A155" s="1"/>
      <c r="B155" s="1"/>
      <c r="C155" s="1"/>
      <c r="D155" s="1"/>
      <c r="E155" s="1"/>
      <c r="F155" s="1"/>
      <c r="G155" s="1"/>
      <c r="H155" s="1"/>
      <c r="I155" s="1"/>
      <c r="J155" s="1"/>
      <c r="K155" s="1"/>
      <c r="L155" s="1"/>
      <c r="M155" s="1"/>
    </row>
    <row r="156" spans="1:13" x14ac:dyDescent="0.35">
      <c r="A156" s="1"/>
      <c r="B156" s="1"/>
      <c r="C156" s="1"/>
      <c r="D156" s="1"/>
      <c r="E156" s="1"/>
      <c r="F156" s="1"/>
      <c r="G156" s="1"/>
      <c r="H156" s="1"/>
      <c r="I156" s="1"/>
      <c r="J156" s="1"/>
      <c r="K156" s="1"/>
      <c r="L156" s="1"/>
      <c r="M156" s="1"/>
    </row>
    <row r="157" spans="1:13" x14ac:dyDescent="0.35">
      <c r="A157" s="1"/>
      <c r="B157" s="1"/>
      <c r="C157" s="1"/>
      <c r="D157" s="1"/>
      <c r="E157" s="1"/>
      <c r="F157" s="1"/>
      <c r="G157" s="1"/>
      <c r="H157" s="1"/>
      <c r="I157" s="1"/>
      <c r="J157" s="1"/>
      <c r="K157" s="1"/>
      <c r="L157" s="1"/>
      <c r="M157" s="1"/>
    </row>
    <row r="158" spans="1:13" x14ac:dyDescent="0.35">
      <c r="A158" s="1"/>
      <c r="B158" s="1"/>
      <c r="C158" s="1"/>
      <c r="D158" s="1"/>
      <c r="E158" s="1"/>
      <c r="F158" s="1"/>
      <c r="G158" s="1"/>
      <c r="H158" s="1"/>
      <c r="I158" s="1"/>
      <c r="J158" s="1"/>
      <c r="K158" s="1"/>
      <c r="L158" s="1"/>
      <c r="M158" s="1"/>
    </row>
    <row r="159" spans="1:13" x14ac:dyDescent="0.35">
      <c r="A159" s="1"/>
      <c r="B159" s="1"/>
      <c r="C159" s="1"/>
      <c r="D159" s="1"/>
      <c r="E159" s="1"/>
      <c r="F159" s="1"/>
      <c r="G159" s="1"/>
      <c r="H159" s="1"/>
      <c r="I159" s="1"/>
      <c r="J159" s="1"/>
      <c r="K159" s="1"/>
      <c r="L159" s="1"/>
      <c r="M159" s="1"/>
    </row>
    <row r="160" spans="1:13" x14ac:dyDescent="0.35">
      <c r="A160" s="1"/>
      <c r="B160" s="1"/>
      <c r="C160" s="1"/>
      <c r="D160" s="1"/>
      <c r="E160" s="1"/>
      <c r="F160" s="1"/>
      <c r="G160" s="1"/>
      <c r="H160" s="1"/>
      <c r="I160" s="1"/>
      <c r="J160" s="1"/>
      <c r="K160" s="1"/>
      <c r="L160" s="1"/>
      <c r="M160" s="1"/>
    </row>
    <row r="161" spans="1:13" x14ac:dyDescent="0.35">
      <c r="A161" s="1"/>
      <c r="B161" s="1"/>
      <c r="C161" s="1"/>
      <c r="D161" s="1"/>
      <c r="E161" s="1"/>
      <c r="F161" s="1"/>
      <c r="G161" s="1"/>
      <c r="H161" s="1"/>
      <c r="I161" s="1"/>
      <c r="J161" s="1"/>
      <c r="K161" s="1"/>
      <c r="L161" s="1"/>
      <c r="M161" s="1"/>
    </row>
    <row r="162" spans="1:13" x14ac:dyDescent="0.35">
      <c r="A162" s="1"/>
      <c r="B162" s="1"/>
      <c r="C162" s="1"/>
      <c r="D162" s="1"/>
      <c r="E162" s="1"/>
      <c r="F162" s="1"/>
      <c r="G162" s="1"/>
      <c r="H162" s="1"/>
      <c r="I162" s="1"/>
      <c r="J162" s="1"/>
      <c r="K162" s="1"/>
      <c r="L162" s="1"/>
      <c r="M162" s="1"/>
    </row>
    <row r="163" spans="1:13" x14ac:dyDescent="0.35">
      <c r="A163" s="1"/>
      <c r="B163" s="1"/>
      <c r="C163" s="1"/>
      <c r="D163" s="1"/>
      <c r="E163" s="1"/>
      <c r="F163" s="1"/>
      <c r="G163" s="1"/>
      <c r="H163" s="1"/>
      <c r="I163" s="1"/>
      <c r="J163" s="1"/>
      <c r="K163" s="1"/>
      <c r="L163" s="1"/>
      <c r="M163" s="1"/>
    </row>
    <row r="164" spans="1:13" x14ac:dyDescent="0.35">
      <c r="A164" s="1"/>
      <c r="B164" s="1"/>
      <c r="C164" s="1"/>
      <c r="D164" s="1"/>
      <c r="E164" s="1"/>
      <c r="F164" s="1"/>
      <c r="G164" s="1"/>
      <c r="H164" s="1"/>
      <c r="I164" s="1"/>
      <c r="J164" s="1"/>
      <c r="K164" s="1"/>
      <c r="L164" s="1"/>
      <c r="M164" s="1"/>
    </row>
    <row r="165" spans="1:13" x14ac:dyDescent="0.35">
      <c r="A165" s="1"/>
      <c r="B165" s="1"/>
      <c r="C165" s="1"/>
      <c r="D165" s="1"/>
      <c r="E165" s="1"/>
      <c r="F165" s="1"/>
      <c r="G165" s="1"/>
      <c r="H165" s="1"/>
      <c r="I165" s="1"/>
      <c r="J165" s="1"/>
      <c r="K165" s="1"/>
      <c r="L165" s="1"/>
      <c r="M165" s="1"/>
    </row>
    <row r="166" spans="1:13" x14ac:dyDescent="0.35">
      <c r="A166" s="1"/>
      <c r="B166" s="1"/>
      <c r="C166" s="1"/>
      <c r="D166" s="1"/>
      <c r="E166" s="1"/>
      <c r="F166" s="1"/>
      <c r="G166" s="1"/>
      <c r="H166" s="1"/>
      <c r="I166" s="1"/>
      <c r="J166" s="1"/>
      <c r="K166" s="1"/>
      <c r="L166" s="1"/>
      <c r="M166" s="1"/>
    </row>
    <row r="167" spans="1:13" x14ac:dyDescent="0.35">
      <c r="A167" s="1"/>
      <c r="B167" s="1"/>
      <c r="C167" s="1"/>
      <c r="D167" s="1"/>
      <c r="E167" s="1"/>
      <c r="F167" s="1"/>
      <c r="G167" s="1"/>
      <c r="H167" s="1"/>
      <c r="I167" s="1"/>
      <c r="J167" s="1"/>
      <c r="K167" s="1"/>
      <c r="L167" s="1"/>
      <c r="M167" s="1"/>
    </row>
    <row r="168" spans="1:13" x14ac:dyDescent="0.35">
      <c r="A168" s="1"/>
      <c r="B168" s="1"/>
      <c r="C168" s="1"/>
      <c r="D168" s="1"/>
      <c r="E168" s="1"/>
      <c r="F168" s="1"/>
      <c r="G168" s="1"/>
      <c r="H168" s="1"/>
      <c r="I168" s="1"/>
      <c r="J168" s="1"/>
      <c r="K168" s="1"/>
      <c r="L168" s="1"/>
      <c r="M168" s="1"/>
    </row>
    <row r="169" spans="1:13" x14ac:dyDescent="0.35">
      <c r="A169" s="1"/>
      <c r="B169" s="1"/>
      <c r="C169" s="1"/>
      <c r="D169" s="1"/>
      <c r="E169" s="1"/>
      <c r="F169" s="1"/>
      <c r="G169" s="1"/>
      <c r="H169" s="1"/>
      <c r="I169" s="1"/>
      <c r="J169" s="1"/>
      <c r="K169" s="1"/>
      <c r="L169" s="1"/>
      <c r="M169" s="1"/>
    </row>
    <row r="170" spans="1:13" x14ac:dyDescent="0.35">
      <c r="A170" s="1"/>
      <c r="B170" s="1"/>
      <c r="C170" s="1"/>
      <c r="D170" s="1"/>
      <c r="E170" s="1"/>
      <c r="F170" s="1"/>
      <c r="G170" s="1"/>
      <c r="H170" s="1"/>
      <c r="I170" s="1"/>
      <c r="J170" s="1"/>
      <c r="K170" s="1"/>
      <c r="L170" s="1"/>
      <c r="M170" s="1"/>
    </row>
    <row r="171" spans="1:13" x14ac:dyDescent="0.35">
      <c r="A171" s="1"/>
      <c r="B171" s="1"/>
      <c r="C171" s="1"/>
      <c r="D171" s="1"/>
      <c r="E171" s="1"/>
      <c r="F171" s="1"/>
      <c r="G171" s="1"/>
      <c r="H171" s="1"/>
      <c r="I171" s="1"/>
      <c r="J171" s="1"/>
      <c r="K171" s="1"/>
      <c r="L171" s="1"/>
      <c r="M171" s="1"/>
    </row>
    <row r="172" spans="1:13" x14ac:dyDescent="0.35">
      <c r="A172" s="1"/>
      <c r="B172" s="1"/>
      <c r="C172" s="1"/>
      <c r="D172" s="1"/>
      <c r="E172" s="1"/>
      <c r="F172" s="1"/>
      <c r="G172" s="1"/>
      <c r="H172" s="1"/>
      <c r="I172" s="1"/>
      <c r="J172" s="1"/>
      <c r="K172" s="1"/>
      <c r="L172" s="1"/>
      <c r="M172" s="1"/>
    </row>
    <row r="173" spans="1:13" x14ac:dyDescent="0.35">
      <c r="A173" s="1"/>
      <c r="B173" s="1"/>
      <c r="C173" s="1"/>
      <c r="D173" s="1"/>
      <c r="E173" s="1"/>
      <c r="F173" s="1"/>
      <c r="G173" s="1"/>
      <c r="H173" s="1"/>
      <c r="I173" s="1"/>
      <c r="J173" s="1"/>
      <c r="K173" s="1"/>
      <c r="L173" s="1"/>
      <c r="M173" s="1"/>
    </row>
    <row r="174" spans="1:13" x14ac:dyDescent="0.35">
      <c r="A174" s="1"/>
      <c r="B174" s="1"/>
      <c r="C174" s="1"/>
      <c r="D174" s="1"/>
      <c r="E174" s="1"/>
      <c r="F174" s="1"/>
      <c r="G174" s="1"/>
      <c r="H174" s="1"/>
      <c r="I174" s="1"/>
      <c r="J174" s="1"/>
      <c r="K174" s="1"/>
      <c r="L174" s="1"/>
      <c r="M174" s="1"/>
    </row>
    <row r="175" spans="1:13" x14ac:dyDescent="0.35">
      <c r="A175" s="1"/>
      <c r="B175" s="1"/>
      <c r="C175" s="1"/>
      <c r="D175" s="1"/>
      <c r="E175" s="1"/>
      <c r="F175" s="1"/>
      <c r="G175" s="1"/>
      <c r="H175" s="1"/>
      <c r="I175" s="1"/>
      <c r="J175" s="1"/>
      <c r="K175" s="1"/>
      <c r="L175" s="1"/>
      <c r="M175" s="1"/>
    </row>
    <row r="176" spans="1:13" x14ac:dyDescent="0.35">
      <c r="A176" s="1"/>
      <c r="B176" s="1"/>
      <c r="C176" s="1"/>
      <c r="D176" s="1"/>
      <c r="E176" s="1"/>
      <c r="F176" s="1"/>
      <c r="G176" s="1"/>
      <c r="H176" s="1"/>
      <c r="I176" s="1"/>
      <c r="J176" s="1"/>
      <c r="K176" s="1"/>
      <c r="L176" s="1"/>
      <c r="M176" s="1"/>
    </row>
    <row r="177" spans="1:13" x14ac:dyDescent="0.35">
      <c r="A177" s="1"/>
      <c r="B177" s="1"/>
      <c r="C177" s="1"/>
      <c r="D177" s="1"/>
      <c r="E177" s="1"/>
      <c r="F177" s="1"/>
      <c r="G177" s="1"/>
      <c r="H177" s="1"/>
      <c r="I177" s="1"/>
      <c r="J177" s="1"/>
      <c r="K177" s="1"/>
      <c r="L177" s="1"/>
      <c r="M177" s="1"/>
    </row>
    <row r="178" spans="1:13" x14ac:dyDescent="0.35">
      <c r="A178" s="1"/>
      <c r="B178" s="1"/>
      <c r="C178" s="1"/>
      <c r="D178" s="1"/>
      <c r="E178" s="1"/>
      <c r="F178" s="1"/>
      <c r="G178" s="1"/>
      <c r="H178" s="1"/>
      <c r="I178" s="1"/>
      <c r="J178" s="1"/>
      <c r="K178" s="1"/>
      <c r="L178" s="1"/>
      <c r="M178" s="1"/>
    </row>
    <row r="179" spans="1:13" x14ac:dyDescent="0.35">
      <c r="A179" s="1"/>
      <c r="B179" s="1"/>
      <c r="C179" s="1"/>
      <c r="D179" s="1"/>
      <c r="E179" s="1"/>
      <c r="F179" s="1"/>
      <c r="G179" s="1"/>
      <c r="H179" s="1"/>
      <c r="I179" s="1"/>
      <c r="J179" s="1"/>
      <c r="K179" s="1"/>
      <c r="L179" s="1"/>
      <c r="M179" s="1"/>
    </row>
    <row r="180" spans="1:13" x14ac:dyDescent="0.35">
      <c r="A180" s="1"/>
      <c r="B180" s="1"/>
      <c r="C180" s="1"/>
      <c r="D180" s="1"/>
      <c r="E180" s="1"/>
      <c r="F180" s="1"/>
      <c r="G180" s="1"/>
      <c r="H180" s="1"/>
      <c r="I180" s="1"/>
      <c r="J180" s="1"/>
      <c r="K180" s="1"/>
      <c r="L180" s="1"/>
      <c r="M180" s="1"/>
    </row>
    <row r="181" spans="1:13" x14ac:dyDescent="0.35">
      <c r="A181" s="1"/>
      <c r="B181" s="1"/>
      <c r="C181" s="1"/>
      <c r="D181" s="1"/>
      <c r="E181" s="1"/>
      <c r="F181" s="1"/>
      <c r="G181" s="1"/>
      <c r="H181" s="1"/>
      <c r="I181" s="1"/>
      <c r="J181" s="1"/>
      <c r="K181" s="1"/>
      <c r="L181" s="1"/>
      <c r="M181" s="1"/>
    </row>
    <row r="182" spans="1:13" x14ac:dyDescent="0.35">
      <c r="A182" s="1"/>
      <c r="B182" s="1"/>
      <c r="C182" s="1"/>
      <c r="D182" s="1"/>
      <c r="E182" s="1"/>
      <c r="F182" s="1"/>
      <c r="G182" s="1"/>
      <c r="H182" s="1"/>
      <c r="I182" s="1"/>
      <c r="J182" s="1"/>
      <c r="K182" s="1"/>
      <c r="L182" s="1"/>
      <c r="M182" s="1"/>
    </row>
    <row r="183" spans="1:13" x14ac:dyDescent="0.35">
      <c r="A183" s="1"/>
      <c r="B183" s="1"/>
      <c r="C183" s="1"/>
      <c r="D183" s="1"/>
      <c r="E183" s="1"/>
      <c r="F183" s="1"/>
      <c r="G183" s="1"/>
      <c r="H183" s="1"/>
      <c r="I183" s="1"/>
      <c r="J183" s="1"/>
      <c r="K183" s="1"/>
      <c r="L183" s="1"/>
      <c r="M183" s="1"/>
    </row>
    <row r="184" spans="1:13" x14ac:dyDescent="0.35">
      <c r="A184" s="1"/>
      <c r="B184" s="1"/>
      <c r="C184" s="1"/>
      <c r="D184" s="1"/>
      <c r="E184" s="1"/>
      <c r="F184" s="1"/>
      <c r="G184" s="1"/>
      <c r="H184" s="1"/>
      <c r="I184" s="1"/>
      <c r="J184" s="1"/>
      <c r="K184" s="1"/>
      <c r="L184" s="1"/>
      <c r="M184" s="1"/>
    </row>
    <row r="185" spans="1:13" x14ac:dyDescent="0.35">
      <c r="A185" s="1"/>
      <c r="B185" s="1"/>
      <c r="C185" s="1"/>
      <c r="D185" s="1"/>
      <c r="E185" s="1"/>
      <c r="F185" s="1"/>
      <c r="G185" s="1"/>
      <c r="H185" s="1"/>
      <c r="I185" s="1"/>
      <c r="J185" s="1"/>
      <c r="K185" s="1"/>
      <c r="L185" s="1"/>
      <c r="M185" s="1"/>
    </row>
    <row r="186" spans="1:13" x14ac:dyDescent="0.35">
      <c r="A186" s="1"/>
      <c r="B186" s="1"/>
      <c r="C186" s="1"/>
      <c r="D186" s="1"/>
      <c r="E186" s="1"/>
      <c r="F186" s="1"/>
      <c r="G186" s="1"/>
      <c r="H186" s="1"/>
      <c r="I186" s="1"/>
      <c r="J186" s="1"/>
      <c r="K186" s="1"/>
      <c r="L186" s="1"/>
      <c r="M186" s="1"/>
    </row>
    <row r="187" spans="1:13" x14ac:dyDescent="0.35">
      <c r="A187" s="1"/>
      <c r="B187" s="1"/>
      <c r="C187" s="1"/>
      <c r="D187" s="1"/>
      <c r="E187" s="1"/>
      <c r="F187" s="1"/>
      <c r="G187" s="1"/>
      <c r="H187" s="1"/>
      <c r="I187" s="1"/>
      <c r="J187" s="1"/>
      <c r="K187" s="1"/>
      <c r="L187" s="1"/>
      <c r="M187" s="1"/>
    </row>
    <row r="188" spans="1:13" x14ac:dyDescent="0.35">
      <c r="A188" s="1"/>
      <c r="B188" s="1"/>
      <c r="C188" s="1"/>
      <c r="D188" s="1"/>
      <c r="E188" s="1"/>
      <c r="F188" s="1"/>
      <c r="G188" s="1"/>
      <c r="H188" s="1"/>
      <c r="I188" s="1"/>
      <c r="J188" s="1"/>
      <c r="K188" s="1"/>
      <c r="L188" s="1"/>
      <c r="M188" s="1"/>
    </row>
    <row r="189" spans="1:13" x14ac:dyDescent="0.35">
      <c r="A189" s="1"/>
      <c r="B189" s="1"/>
      <c r="C189" s="1"/>
      <c r="D189" s="1"/>
      <c r="E189" s="1"/>
      <c r="F189" s="1"/>
      <c r="G189" s="1"/>
      <c r="H189" s="1"/>
      <c r="I189" s="1"/>
      <c r="J189" s="1"/>
      <c r="K189" s="1"/>
      <c r="L189" s="1"/>
      <c r="M189" s="1"/>
    </row>
    <row r="190" spans="1:13" x14ac:dyDescent="0.35">
      <c r="A190" s="1"/>
      <c r="B190" s="1"/>
      <c r="C190" s="1"/>
      <c r="D190" s="1"/>
      <c r="E190" s="1"/>
      <c r="F190" s="1"/>
      <c r="G190" s="1"/>
      <c r="H190" s="1"/>
      <c r="I190" s="1"/>
      <c r="J190" s="1"/>
      <c r="K190" s="1"/>
      <c r="L190" s="1"/>
      <c r="M190" s="1"/>
    </row>
    <row r="191" spans="1:13" x14ac:dyDescent="0.35">
      <c r="A191" s="1"/>
      <c r="B191" s="1"/>
      <c r="C191" s="1"/>
      <c r="D191" s="1"/>
      <c r="E191" s="1"/>
      <c r="F191" s="1"/>
      <c r="G191" s="1"/>
      <c r="H191" s="1"/>
      <c r="I191" s="1"/>
      <c r="J191" s="1"/>
      <c r="K191" s="1"/>
      <c r="L191" s="1"/>
      <c r="M191" s="1"/>
    </row>
    <row r="192" spans="1:13" x14ac:dyDescent="0.35">
      <c r="A192" s="1"/>
      <c r="B192" s="1"/>
      <c r="C192" s="1"/>
      <c r="D192" s="1"/>
      <c r="E192" s="1"/>
      <c r="F192" s="1"/>
      <c r="G192" s="1"/>
      <c r="H192" s="1"/>
      <c r="I192" s="1"/>
      <c r="J192" s="1"/>
      <c r="K192" s="1"/>
      <c r="L192" s="1"/>
      <c r="M192" s="1"/>
    </row>
    <row r="193" spans="1:13" x14ac:dyDescent="0.35">
      <c r="A193" s="1"/>
      <c r="B193" s="1"/>
      <c r="C193" s="1"/>
      <c r="D193" s="1"/>
      <c r="E193" s="1"/>
      <c r="F193" s="1"/>
      <c r="G193" s="1"/>
      <c r="H193" s="1"/>
      <c r="I193" s="1"/>
      <c r="J193" s="1"/>
      <c r="K193" s="1"/>
      <c r="L193" s="1"/>
      <c r="M193" s="1"/>
    </row>
    <row r="194" spans="1:13" x14ac:dyDescent="0.35">
      <c r="A194" s="1"/>
      <c r="B194" s="1"/>
      <c r="C194" s="1"/>
      <c r="D194" s="1"/>
      <c r="E194" s="1"/>
      <c r="F194" s="1"/>
      <c r="G194" s="1"/>
      <c r="H194" s="1"/>
      <c r="I194" s="1"/>
      <c r="J194" s="1"/>
      <c r="K194" s="1"/>
      <c r="L194" s="1"/>
      <c r="M194" s="1"/>
    </row>
    <row r="195" spans="1:13" x14ac:dyDescent="0.35">
      <c r="A195" s="1"/>
      <c r="B195" s="1"/>
      <c r="C195" s="1"/>
      <c r="D195" s="1"/>
      <c r="E195" s="1"/>
      <c r="F195" s="1"/>
      <c r="G195" s="1"/>
      <c r="H195" s="1"/>
      <c r="I195" s="1"/>
      <c r="J195" s="1"/>
      <c r="K195" s="1"/>
      <c r="L195" s="1"/>
      <c r="M195" s="1"/>
    </row>
    <row r="196" spans="1:13" x14ac:dyDescent="0.35">
      <c r="A196" s="1"/>
      <c r="B196" s="1"/>
      <c r="C196" s="1"/>
      <c r="D196" s="1"/>
      <c r="E196" s="1"/>
      <c r="F196" s="1"/>
      <c r="G196" s="1"/>
      <c r="H196" s="1"/>
      <c r="I196" s="1"/>
      <c r="J196" s="1"/>
      <c r="K196" s="1"/>
      <c r="L196" s="1"/>
      <c r="M196" s="1"/>
    </row>
    <row r="197" spans="1:13" x14ac:dyDescent="0.35">
      <c r="A197" s="1"/>
      <c r="B197" s="1"/>
      <c r="C197" s="1"/>
      <c r="D197" s="1"/>
      <c r="E197" s="1"/>
      <c r="F197" s="1"/>
      <c r="G197" s="1"/>
      <c r="H197" s="1"/>
      <c r="I197" s="1"/>
      <c r="J197" s="1"/>
      <c r="K197" s="1"/>
      <c r="L197" s="1"/>
      <c r="M197" s="1"/>
    </row>
    <row r="198" spans="1:13" x14ac:dyDescent="0.35">
      <c r="B198" s="1"/>
      <c r="C198" s="1"/>
      <c r="D198" s="1"/>
      <c r="E198" s="1"/>
      <c r="F198" s="1"/>
      <c r="G198" s="1"/>
      <c r="H198" s="1"/>
      <c r="I198" s="1"/>
      <c r="J198" s="1"/>
      <c r="K198" s="1"/>
      <c r="L198" s="1"/>
      <c r="M198" s="1"/>
    </row>
    <row r="199" spans="1:13" x14ac:dyDescent="0.35">
      <c r="B199" s="1"/>
      <c r="C199" s="1"/>
      <c r="D199" s="1"/>
      <c r="E199" s="1"/>
      <c r="F199" s="1"/>
      <c r="G199" s="1"/>
      <c r="H199" s="1"/>
      <c r="I199" s="1"/>
      <c r="J199" s="1"/>
      <c r="K199" s="1"/>
      <c r="L199" s="1"/>
      <c r="M199" s="1"/>
    </row>
    <row r="200" spans="1:13" x14ac:dyDescent="0.35">
      <c r="B200" s="1"/>
      <c r="C200" s="1"/>
      <c r="D200" s="1"/>
      <c r="E200" s="1"/>
      <c r="F200" s="1"/>
      <c r="G200" s="1"/>
      <c r="H200" s="1"/>
      <c r="I200" s="1"/>
      <c r="J200" s="1"/>
      <c r="K200" s="1"/>
      <c r="L200" s="1"/>
      <c r="M200" s="1"/>
    </row>
    <row r="201" spans="1:13" x14ac:dyDescent="0.35">
      <c r="B201" s="1"/>
      <c r="C201" s="1"/>
      <c r="D201" s="1"/>
      <c r="E201" s="1"/>
      <c r="F201" s="1"/>
      <c r="G201" s="1"/>
      <c r="H201" s="1"/>
      <c r="I201" s="1"/>
      <c r="J201" s="1"/>
      <c r="K201" s="1"/>
      <c r="L201" s="1"/>
      <c r="M201" s="1"/>
    </row>
    <row r="202" spans="1:13" x14ac:dyDescent="0.35">
      <c r="B202" s="1"/>
      <c r="C202" s="1"/>
      <c r="D202" s="1"/>
      <c r="E202" s="1"/>
      <c r="F202" s="1"/>
      <c r="G202" s="1"/>
      <c r="H202" s="1"/>
      <c r="I202" s="1"/>
      <c r="J202" s="1"/>
      <c r="K202" s="1"/>
      <c r="L202" s="1"/>
      <c r="M202" s="1"/>
    </row>
    <row r="203" spans="1:13" x14ac:dyDescent="0.35">
      <c r="B203" s="1"/>
      <c r="C203" s="1"/>
      <c r="D203" s="1"/>
      <c r="E203" s="1"/>
      <c r="F203" s="1"/>
      <c r="G203" s="1"/>
      <c r="H203" s="1"/>
      <c r="I203" s="1"/>
      <c r="J203" s="1"/>
      <c r="K203" s="1"/>
      <c r="L203" s="1"/>
      <c r="M203" s="1"/>
    </row>
    <row r="204" spans="1:13" x14ac:dyDescent="0.35">
      <c r="B204" s="1"/>
      <c r="C204" s="1"/>
      <c r="D204" s="1"/>
      <c r="E204" s="1"/>
      <c r="F204" s="1"/>
      <c r="G204" s="1"/>
      <c r="H204" s="1"/>
      <c r="I204" s="1"/>
      <c r="J204" s="1"/>
      <c r="K204" s="1"/>
      <c r="L204" s="1"/>
      <c r="M204" s="1"/>
    </row>
    <row r="205" spans="1:13" x14ac:dyDescent="0.35">
      <c r="B205" s="1"/>
      <c r="C205" s="1"/>
      <c r="D205" s="1"/>
      <c r="E205" s="1"/>
      <c r="F205" s="1"/>
      <c r="G205" s="1"/>
      <c r="H205" s="1"/>
      <c r="I205" s="1"/>
      <c r="J205" s="1"/>
      <c r="K205" s="1"/>
      <c r="L205" s="1"/>
      <c r="M205" s="1"/>
    </row>
    <row r="206" spans="1:13" x14ac:dyDescent="0.35">
      <c r="B206" s="1"/>
      <c r="C206" s="1"/>
      <c r="D206" s="1"/>
      <c r="E206" s="1"/>
      <c r="F206" s="1"/>
      <c r="G206" s="1"/>
      <c r="H206" s="1"/>
      <c r="I206" s="1"/>
      <c r="J206" s="1"/>
      <c r="K206" s="1"/>
      <c r="L206" s="1"/>
      <c r="M206" s="1"/>
    </row>
    <row r="207" spans="1:13" x14ac:dyDescent="0.35">
      <c r="B207" s="1"/>
      <c r="C207" s="1"/>
      <c r="D207" s="1"/>
      <c r="E207" s="1"/>
      <c r="F207" s="1"/>
      <c r="G207" s="1"/>
      <c r="H207" s="1"/>
      <c r="I207" s="1"/>
      <c r="J207" s="1"/>
      <c r="K207" s="1"/>
      <c r="L207" s="1"/>
      <c r="M207" s="1"/>
    </row>
    <row r="208" spans="1:13" x14ac:dyDescent="0.35">
      <c r="B208" s="1"/>
      <c r="C208" s="1"/>
      <c r="D208" s="1"/>
      <c r="E208" s="1"/>
      <c r="F208" s="1"/>
      <c r="G208" s="1"/>
      <c r="H208" s="1"/>
      <c r="I208" s="1"/>
      <c r="J208" s="1"/>
      <c r="K208" s="1"/>
      <c r="L208" s="1"/>
      <c r="M208" s="1"/>
    </row>
    <row r="209" spans="2:13" x14ac:dyDescent="0.35">
      <c r="B209" s="1"/>
      <c r="C209" s="1"/>
      <c r="D209" s="1"/>
      <c r="E209" s="1"/>
      <c r="F209" s="1"/>
      <c r="G209" s="1"/>
      <c r="H209" s="1"/>
      <c r="I209" s="1"/>
      <c r="J209" s="1"/>
      <c r="K209" s="1"/>
      <c r="L209" s="1"/>
      <c r="M209" s="1"/>
    </row>
    <row r="210" spans="2:13" x14ac:dyDescent="0.35">
      <c r="B210" s="1"/>
      <c r="C210" s="1"/>
      <c r="D210" s="1"/>
      <c r="E210" s="1"/>
      <c r="F210" s="1"/>
      <c r="G210" s="1"/>
      <c r="H210" s="1"/>
      <c r="I210" s="1"/>
      <c r="J210" s="1"/>
      <c r="K210" s="1"/>
      <c r="L210" s="1"/>
      <c r="M210" s="1"/>
    </row>
    <row r="211" spans="2:13" x14ac:dyDescent="0.35">
      <c r="B211" s="1"/>
      <c r="C211" s="1"/>
      <c r="D211" s="1"/>
      <c r="E211" s="1"/>
      <c r="F211" s="1"/>
      <c r="G211" s="1"/>
      <c r="H211" s="1"/>
      <c r="I211" s="1"/>
      <c r="J211" s="1"/>
      <c r="K211" s="1"/>
      <c r="L211" s="1"/>
      <c r="M211" s="1"/>
    </row>
    <row r="212" spans="2:13" x14ac:dyDescent="0.35">
      <c r="B212" s="1"/>
      <c r="C212" s="1"/>
      <c r="D212" s="1"/>
      <c r="E212" s="1"/>
      <c r="F212" s="1"/>
      <c r="G212" s="1"/>
      <c r="H212" s="1"/>
      <c r="I212" s="1"/>
      <c r="J212" s="1"/>
      <c r="K212" s="1"/>
      <c r="L212" s="1"/>
      <c r="M212" s="1"/>
    </row>
    <row r="213" spans="2:13" x14ac:dyDescent="0.35">
      <c r="B213" s="1"/>
      <c r="C213" s="1"/>
      <c r="D213" s="1"/>
      <c r="E213" s="1"/>
      <c r="F213" s="1"/>
      <c r="G213" s="1"/>
      <c r="H213" s="1"/>
      <c r="I213" s="1"/>
      <c r="J213" s="1"/>
      <c r="K213" s="1"/>
      <c r="L213" s="1"/>
      <c r="M213" s="1"/>
    </row>
    <row r="214" spans="2:13" x14ac:dyDescent="0.35">
      <c r="B214" s="1"/>
      <c r="C214" s="1"/>
      <c r="D214" s="1"/>
      <c r="E214" s="1"/>
      <c r="F214" s="1"/>
      <c r="G214" s="1"/>
      <c r="H214" s="1"/>
      <c r="I214" s="1"/>
      <c r="J214" s="1"/>
      <c r="K214" s="1"/>
      <c r="L214" s="1"/>
      <c r="M214" s="1"/>
    </row>
    <row r="215" spans="2:13" x14ac:dyDescent="0.35">
      <c r="B215" s="1"/>
      <c r="C215" s="1"/>
      <c r="D215" s="1"/>
      <c r="E215" s="1"/>
      <c r="F215" s="1"/>
      <c r="G215" s="1"/>
      <c r="H215" s="1"/>
      <c r="I215" s="1"/>
      <c r="J215" s="1"/>
      <c r="K215" s="1"/>
      <c r="L215" s="1"/>
      <c r="M215" s="1"/>
    </row>
    <row r="216" spans="2:13" x14ac:dyDescent="0.35">
      <c r="B216" s="1"/>
      <c r="C216" s="1"/>
      <c r="D216" s="1"/>
      <c r="E216" s="1"/>
      <c r="F216" s="1"/>
      <c r="G216" s="1"/>
      <c r="H216" s="1"/>
      <c r="I216" s="1"/>
      <c r="J216" s="1"/>
      <c r="K216" s="1"/>
      <c r="L216" s="1"/>
      <c r="M216" s="1"/>
    </row>
    <row r="217" spans="2:13" x14ac:dyDescent="0.35">
      <c r="B217" s="1"/>
      <c r="C217" s="1"/>
      <c r="D217" s="1"/>
      <c r="E217" s="1"/>
      <c r="F217" s="1"/>
      <c r="G217" s="1"/>
      <c r="H217" s="1"/>
      <c r="I217" s="1"/>
      <c r="J217" s="1"/>
      <c r="K217" s="1"/>
      <c r="L217" s="1"/>
      <c r="M217" s="1"/>
    </row>
    <row r="218" spans="2:13" x14ac:dyDescent="0.35">
      <c r="B218" s="1"/>
      <c r="C218" s="1"/>
      <c r="D218" s="1"/>
      <c r="E218" s="1"/>
      <c r="F218" s="1"/>
      <c r="G218" s="1"/>
      <c r="H218" s="1"/>
      <c r="I218" s="1"/>
      <c r="J218" s="1"/>
      <c r="K218" s="1"/>
      <c r="L218" s="1"/>
      <c r="M218" s="1"/>
    </row>
    <row r="219" spans="2:13" x14ac:dyDescent="0.35">
      <c r="B219" s="1"/>
      <c r="C219" s="1"/>
      <c r="D219" s="1"/>
      <c r="E219" s="1"/>
      <c r="F219" s="1"/>
      <c r="G219" s="1"/>
      <c r="H219" s="1"/>
      <c r="I219" s="1"/>
      <c r="J219" s="1"/>
      <c r="K219" s="1"/>
      <c r="L219" s="1"/>
      <c r="M219" s="1"/>
    </row>
    <row r="220" spans="2:13" x14ac:dyDescent="0.35">
      <c r="B220" s="1"/>
      <c r="C220" s="1"/>
      <c r="D220" s="1"/>
      <c r="E220" s="1"/>
      <c r="F220" s="1"/>
      <c r="G220" s="1"/>
      <c r="H220" s="1"/>
      <c r="I220" s="1"/>
      <c r="J220" s="1"/>
      <c r="K220" s="1"/>
      <c r="L220" s="1"/>
      <c r="M220" s="1"/>
    </row>
    <row r="221" spans="2:13" x14ac:dyDescent="0.35">
      <c r="B221" s="1"/>
      <c r="C221" s="1"/>
      <c r="D221" s="1"/>
      <c r="E221" s="1"/>
      <c r="F221" s="1"/>
      <c r="G221" s="1"/>
      <c r="H221" s="1"/>
      <c r="I221" s="1"/>
      <c r="J221" s="1"/>
      <c r="K221" s="1"/>
      <c r="L221" s="1"/>
      <c r="M221" s="1"/>
    </row>
    <row r="222" spans="2:13" x14ac:dyDescent="0.35">
      <c r="B222" s="1"/>
      <c r="C222" s="1"/>
      <c r="D222" s="1"/>
      <c r="E222" s="1"/>
      <c r="F222" s="1"/>
      <c r="G222" s="1"/>
      <c r="H222" s="1"/>
      <c r="I222" s="1"/>
      <c r="J222" s="1"/>
      <c r="K222" s="1"/>
      <c r="L222" s="1"/>
      <c r="M222" s="1"/>
    </row>
    <row r="223" spans="2:13" x14ac:dyDescent="0.35">
      <c r="B223" s="1"/>
      <c r="C223" s="1"/>
      <c r="D223" s="1"/>
      <c r="E223" s="1"/>
      <c r="F223" s="1"/>
      <c r="G223" s="1"/>
      <c r="H223" s="1"/>
      <c r="I223" s="1"/>
      <c r="J223" s="1"/>
      <c r="K223" s="1"/>
      <c r="L223" s="1"/>
      <c r="M223" s="1"/>
    </row>
    <row r="224" spans="2:13" x14ac:dyDescent="0.35">
      <c r="B224" s="1"/>
      <c r="C224" s="1"/>
      <c r="D224" s="1"/>
      <c r="E224" s="1"/>
      <c r="F224" s="1"/>
      <c r="G224" s="1"/>
      <c r="H224" s="1"/>
      <c r="I224" s="1"/>
      <c r="J224" s="1"/>
      <c r="K224" s="1"/>
      <c r="L224" s="1"/>
      <c r="M224" s="1"/>
    </row>
    <row r="225" spans="2:13" x14ac:dyDescent="0.35">
      <c r="B225" s="1"/>
      <c r="C225" s="1"/>
      <c r="D225" s="1"/>
      <c r="E225" s="1"/>
      <c r="F225" s="1"/>
      <c r="G225" s="1"/>
      <c r="H225" s="1"/>
      <c r="I225" s="1"/>
      <c r="J225" s="1"/>
      <c r="K225" s="1"/>
      <c r="L225" s="1"/>
      <c r="M225" s="1"/>
    </row>
    <row r="226" spans="2:13" x14ac:dyDescent="0.35">
      <c r="B226" s="1"/>
      <c r="C226" s="1"/>
      <c r="D226" s="1"/>
      <c r="E226" s="1"/>
      <c r="F226" s="1"/>
      <c r="G226" s="1"/>
      <c r="H226" s="1"/>
      <c r="I226" s="1"/>
      <c r="J226" s="1"/>
      <c r="K226" s="1"/>
      <c r="L226" s="1"/>
      <c r="M226" s="1"/>
    </row>
    <row r="227" spans="2:13" x14ac:dyDescent="0.35">
      <c r="B227" s="1"/>
      <c r="C227" s="1"/>
      <c r="D227" s="1"/>
      <c r="E227" s="1"/>
      <c r="F227" s="1"/>
      <c r="G227" s="1"/>
      <c r="H227" s="1"/>
      <c r="I227" s="1"/>
      <c r="J227" s="1"/>
      <c r="K227" s="1"/>
      <c r="L227" s="1"/>
      <c r="M227" s="1"/>
    </row>
    <row r="228" spans="2:13" x14ac:dyDescent="0.35">
      <c r="B228" s="1"/>
      <c r="C228" s="1"/>
      <c r="D228" s="1"/>
      <c r="E228" s="1"/>
      <c r="F228" s="1"/>
      <c r="G228" s="1"/>
      <c r="H228" s="1"/>
      <c r="I228" s="1"/>
      <c r="J228" s="1"/>
      <c r="K228" s="1"/>
      <c r="L228" s="1"/>
      <c r="M228" s="1"/>
    </row>
    <row r="229" spans="2:13" x14ac:dyDescent="0.35">
      <c r="B229" s="1"/>
      <c r="C229" s="1"/>
      <c r="D229" s="1"/>
      <c r="E229" s="1"/>
      <c r="F229" s="1"/>
      <c r="G229" s="1"/>
      <c r="H229" s="1"/>
      <c r="I229" s="1"/>
      <c r="J229" s="1"/>
      <c r="K229" s="1"/>
      <c r="L229" s="1"/>
      <c r="M229" s="1"/>
    </row>
    <row r="230" spans="2:13" x14ac:dyDescent="0.35">
      <c r="B230" s="1"/>
      <c r="C230" s="1"/>
      <c r="D230" s="1"/>
      <c r="E230" s="1"/>
      <c r="F230" s="1"/>
      <c r="G230" s="1"/>
      <c r="H230" s="1"/>
      <c r="I230" s="1"/>
      <c r="J230" s="1"/>
      <c r="K230" s="1"/>
      <c r="L230" s="1"/>
      <c r="M230" s="1"/>
    </row>
    <row r="231" spans="2:13" x14ac:dyDescent="0.35">
      <c r="B231" s="1"/>
      <c r="C231" s="1"/>
      <c r="D231" s="1"/>
      <c r="E231" s="1"/>
      <c r="F231" s="1"/>
      <c r="G231" s="1"/>
      <c r="H231" s="1"/>
      <c r="I231" s="1"/>
      <c r="J231" s="1"/>
      <c r="K231" s="1"/>
      <c r="L231" s="1"/>
      <c r="M231" s="1"/>
    </row>
    <row r="232" spans="2:13" x14ac:dyDescent="0.35">
      <c r="B232" s="1"/>
      <c r="C232" s="1"/>
      <c r="D232" s="1"/>
      <c r="E232" s="1"/>
      <c r="F232" s="1"/>
      <c r="G232" s="1"/>
      <c r="H232" s="1"/>
      <c r="I232" s="1"/>
      <c r="J232" s="1"/>
      <c r="K232" s="1"/>
      <c r="L232" s="1"/>
      <c r="M232" s="1"/>
    </row>
    <row r="233" spans="2:13" x14ac:dyDescent="0.35">
      <c r="B233" s="1"/>
      <c r="C233" s="1"/>
      <c r="D233" s="1"/>
      <c r="E233" s="1"/>
      <c r="F233" s="1"/>
      <c r="G233" s="1"/>
      <c r="H233" s="1"/>
      <c r="I233" s="1"/>
      <c r="J233" s="1"/>
      <c r="K233" s="1"/>
      <c r="L233" s="1"/>
      <c r="M233" s="1"/>
    </row>
    <row r="234" spans="2:13" x14ac:dyDescent="0.35">
      <c r="B234" s="1"/>
      <c r="C234" s="1"/>
      <c r="D234" s="1"/>
      <c r="E234" s="1"/>
      <c r="F234" s="1"/>
      <c r="G234" s="1"/>
      <c r="H234" s="1"/>
      <c r="I234" s="1"/>
      <c r="J234" s="1"/>
      <c r="K234" s="1"/>
      <c r="L234" s="1"/>
      <c r="M234" s="1"/>
    </row>
    <row r="235" spans="2:13" x14ac:dyDescent="0.35">
      <c r="B235" s="1"/>
      <c r="C235" s="1"/>
      <c r="D235" s="1"/>
      <c r="E235" s="1"/>
      <c r="F235" s="1"/>
      <c r="G235" s="1"/>
      <c r="H235" s="1"/>
      <c r="I235" s="1"/>
      <c r="J235" s="1"/>
      <c r="K235" s="1"/>
      <c r="L235" s="1"/>
      <c r="M235" s="1"/>
    </row>
    <row r="236" spans="2:13" x14ac:dyDescent="0.35">
      <c r="B236" s="1"/>
      <c r="C236" s="1"/>
      <c r="D236" s="1"/>
      <c r="E236" s="1"/>
      <c r="F236" s="1"/>
      <c r="G236" s="1"/>
      <c r="H236" s="1"/>
      <c r="I236" s="1"/>
      <c r="J236" s="1"/>
      <c r="K236" s="1"/>
      <c r="L236" s="1"/>
      <c r="M236" s="1"/>
    </row>
    <row r="237" spans="2:13" x14ac:dyDescent="0.35">
      <c r="B237" s="1"/>
      <c r="C237" s="1"/>
      <c r="D237" s="1"/>
      <c r="E237" s="1"/>
      <c r="F237" s="1"/>
      <c r="G237" s="1"/>
      <c r="H237" s="1"/>
      <c r="I237" s="1"/>
      <c r="J237" s="1"/>
      <c r="K237" s="1"/>
      <c r="L237" s="1"/>
      <c r="M237" s="1"/>
    </row>
    <row r="238" spans="2:13" x14ac:dyDescent="0.35">
      <c r="B238" s="1"/>
      <c r="C238" s="1"/>
      <c r="D238" s="1"/>
      <c r="E238" s="1"/>
      <c r="F238" s="1"/>
      <c r="G238" s="1"/>
      <c r="H238" s="1"/>
      <c r="I238" s="1"/>
      <c r="J238" s="1"/>
      <c r="K238" s="1"/>
      <c r="L238" s="1"/>
      <c r="M238" s="1"/>
    </row>
    <row r="239" spans="2:13" x14ac:dyDescent="0.35">
      <c r="B239" s="1"/>
      <c r="C239" s="1"/>
      <c r="D239" s="1"/>
      <c r="E239" s="1"/>
      <c r="F239" s="1"/>
      <c r="G239" s="1"/>
      <c r="H239" s="1"/>
      <c r="I239" s="1"/>
      <c r="J239" s="1"/>
      <c r="K239" s="1"/>
      <c r="L239" s="1"/>
      <c r="M239" s="1"/>
    </row>
    <row r="240" spans="2:13" x14ac:dyDescent="0.35">
      <c r="B240" s="1"/>
      <c r="C240" s="1"/>
      <c r="D240" s="1"/>
      <c r="E240" s="1"/>
      <c r="F240" s="1"/>
      <c r="G240" s="1"/>
      <c r="H240" s="1"/>
      <c r="I240" s="1"/>
      <c r="J240" s="1"/>
      <c r="K240" s="1"/>
      <c r="L240" s="1"/>
      <c r="M240" s="1"/>
    </row>
    <row r="241" spans="2:13" x14ac:dyDescent="0.35">
      <c r="B241" s="1"/>
      <c r="C241" s="1"/>
      <c r="D241" s="1"/>
      <c r="E241" s="1"/>
      <c r="F241" s="1"/>
      <c r="G241" s="1"/>
      <c r="H241" s="1"/>
      <c r="I241" s="1"/>
      <c r="J241" s="1"/>
      <c r="K241" s="1"/>
      <c r="L241" s="1"/>
      <c r="M241" s="1"/>
    </row>
    <row r="242" spans="2:13" x14ac:dyDescent="0.35">
      <c r="B242" s="1"/>
      <c r="C242" s="1"/>
      <c r="D242" s="1"/>
      <c r="E242" s="1"/>
      <c r="F242" s="1"/>
      <c r="G242" s="1"/>
      <c r="H242" s="1"/>
      <c r="I242" s="1"/>
      <c r="J242" s="1"/>
      <c r="K242" s="1"/>
      <c r="L242" s="1"/>
      <c r="M242" s="1"/>
    </row>
    <row r="243" spans="2:13" x14ac:dyDescent="0.35">
      <c r="B243" s="1"/>
      <c r="C243" s="1"/>
      <c r="D243" s="1"/>
      <c r="E243" s="1"/>
      <c r="F243" s="1"/>
      <c r="G243" s="1"/>
      <c r="H243" s="1"/>
      <c r="I243" s="1"/>
      <c r="J243" s="1"/>
      <c r="K243" s="1"/>
      <c r="L243" s="1"/>
      <c r="M243" s="1"/>
    </row>
    <row r="244" spans="2:13" x14ac:dyDescent="0.35">
      <c r="B244" s="1"/>
      <c r="C244" s="1"/>
      <c r="D244" s="1"/>
      <c r="E244" s="1"/>
      <c r="F244" s="1"/>
      <c r="G244" s="1"/>
      <c r="H244" s="1"/>
      <c r="I244" s="1"/>
      <c r="J244" s="1"/>
      <c r="K244" s="1"/>
      <c r="L244" s="1"/>
      <c r="M244" s="1"/>
    </row>
    <row r="245" spans="2:13" x14ac:dyDescent="0.35">
      <c r="B245" s="1"/>
      <c r="C245" s="1"/>
      <c r="D245" s="1"/>
      <c r="E245" s="1"/>
      <c r="F245" s="1"/>
      <c r="G245" s="1"/>
      <c r="H245" s="1"/>
      <c r="I245" s="1"/>
      <c r="J245" s="1"/>
      <c r="K245" s="1"/>
      <c r="L245" s="1"/>
      <c r="M245" s="1"/>
    </row>
    <row r="246" spans="2:13" x14ac:dyDescent="0.35">
      <c r="B246" s="1"/>
      <c r="C246" s="1"/>
      <c r="D246" s="1"/>
      <c r="E246" s="1"/>
      <c r="F246" s="1"/>
      <c r="G246" s="1"/>
      <c r="H246" s="1"/>
      <c r="I246" s="1"/>
      <c r="J246" s="1"/>
      <c r="K246" s="1"/>
      <c r="L246" s="1"/>
      <c r="M246" s="1"/>
    </row>
    <row r="247" spans="2:13" x14ac:dyDescent="0.35">
      <c r="B247" s="1"/>
      <c r="C247" s="1"/>
      <c r="D247" s="1"/>
      <c r="E247" s="1"/>
      <c r="F247" s="1"/>
      <c r="G247" s="1"/>
      <c r="H247" s="1"/>
      <c r="I247" s="1"/>
      <c r="J247" s="1"/>
      <c r="K247" s="1"/>
      <c r="L247" s="1"/>
      <c r="M247" s="1"/>
    </row>
    <row r="248" spans="2:13" x14ac:dyDescent="0.35">
      <c r="B248" s="1"/>
      <c r="C248" s="1"/>
      <c r="D248" s="1"/>
      <c r="E248" s="1"/>
      <c r="F248" s="1"/>
      <c r="G248" s="1"/>
      <c r="H248" s="1"/>
      <c r="I248" s="1"/>
      <c r="J248" s="1"/>
      <c r="K248" s="1"/>
      <c r="L248" s="1"/>
      <c r="M248" s="1"/>
    </row>
    <row r="249" spans="2:13" x14ac:dyDescent="0.35">
      <c r="B249" s="1"/>
      <c r="C249" s="1"/>
      <c r="D249" s="1"/>
      <c r="E249" s="1"/>
      <c r="F249" s="1"/>
      <c r="G249" s="1"/>
      <c r="H249" s="1"/>
      <c r="I249" s="1"/>
      <c r="J249" s="1"/>
      <c r="K249" s="1"/>
      <c r="L249" s="1"/>
      <c r="M249" s="1"/>
    </row>
    <row r="250" spans="2:13" x14ac:dyDescent="0.35">
      <c r="B250" s="1"/>
      <c r="C250" s="1"/>
      <c r="D250" s="1"/>
      <c r="E250" s="1"/>
      <c r="F250" s="1"/>
      <c r="G250" s="1"/>
      <c r="H250" s="1"/>
      <c r="I250" s="1"/>
      <c r="J250" s="1"/>
      <c r="K250" s="1"/>
      <c r="L250" s="1"/>
      <c r="M250" s="1"/>
    </row>
    <row r="251" spans="2:13" x14ac:dyDescent="0.35">
      <c r="B251" s="1"/>
      <c r="C251" s="1"/>
      <c r="D251" s="1"/>
      <c r="E251" s="1"/>
      <c r="F251" s="1"/>
      <c r="G251" s="1"/>
      <c r="H251" s="1"/>
      <c r="I251" s="1"/>
      <c r="J251" s="1"/>
      <c r="K251" s="1"/>
      <c r="L251" s="1"/>
      <c r="M251" s="1"/>
    </row>
    <row r="252" spans="2:13" x14ac:dyDescent="0.35">
      <c r="B252" s="1"/>
      <c r="C252" s="1"/>
      <c r="D252" s="1"/>
      <c r="E252" s="1"/>
      <c r="F252" s="1"/>
      <c r="G252" s="1"/>
      <c r="H252" s="1"/>
      <c r="I252" s="1"/>
      <c r="J252" s="1"/>
      <c r="K252" s="1"/>
      <c r="L252" s="1"/>
      <c r="M252" s="1"/>
    </row>
    <row r="253" spans="2:13" x14ac:dyDescent="0.35">
      <c r="B253" s="1"/>
      <c r="C253" s="1"/>
      <c r="D253" s="1"/>
      <c r="E253" s="1"/>
      <c r="F253" s="1"/>
      <c r="G253" s="1"/>
      <c r="H253" s="1"/>
      <c r="I253" s="1"/>
      <c r="J253" s="1"/>
      <c r="K253" s="1"/>
      <c r="L253" s="1"/>
      <c r="M253" s="1"/>
    </row>
    <row r="254" spans="2:13" x14ac:dyDescent="0.35">
      <c r="B254" s="1"/>
      <c r="C254" s="1"/>
      <c r="D254" s="1"/>
      <c r="E254" s="1"/>
      <c r="F254" s="1"/>
      <c r="G254" s="1"/>
      <c r="H254" s="1"/>
      <c r="I254" s="1"/>
      <c r="J254" s="1"/>
      <c r="K254" s="1"/>
      <c r="L254" s="1"/>
      <c r="M254" s="1"/>
    </row>
    <row r="255" spans="2:13" x14ac:dyDescent="0.35">
      <c r="B255" s="1"/>
      <c r="C255" s="1"/>
      <c r="D255" s="1"/>
      <c r="E255" s="1"/>
      <c r="F255" s="1"/>
      <c r="G255" s="1"/>
      <c r="H255" s="1"/>
      <c r="I255" s="1"/>
      <c r="J255" s="1"/>
      <c r="K255" s="1"/>
      <c r="L255" s="1"/>
      <c r="M255" s="1"/>
    </row>
    <row r="256" spans="2:13" x14ac:dyDescent="0.35">
      <c r="B256" s="1"/>
      <c r="C256" s="1"/>
      <c r="D256" s="1"/>
      <c r="E256" s="1"/>
      <c r="F256" s="1"/>
      <c r="G256" s="1"/>
      <c r="H256" s="1"/>
      <c r="I256" s="1"/>
      <c r="J256" s="1"/>
      <c r="K256" s="1"/>
      <c r="L256" s="1"/>
      <c r="M256" s="1"/>
    </row>
    <row r="257" spans="2:13" x14ac:dyDescent="0.35">
      <c r="B257" s="1"/>
      <c r="C257" s="1"/>
      <c r="D257" s="1"/>
      <c r="E257" s="1"/>
      <c r="F257" s="1"/>
      <c r="G257" s="1"/>
      <c r="H257" s="1"/>
      <c r="I257" s="1"/>
      <c r="J257" s="1"/>
      <c r="K257" s="1"/>
      <c r="L257" s="1"/>
      <c r="M257" s="1"/>
    </row>
    <row r="258" spans="2:13" x14ac:dyDescent="0.35">
      <c r="B258" s="1"/>
      <c r="C258" s="1"/>
      <c r="D258" s="1"/>
      <c r="E258" s="1"/>
      <c r="F258" s="1"/>
      <c r="G258" s="1"/>
      <c r="H258" s="1"/>
      <c r="I258" s="1"/>
      <c r="J258" s="1"/>
      <c r="K258" s="1"/>
      <c r="L258" s="1"/>
      <c r="M258" s="1"/>
    </row>
    <row r="259" spans="2:13" x14ac:dyDescent="0.35">
      <c r="B259" s="1"/>
      <c r="C259" s="1"/>
      <c r="D259" s="1"/>
      <c r="E259" s="1"/>
      <c r="F259" s="1"/>
      <c r="G259" s="1"/>
      <c r="H259" s="1"/>
      <c r="I259" s="1"/>
      <c r="J259" s="1"/>
      <c r="K259" s="1"/>
      <c r="L259" s="1"/>
      <c r="M259" s="1"/>
    </row>
    <row r="260" spans="2:13" x14ac:dyDescent="0.35">
      <c r="B260" s="1"/>
      <c r="C260" s="1"/>
      <c r="D260" s="1"/>
      <c r="E260" s="1"/>
      <c r="F260" s="1"/>
      <c r="G260" s="1"/>
      <c r="H260" s="1"/>
      <c r="I260" s="1"/>
      <c r="J260" s="1"/>
      <c r="K260" s="1"/>
      <c r="L260" s="1"/>
      <c r="M260" s="1"/>
    </row>
    <row r="261" spans="2:13" x14ac:dyDescent="0.35">
      <c r="B261" s="1"/>
      <c r="C261" s="1"/>
      <c r="D261" s="1"/>
      <c r="E261" s="1"/>
      <c r="F261" s="1"/>
      <c r="G261" s="1"/>
      <c r="H261" s="1"/>
      <c r="I261" s="1"/>
      <c r="J261" s="1"/>
      <c r="K261" s="1"/>
      <c r="L261" s="1"/>
      <c r="M261" s="1"/>
    </row>
    <row r="262" spans="2:13" x14ac:dyDescent="0.35">
      <c r="B262" s="1"/>
      <c r="C262" s="1"/>
      <c r="D262" s="1"/>
      <c r="E262" s="1"/>
      <c r="F262" s="1"/>
      <c r="G262" s="1"/>
      <c r="H262" s="1"/>
      <c r="I262" s="1"/>
      <c r="J262" s="1"/>
      <c r="K262" s="1"/>
      <c r="L262" s="1"/>
      <c r="M262" s="1"/>
    </row>
    <row r="263" spans="2:13" x14ac:dyDescent="0.35">
      <c r="B263" s="1"/>
      <c r="C263" s="1"/>
      <c r="D263" s="1"/>
      <c r="E263" s="1"/>
      <c r="F263" s="1"/>
      <c r="G263" s="1"/>
      <c r="H263" s="1"/>
      <c r="I263" s="1"/>
      <c r="J263" s="1"/>
      <c r="K263" s="1"/>
      <c r="L263" s="1"/>
      <c r="M263" s="1"/>
    </row>
    <row r="264" spans="2:13" x14ac:dyDescent="0.35">
      <c r="B264" s="1"/>
      <c r="C264" s="1"/>
      <c r="D264" s="1"/>
      <c r="E264" s="1"/>
      <c r="F264" s="1"/>
      <c r="G264" s="1"/>
      <c r="H264" s="1"/>
      <c r="I264" s="1"/>
      <c r="J264" s="1"/>
      <c r="K264" s="1"/>
      <c r="L264" s="1"/>
      <c r="M264" s="1"/>
    </row>
    <row r="265" spans="2:13" x14ac:dyDescent="0.35">
      <c r="B265" s="1"/>
      <c r="C265" s="1"/>
      <c r="D265" s="1"/>
      <c r="E265" s="1"/>
      <c r="F265" s="1"/>
      <c r="G265" s="1"/>
      <c r="H265" s="1"/>
      <c r="I265" s="1"/>
      <c r="J265" s="1"/>
      <c r="K265" s="1"/>
      <c r="L265" s="1"/>
      <c r="M265" s="1"/>
    </row>
    <row r="266" spans="2:13" x14ac:dyDescent="0.35">
      <c r="B266" s="1"/>
      <c r="C266" s="1"/>
      <c r="D266" s="1"/>
      <c r="E266" s="1"/>
      <c r="F266" s="1"/>
      <c r="G266" s="1"/>
      <c r="H266" s="1"/>
      <c r="I266" s="1"/>
      <c r="J266" s="1"/>
      <c r="K266" s="1"/>
      <c r="L266" s="1"/>
      <c r="M266" s="1"/>
    </row>
    <row r="267" spans="2:13" x14ac:dyDescent="0.35">
      <c r="B267" s="1"/>
      <c r="C267" s="1"/>
      <c r="D267" s="1"/>
      <c r="E267" s="1"/>
      <c r="F267" s="1"/>
      <c r="G267" s="1"/>
      <c r="H267" s="1"/>
      <c r="I267" s="1"/>
      <c r="J267" s="1"/>
      <c r="K267" s="1"/>
      <c r="L267" s="1"/>
      <c r="M267" s="1"/>
    </row>
    <row r="268" spans="2:13" x14ac:dyDescent="0.35">
      <c r="B268" s="1"/>
      <c r="C268" s="1"/>
      <c r="D268" s="1"/>
      <c r="E268" s="1"/>
      <c r="F268" s="1"/>
      <c r="G268" s="1"/>
      <c r="H268" s="1"/>
      <c r="I268" s="1"/>
      <c r="J268" s="1"/>
      <c r="K268" s="1"/>
      <c r="L268" s="1"/>
      <c r="M268" s="1"/>
    </row>
    <row r="269" spans="2:13" x14ac:dyDescent="0.35">
      <c r="B269" s="1"/>
      <c r="C269" s="1"/>
      <c r="D269" s="1"/>
      <c r="E269" s="1"/>
      <c r="F269" s="1"/>
      <c r="G269" s="1"/>
      <c r="H269" s="1"/>
      <c r="I269" s="1"/>
      <c r="J269" s="1"/>
      <c r="K269" s="1"/>
      <c r="L269" s="1"/>
      <c r="M269" s="1"/>
    </row>
    <row r="270" spans="2:13" x14ac:dyDescent="0.35">
      <c r="B270" s="1"/>
      <c r="C270" s="1"/>
      <c r="D270" s="1"/>
      <c r="E270" s="1"/>
      <c r="F270" s="1"/>
      <c r="G270" s="1"/>
      <c r="H270" s="1"/>
      <c r="I270" s="1"/>
      <c r="J270" s="1"/>
      <c r="K270" s="1"/>
      <c r="L270" s="1"/>
      <c r="M270" s="1"/>
    </row>
    <row r="271" spans="2:13" x14ac:dyDescent="0.35">
      <c r="B271" s="1"/>
      <c r="C271" s="1"/>
      <c r="D271" s="1"/>
      <c r="E271" s="1"/>
      <c r="F271" s="1"/>
      <c r="G271" s="1"/>
      <c r="H271" s="1"/>
      <c r="I271" s="1"/>
      <c r="J271" s="1"/>
      <c r="K271" s="1"/>
      <c r="L271" s="1"/>
      <c r="M271" s="1"/>
    </row>
    <row r="272" spans="2:13" x14ac:dyDescent="0.35">
      <c r="B272" s="1"/>
      <c r="C272" s="1"/>
      <c r="D272" s="1"/>
      <c r="E272" s="1"/>
      <c r="F272" s="1"/>
      <c r="G272" s="1"/>
      <c r="H272" s="1"/>
      <c r="I272" s="1"/>
      <c r="J272" s="1"/>
      <c r="K272" s="1"/>
      <c r="L272" s="1"/>
      <c r="M272" s="1"/>
    </row>
    <row r="273" spans="2:13" x14ac:dyDescent="0.35">
      <c r="B273" s="1"/>
      <c r="C273" s="1"/>
      <c r="D273" s="1"/>
      <c r="E273" s="1"/>
      <c r="F273" s="1"/>
      <c r="G273" s="1"/>
      <c r="H273" s="1"/>
      <c r="I273" s="1"/>
      <c r="J273" s="1"/>
      <c r="K273" s="1"/>
      <c r="L273" s="1"/>
      <c r="M273" s="1"/>
    </row>
    <row r="274" spans="2:13" x14ac:dyDescent="0.35">
      <c r="B274" s="1"/>
      <c r="C274" s="1"/>
      <c r="D274" s="1"/>
      <c r="E274" s="1"/>
      <c r="F274" s="1"/>
      <c r="G274" s="1"/>
      <c r="H274" s="1"/>
      <c r="I274" s="1"/>
      <c r="J274" s="1"/>
      <c r="K274" s="1"/>
      <c r="L274" s="1"/>
      <c r="M274" s="1"/>
    </row>
    <row r="275" spans="2:13" x14ac:dyDescent="0.35">
      <c r="B275" s="1"/>
      <c r="C275" s="1"/>
      <c r="D275" s="1"/>
      <c r="E275" s="1"/>
      <c r="F275" s="1"/>
      <c r="G275" s="1"/>
      <c r="H275" s="1"/>
      <c r="I275" s="1"/>
      <c r="J275" s="1"/>
      <c r="K275" s="1"/>
      <c r="L275" s="1"/>
      <c r="M275" s="1"/>
    </row>
    <row r="276" spans="2:13" x14ac:dyDescent="0.35">
      <c r="B276" s="1"/>
      <c r="C276" s="1"/>
      <c r="D276" s="1"/>
      <c r="E276" s="1"/>
      <c r="F276" s="1"/>
      <c r="G276" s="1"/>
      <c r="H276" s="1"/>
      <c r="I276" s="1"/>
      <c r="J276" s="1"/>
      <c r="K276" s="1"/>
      <c r="L276" s="1"/>
      <c r="M276" s="1"/>
    </row>
    <row r="277" spans="2:13" x14ac:dyDescent="0.35">
      <c r="B277" s="1"/>
      <c r="C277" s="1"/>
      <c r="D277" s="1"/>
      <c r="E277" s="1"/>
      <c r="F277" s="1"/>
      <c r="G277" s="1"/>
      <c r="H277" s="1"/>
      <c r="I277" s="1"/>
      <c r="J277" s="1"/>
      <c r="K277" s="1"/>
      <c r="L277" s="1"/>
      <c r="M277" s="1"/>
    </row>
    <row r="278" spans="2:13" x14ac:dyDescent="0.35">
      <c r="B278" s="1"/>
      <c r="C278" s="1"/>
      <c r="D278" s="1"/>
      <c r="E278" s="1"/>
      <c r="F278" s="1"/>
      <c r="G278" s="1"/>
      <c r="H278" s="1"/>
      <c r="I278" s="1"/>
      <c r="J278" s="1"/>
      <c r="K278" s="1"/>
      <c r="L278" s="1"/>
      <c r="M278" s="1"/>
    </row>
    <row r="279" spans="2:13" x14ac:dyDescent="0.35">
      <c r="B279" s="1"/>
      <c r="C279" s="1"/>
      <c r="D279" s="1"/>
      <c r="E279" s="1"/>
      <c r="F279" s="1"/>
      <c r="G279" s="1"/>
      <c r="H279" s="1"/>
      <c r="I279" s="1"/>
      <c r="J279" s="1"/>
      <c r="K279" s="1"/>
      <c r="L279" s="1"/>
      <c r="M279" s="1"/>
    </row>
    <row r="280" spans="2:13" x14ac:dyDescent="0.35">
      <c r="B280" s="1"/>
      <c r="C280" s="1"/>
      <c r="D280" s="1"/>
      <c r="E280" s="1"/>
      <c r="F280" s="1"/>
      <c r="G280" s="1"/>
      <c r="H280" s="1"/>
      <c r="I280" s="1"/>
      <c r="J280" s="1"/>
      <c r="K280" s="1"/>
      <c r="L280" s="1"/>
      <c r="M280" s="1"/>
    </row>
    <row r="281" spans="2:13" x14ac:dyDescent="0.35">
      <c r="B281" s="1"/>
      <c r="C281" s="1"/>
      <c r="D281" s="1"/>
      <c r="E281" s="1"/>
      <c r="F281" s="1"/>
      <c r="G281" s="1"/>
      <c r="H281" s="1"/>
      <c r="I281" s="1"/>
      <c r="J281" s="1"/>
      <c r="K281" s="1"/>
      <c r="L281" s="1"/>
      <c r="M281" s="1"/>
    </row>
    <row r="282" spans="2:13" x14ac:dyDescent="0.35">
      <c r="B282" s="1"/>
      <c r="C282" s="1"/>
      <c r="D282" s="1"/>
      <c r="E282" s="1"/>
      <c r="F282" s="1"/>
      <c r="G282" s="1"/>
      <c r="H282" s="1"/>
      <c r="I282" s="1"/>
      <c r="J282" s="1"/>
      <c r="K282" s="1"/>
      <c r="L282" s="1"/>
      <c r="M282" s="1"/>
    </row>
    <row r="283" spans="2:13" x14ac:dyDescent="0.35">
      <c r="B283" s="1"/>
      <c r="C283" s="1"/>
      <c r="D283" s="1"/>
      <c r="E283" s="1"/>
      <c r="F283" s="1"/>
      <c r="G283" s="1"/>
      <c r="H283" s="1"/>
      <c r="I283" s="1"/>
      <c r="J283" s="1"/>
      <c r="K283" s="1"/>
      <c r="L283" s="1"/>
      <c r="M283" s="1"/>
    </row>
    <row r="284" spans="2:13" x14ac:dyDescent="0.35">
      <c r="B284" s="1"/>
      <c r="C284" s="1"/>
      <c r="D284" s="1"/>
      <c r="E284" s="1"/>
      <c r="F284" s="1"/>
      <c r="G284" s="1"/>
      <c r="H284" s="1"/>
      <c r="I284" s="1"/>
      <c r="J284" s="1"/>
      <c r="K284" s="1"/>
      <c r="L284" s="1"/>
      <c r="M284" s="1"/>
    </row>
    <row r="285" spans="2:13" x14ac:dyDescent="0.35">
      <c r="B285" s="1"/>
      <c r="C285" s="1"/>
      <c r="D285" s="1"/>
      <c r="E285" s="1"/>
      <c r="F285" s="1"/>
      <c r="G285" s="1"/>
      <c r="H285" s="1"/>
      <c r="I285" s="1"/>
      <c r="J285" s="1"/>
      <c r="K285" s="1"/>
      <c r="L285" s="1"/>
      <c r="M285" s="1"/>
    </row>
    <row r="286" spans="2:13" x14ac:dyDescent="0.35">
      <c r="B286" s="1"/>
      <c r="C286" s="1"/>
      <c r="D286" s="1"/>
      <c r="E286" s="1"/>
      <c r="F286" s="1"/>
      <c r="G286" s="1"/>
      <c r="H286" s="1"/>
      <c r="I286" s="1"/>
      <c r="J286" s="1"/>
      <c r="K286" s="1"/>
      <c r="L286" s="1"/>
      <c r="M286" s="1"/>
    </row>
    <row r="287" spans="2:13" x14ac:dyDescent="0.35">
      <c r="B287" s="1"/>
      <c r="C287" s="1"/>
      <c r="D287" s="1"/>
      <c r="E287" s="1"/>
      <c r="F287" s="1"/>
      <c r="G287" s="1"/>
      <c r="H287" s="1"/>
      <c r="I287" s="1"/>
      <c r="J287" s="1"/>
      <c r="K287" s="1"/>
      <c r="L287" s="1"/>
      <c r="M287" s="1"/>
    </row>
    <row r="288" spans="2:13" x14ac:dyDescent="0.35">
      <c r="B288" s="1"/>
      <c r="C288" s="1"/>
      <c r="D288" s="1"/>
      <c r="E288" s="1"/>
      <c r="F288" s="1"/>
      <c r="G288" s="1"/>
      <c r="H288" s="1"/>
      <c r="I288" s="1"/>
      <c r="J288" s="1"/>
      <c r="K288" s="1"/>
      <c r="L288" s="1"/>
      <c r="M288" s="1"/>
    </row>
    <row r="289" spans="2:13" x14ac:dyDescent="0.35">
      <c r="B289" s="1"/>
      <c r="C289" s="1"/>
      <c r="D289" s="1"/>
      <c r="E289" s="1"/>
      <c r="F289" s="1"/>
      <c r="G289" s="1"/>
      <c r="H289" s="1"/>
      <c r="I289" s="1"/>
      <c r="J289" s="1"/>
      <c r="K289" s="1"/>
      <c r="L289" s="1"/>
      <c r="M289" s="1"/>
    </row>
    <row r="290" spans="2:13" x14ac:dyDescent="0.35">
      <c r="B290" s="1"/>
      <c r="C290" s="1"/>
      <c r="D290" s="1"/>
      <c r="E290" s="1"/>
      <c r="F290" s="1"/>
      <c r="G290" s="1"/>
      <c r="H290" s="1"/>
      <c r="I290" s="1"/>
      <c r="J290" s="1"/>
      <c r="K290" s="1"/>
      <c r="L290" s="1"/>
      <c r="M290" s="1"/>
    </row>
    <row r="291" spans="2:13" x14ac:dyDescent="0.35">
      <c r="B291" s="1"/>
      <c r="C291" s="1"/>
      <c r="D291" s="1"/>
      <c r="E291" s="1"/>
      <c r="F291" s="1"/>
      <c r="G291" s="1"/>
      <c r="H291" s="1"/>
      <c r="I291" s="1"/>
      <c r="J291" s="1"/>
      <c r="K291" s="1"/>
      <c r="L291" s="1"/>
      <c r="M291" s="1"/>
    </row>
    <row r="292" spans="2:13" x14ac:dyDescent="0.35">
      <c r="B292" s="1"/>
      <c r="C292" s="1"/>
      <c r="D292" s="1"/>
      <c r="E292" s="1"/>
      <c r="F292" s="1"/>
      <c r="G292" s="1"/>
      <c r="H292" s="1"/>
      <c r="I292" s="1"/>
      <c r="J292" s="1"/>
      <c r="K292" s="1"/>
      <c r="L292" s="1"/>
      <c r="M292" s="1"/>
    </row>
    <row r="293" spans="2:13" x14ac:dyDescent="0.35">
      <c r="B293" s="1"/>
      <c r="C293" s="1"/>
      <c r="D293" s="1"/>
      <c r="E293" s="1"/>
      <c r="F293" s="1"/>
      <c r="G293" s="1"/>
      <c r="H293" s="1"/>
      <c r="I293" s="1"/>
      <c r="J293" s="1"/>
      <c r="K293" s="1"/>
      <c r="L293" s="1"/>
      <c r="M293" s="1"/>
    </row>
    <row r="294" spans="2:13" x14ac:dyDescent="0.35">
      <c r="B294" s="1"/>
      <c r="C294" s="1"/>
      <c r="D294" s="1"/>
      <c r="E294" s="1"/>
      <c r="F294" s="1"/>
      <c r="G294" s="1"/>
      <c r="H294" s="1"/>
      <c r="I294" s="1"/>
      <c r="J294" s="1"/>
      <c r="K294" s="1"/>
      <c r="L294" s="1"/>
      <c r="M294" s="1"/>
    </row>
    <row r="295" spans="2:13" x14ac:dyDescent="0.35">
      <c r="B295" s="1"/>
      <c r="C295" s="1"/>
      <c r="D295" s="1"/>
      <c r="E295" s="1"/>
      <c r="F295" s="1"/>
      <c r="G295" s="1"/>
      <c r="H295" s="1"/>
      <c r="I295" s="1"/>
      <c r="J295" s="1"/>
      <c r="K295" s="1"/>
      <c r="L295" s="1"/>
      <c r="M295" s="1"/>
    </row>
    <row r="296" spans="2:13" x14ac:dyDescent="0.35">
      <c r="B296" s="1"/>
      <c r="C296" s="1"/>
      <c r="D296" s="1"/>
      <c r="E296" s="1"/>
      <c r="F296" s="1"/>
      <c r="G296" s="1"/>
      <c r="H296" s="1"/>
      <c r="I296" s="1"/>
      <c r="J296" s="1"/>
      <c r="K296" s="1"/>
      <c r="L296" s="1"/>
      <c r="M296" s="1"/>
    </row>
    <row r="297" spans="2:13" x14ac:dyDescent="0.35">
      <c r="B297" s="1"/>
      <c r="C297" s="1"/>
      <c r="D297" s="1"/>
      <c r="E297" s="1"/>
      <c r="F297" s="1"/>
      <c r="G297" s="1"/>
      <c r="H297" s="1"/>
      <c r="I297" s="1"/>
      <c r="J297" s="1"/>
      <c r="K297" s="1"/>
      <c r="L297" s="1"/>
      <c r="M297" s="1"/>
    </row>
    <row r="298" spans="2:13" x14ac:dyDescent="0.35">
      <c r="B298" s="1"/>
      <c r="C298" s="1"/>
      <c r="D298" s="1"/>
      <c r="E298" s="1"/>
      <c r="F298" s="1"/>
      <c r="G298" s="1"/>
      <c r="H298" s="1"/>
      <c r="I298" s="1"/>
      <c r="J298" s="1"/>
      <c r="K298" s="1"/>
      <c r="L298" s="1"/>
      <c r="M298" s="1"/>
    </row>
    <row r="299" spans="2:13" x14ac:dyDescent="0.35">
      <c r="B299" s="1"/>
      <c r="C299" s="1"/>
      <c r="D299" s="1"/>
      <c r="E299" s="1"/>
      <c r="F299" s="1"/>
      <c r="G299" s="1"/>
      <c r="H299" s="1"/>
      <c r="I299" s="1"/>
      <c r="J299" s="1"/>
      <c r="K299" s="1"/>
      <c r="L299" s="1"/>
      <c r="M299" s="1"/>
    </row>
    <row r="300" spans="2:13" x14ac:dyDescent="0.35">
      <c r="B300" s="1"/>
      <c r="C300" s="1"/>
      <c r="D300" s="1"/>
      <c r="E300" s="1"/>
      <c r="F300" s="1"/>
      <c r="G300" s="1"/>
      <c r="H300" s="1"/>
      <c r="I300" s="1"/>
      <c r="J300" s="1"/>
      <c r="K300" s="1"/>
      <c r="L300" s="1"/>
      <c r="M300" s="1"/>
    </row>
    <row r="301" spans="2:13" x14ac:dyDescent="0.35">
      <c r="B301" s="1"/>
      <c r="C301" s="1"/>
      <c r="D301" s="1"/>
      <c r="E301" s="1"/>
      <c r="F301" s="1"/>
      <c r="G301" s="1"/>
      <c r="H301" s="1"/>
      <c r="I301" s="1"/>
      <c r="J301" s="1"/>
      <c r="K301" s="1"/>
      <c r="L301" s="1"/>
      <c r="M301" s="1"/>
    </row>
    <row r="302" spans="2:13" x14ac:dyDescent="0.35">
      <c r="B302" s="1"/>
      <c r="C302" s="1"/>
      <c r="D302" s="1"/>
      <c r="E302" s="1"/>
      <c r="F302" s="1"/>
      <c r="G302" s="1"/>
      <c r="H302" s="1"/>
      <c r="I302" s="1"/>
      <c r="J302" s="1"/>
      <c r="K302" s="1"/>
      <c r="L302" s="1"/>
      <c r="M302" s="1"/>
    </row>
    <row r="303" spans="2:13" x14ac:dyDescent="0.35">
      <c r="B303" s="1"/>
      <c r="C303" s="1"/>
      <c r="D303" s="1"/>
      <c r="E303" s="1"/>
      <c r="F303" s="1"/>
      <c r="G303" s="1"/>
      <c r="H303" s="1"/>
      <c r="I303" s="1"/>
      <c r="J303" s="1"/>
      <c r="K303" s="1"/>
      <c r="L303" s="1"/>
      <c r="M303" s="1"/>
    </row>
    <row r="304" spans="2:13" x14ac:dyDescent="0.35">
      <c r="B304" s="1"/>
      <c r="C304" s="1"/>
      <c r="D304" s="1"/>
      <c r="E304" s="1"/>
      <c r="F304" s="1"/>
      <c r="G304" s="1"/>
      <c r="H304" s="1"/>
      <c r="I304" s="1"/>
      <c r="J304" s="1"/>
      <c r="K304" s="1"/>
      <c r="L304" s="1"/>
      <c r="M304" s="1"/>
    </row>
    <row r="305" spans="2:13" x14ac:dyDescent="0.35">
      <c r="B305" s="1"/>
      <c r="C305" s="1"/>
      <c r="D305" s="1"/>
      <c r="E305" s="1"/>
      <c r="F305" s="1"/>
      <c r="G305" s="1"/>
      <c r="H305" s="1"/>
      <c r="I305" s="1"/>
      <c r="J305" s="1"/>
      <c r="K305" s="1"/>
      <c r="L305" s="1"/>
      <c r="M305" s="1"/>
    </row>
    <row r="306" spans="2:13" x14ac:dyDescent="0.35">
      <c r="B306" s="1"/>
      <c r="C306" s="1"/>
      <c r="D306" s="1"/>
      <c r="E306" s="1"/>
      <c r="F306" s="1"/>
      <c r="G306" s="1"/>
      <c r="H306" s="1"/>
      <c r="I306" s="1"/>
      <c r="J306" s="1"/>
      <c r="K306" s="1"/>
      <c r="L306" s="1"/>
      <c r="M306" s="1"/>
    </row>
    <row r="307" spans="2:13" x14ac:dyDescent="0.35">
      <c r="B307" s="1"/>
      <c r="C307" s="1"/>
      <c r="D307" s="1"/>
      <c r="E307" s="1"/>
      <c r="F307" s="1"/>
      <c r="G307" s="1"/>
      <c r="H307" s="1"/>
      <c r="I307" s="1"/>
      <c r="J307" s="1"/>
      <c r="K307" s="1"/>
      <c r="L307" s="1"/>
      <c r="M307" s="1"/>
    </row>
    <row r="308" spans="2:13" x14ac:dyDescent="0.35">
      <c r="B308" s="1"/>
      <c r="C308" s="1"/>
      <c r="D308" s="1"/>
      <c r="E308" s="1"/>
      <c r="F308" s="1"/>
      <c r="G308" s="1"/>
      <c r="H308" s="1"/>
      <c r="I308" s="1"/>
      <c r="J308" s="1"/>
      <c r="K308" s="1"/>
      <c r="L308" s="1"/>
      <c r="M308" s="1"/>
    </row>
    <row r="309" spans="2:13" x14ac:dyDescent="0.35">
      <c r="B309" s="1"/>
      <c r="C309" s="1"/>
      <c r="D309" s="1"/>
      <c r="E309" s="1"/>
      <c r="F309" s="1"/>
      <c r="G309" s="1"/>
      <c r="H309" s="1"/>
      <c r="I309" s="1"/>
      <c r="J309" s="1"/>
      <c r="K309" s="1"/>
      <c r="L309" s="1"/>
      <c r="M309" s="1"/>
    </row>
    <row r="310" spans="2:13" x14ac:dyDescent="0.35">
      <c r="B310" s="1"/>
      <c r="C310" s="1"/>
      <c r="D310" s="1"/>
      <c r="E310" s="1"/>
      <c r="F310" s="1"/>
      <c r="G310" s="1"/>
      <c r="H310" s="1"/>
      <c r="I310" s="1"/>
      <c r="J310" s="1"/>
      <c r="K310" s="1"/>
      <c r="L310" s="1"/>
      <c r="M310" s="1"/>
    </row>
    <row r="311" spans="2:13" x14ac:dyDescent="0.35">
      <c r="B311" s="1"/>
      <c r="C311" s="1"/>
      <c r="D311" s="1"/>
      <c r="E311" s="1"/>
      <c r="F311" s="1"/>
      <c r="G311" s="1"/>
      <c r="H311" s="1"/>
      <c r="I311" s="1"/>
      <c r="J311" s="1"/>
      <c r="K311" s="1"/>
      <c r="L311" s="1"/>
      <c r="M311" s="1"/>
    </row>
    <row r="312" spans="2:13" x14ac:dyDescent="0.35">
      <c r="B312" s="1"/>
      <c r="C312" s="1"/>
      <c r="D312" s="1"/>
      <c r="E312" s="1"/>
      <c r="F312" s="1"/>
      <c r="G312" s="1"/>
      <c r="H312" s="1"/>
      <c r="I312" s="1"/>
      <c r="J312" s="1"/>
      <c r="K312" s="1"/>
      <c r="L312" s="1"/>
      <c r="M312" s="1"/>
    </row>
    <row r="313" spans="2:13" x14ac:dyDescent="0.35">
      <c r="B313" s="1"/>
      <c r="C313" s="1"/>
      <c r="D313" s="1"/>
      <c r="E313" s="1"/>
      <c r="F313" s="1"/>
      <c r="G313" s="1"/>
      <c r="H313" s="1"/>
      <c r="I313" s="1"/>
      <c r="J313" s="1"/>
      <c r="K313" s="1"/>
      <c r="L313" s="1"/>
      <c r="M313" s="1"/>
    </row>
    <row r="314" spans="2:13" x14ac:dyDescent="0.35">
      <c r="B314" s="1"/>
      <c r="C314" s="1"/>
      <c r="D314" s="1"/>
      <c r="E314" s="1"/>
      <c r="F314" s="1"/>
      <c r="G314" s="1"/>
      <c r="H314" s="1"/>
      <c r="I314" s="1"/>
      <c r="J314" s="1"/>
      <c r="K314" s="1"/>
      <c r="L314" s="1"/>
      <c r="M314" s="1"/>
    </row>
    <row r="315" spans="2:13" x14ac:dyDescent="0.35">
      <c r="B315" s="1"/>
      <c r="C315" s="1"/>
      <c r="D315" s="1"/>
      <c r="E315" s="1"/>
      <c r="F315" s="1"/>
      <c r="G315" s="1"/>
      <c r="H315" s="1"/>
      <c r="I315" s="1"/>
      <c r="J315" s="1"/>
      <c r="K315" s="1"/>
      <c r="L315" s="1"/>
      <c r="M315" s="1"/>
    </row>
    <row r="316" spans="2:13" x14ac:dyDescent="0.35">
      <c r="B316" s="1"/>
      <c r="C316" s="1"/>
      <c r="D316" s="1"/>
      <c r="E316" s="1"/>
      <c r="F316" s="1"/>
      <c r="G316" s="1"/>
      <c r="H316" s="1"/>
      <c r="I316" s="1"/>
      <c r="J316" s="1"/>
      <c r="K316" s="1"/>
      <c r="L316" s="1"/>
      <c r="M316" s="1"/>
    </row>
    <row r="317" spans="2:13" x14ac:dyDescent="0.35">
      <c r="B317" s="1"/>
      <c r="C317" s="1"/>
      <c r="D317" s="1"/>
      <c r="E317" s="1"/>
      <c r="F317" s="1"/>
      <c r="G317" s="1"/>
      <c r="H317" s="1"/>
      <c r="I317" s="1"/>
      <c r="J317" s="1"/>
      <c r="K317" s="1"/>
      <c r="L317" s="1"/>
      <c r="M317" s="1"/>
    </row>
    <row r="318" spans="2:13" x14ac:dyDescent="0.35">
      <c r="B318" s="1"/>
      <c r="C318" s="1"/>
      <c r="D318" s="1"/>
      <c r="E318" s="1"/>
      <c r="F318" s="1"/>
      <c r="G318" s="1"/>
      <c r="H318" s="1"/>
      <c r="I318" s="1"/>
      <c r="J318" s="1"/>
      <c r="K318" s="1"/>
      <c r="L318" s="1"/>
      <c r="M318" s="1"/>
    </row>
    <row r="319" spans="2:13" x14ac:dyDescent="0.35">
      <c r="B319" s="1"/>
      <c r="C319" s="1"/>
      <c r="D319" s="1"/>
      <c r="E319" s="1"/>
      <c r="F319" s="1"/>
      <c r="G319" s="1"/>
      <c r="H319" s="1"/>
      <c r="I319" s="1"/>
      <c r="J319" s="1"/>
      <c r="K319" s="1"/>
      <c r="L319" s="1"/>
      <c r="M319" s="1"/>
    </row>
    <row r="320" spans="2:13" x14ac:dyDescent="0.35">
      <c r="B320" s="1"/>
      <c r="C320" s="1"/>
      <c r="D320" s="1"/>
      <c r="E320" s="1"/>
      <c r="F320" s="1"/>
      <c r="G320" s="1"/>
      <c r="H320" s="1"/>
      <c r="I320" s="1"/>
      <c r="J320" s="1"/>
      <c r="K320" s="1"/>
      <c r="L320" s="1"/>
      <c r="M320" s="1"/>
    </row>
    <row r="321" spans="2:13" x14ac:dyDescent="0.35">
      <c r="B321" s="1"/>
      <c r="C321" s="1"/>
      <c r="D321" s="1"/>
      <c r="E321" s="1"/>
      <c r="F321" s="1"/>
      <c r="G321" s="1"/>
      <c r="H321" s="1"/>
      <c r="I321" s="1"/>
      <c r="J321" s="1"/>
      <c r="K321" s="1"/>
      <c r="L321" s="1"/>
      <c r="M321" s="1"/>
    </row>
    <row r="322" spans="2:13" x14ac:dyDescent="0.35">
      <c r="B322" s="1"/>
      <c r="C322" s="1"/>
      <c r="D322" s="1"/>
      <c r="E322" s="1"/>
      <c r="F322" s="1"/>
      <c r="G322" s="1"/>
      <c r="H322" s="1"/>
      <c r="I322" s="1"/>
      <c r="J322" s="1"/>
      <c r="K322" s="1"/>
      <c r="L322" s="1"/>
      <c r="M322" s="1"/>
    </row>
    <row r="323" spans="2:13" x14ac:dyDescent="0.35">
      <c r="B323" s="1"/>
      <c r="C323" s="1"/>
      <c r="D323" s="1"/>
      <c r="E323" s="1"/>
      <c r="F323" s="1"/>
      <c r="G323" s="1"/>
      <c r="H323" s="1"/>
      <c r="I323" s="1"/>
      <c r="J323" s="1"/>
      <c r="K323" s="1"/>
      <c r="L323" s="1"/>
      <c r="M323" s="1"/>
    </row>
    <row r="324" spans="2:13" x14ac:dyDescent="0.35">
      <c r="B324" s="1"/>
      <c r="C324" s="1"/>
      <c r="D324" s="1"/>
      <c r="E324" s="1"/>
      <c r="F324" s="1"/>
      <c r="G324" s="1"/>
      <c r="H324" s="1"/>
      <c r="I324" s="1"/>
      <c r="J324" s="1"/>
      <c r="K324" s="1"/>
      <c r="L324" s="1"/>
      <c r="M324" s="1"/>
    </row>
    <row r="325" spans="2:13" x14ac:dyDescent="0.35">
      <c r="B325" s="1"/>
      <c r="C325" s="1"/>
      <c r="D325" s="1"/>
      <c r="E325" s="1"/>
      <c r="F325" s="1"/>
      <c r="G325" s="1"/>
      <c r="H325" s="1"/>
      <c r="I325" s="1"/>
      <c r="J325" s="1"/>
      <c r="K325" s="1"/>
      <c r="L325" s="1"/>
      <c r="M325" s="1"/>
    </row>
    <row r="326" spans="2:13" x14ac:dyDescent="0.35">
      <c r="B326" s="1"/>
      <c r="C326" s="1"/>
      <c r="D326" s="1"/>
      <c r="E326" s="1"/>
      <c r="F326" s="1"/>
      <c r="G326" s="1"/>
      <c r="H326" s="1"/>
      <c r="I326" s="1"/>
      <c r="J326" s="1"/>
      <c r="K326" s="1"/>
      <c r="L326" s="1"/>
      <c r="M326" s="1"/>
    </row>
    <row r="327" spans="2:13" x14ac:dyDescent="0.35">
      <c r="B327" s="1"/>
      <c r="C327" s="1"/>
      <c r="D327" s="1"/>
      <c r="E327" s="1"/>
      <c r="F327" s="1"/>
      <c r="G327" s="1"/>
      <c r="H327" s="1"/>
      <c r="I327" s="1"/>
      <c r="J327" s="1"/>
      <c r="K327" s="1"/>
      <c r="L327" s="1"/>
      <c r="M327" s="1"/>
    </row>
    <row r="328" spans="2:13" x14ac:dyDescent="0.35">
      <c r="B328" s="1"/>
      <c r="C328" s="1"/>
      <c r="D328" s="1"/>
      <c r="E328" s="1"/>
      <c r="F328" s="1"/>
      <c r="G328" s="1"/>
      <c r="H328" s="1"/>
      <c r="I328" s="1"/>
      <c r="J328" s="1"/>
      <c r="K328" s="1"/>
      <c r="L328" s="1"/>
      <c r="M328" s="1"/>
    </row>
    <row r="329" spans="2:13" x14ac:dyDescent="0.35">
      <c r="B329" s="1"/>
      <c r="C329" s="1"/>
      <c r="D329" s="1"/>
      <c r="E329" s="1"/>
      <c r="F329" s="1"/>
      <c r="G329" s="1"/>
      <c r="H329" s="1"/>
      <c r="I329" s="1"/>
      <c r="J329" s="1"/>
      <c r="K329" s="1"/>
      <c r="L329" s="1"/>
      <c r="M329" s="1"/>
    </row>
    <row r="330" spans="2:13" x14ac:dyDescent="0.35">
      <c r="B330" s="1"/>
      <c r="C330" s="1"/>
      <c r="D330" s="1"/>
      <c r="E330" s="1"/>
      <c r="F330" s="1"/>
      <c r="G330" s="1"/>
      <c r="H330" s="1"/>
      <c r="I330" s="1"/>
      <c r="J330" s="1"/>
      <c r="K330" s="1"/>
      <c r="L330" s="1"/>
      <c r="M330" s="1"/>
    </row>
    <row r="331" spans="2:13" x14ac:dyDescent="0.35">
      <c r="B331" s="1"/>
      <c r="C331" s="1"/>
      <c r="D331" s="1"/>
      <c r="E331" s="1"/>
      <c r="F331" s="1"/>
      <c r="G331" s="1"/>
      <c r="H331" s="1"/>
      <c r="I331" s="1"/>
      <c r="J331" s="1"/>
      <c r="K331" s="1"/>
      <c r="L331" s="1"/>
      <c r="M331" s="1"/>
    </row>
    <row r="332" spans="2:13" x14ac:dyDescent="0.35">
      <c r="B332" s="1"/>
      <c r="C332" s="1"/>
      <c r="D332" s="1"/>
      <c r="E332" s="1"/>
      <c r="F332" s="1"/>
      <c r="G332" s="1"/>
      <c r="H332" s="1"/>
      <c r="I332" s="1"/>
      <c r="J332" s="1"/>
      <c r="K332" s="1"/>
      <c r="L332" s="1"/>
      <c r="M332" s="1"/>
    </row>
    <row r="333" spans="2:13" x14ac:dyDescent="0.35">
      <c r="B333" s="1"/>
      <c r="C333" s="1"/>
      <c r="D333" s="1"/>
      <c r="E333" s="1"/>
      <c r="F333" s="1"/>
      <c r="G333" s="1"/>
      <c r="H333" s="1"/>
      <c r="I333" s="1"/>
      <c r="J333" s="1"/>
      <c r="K333" s="1"/>
      <c r="L333" s="1"/>
      <c r="M333" s="1"/>
    </row>
    <row r="334" spans="2:13" x14ac:dyDescent="0.35">
      <c r="B334" s="1"/>
      <c r="C334" s="1"/>
      <c r="D334" s="1"/>
      <c r="E334" s="1"/>
      <c r="F334" s="1"/>
      <c r="G334" s="1"/>
      <c r="H334" s="1"/>
      <c r="I334" s="1"/>
      <c r="J334" s="1"/>
      <c r="K334" s="1"/>
      <c r="L334" s="1"/>
      <c r="M334" s="1"/>
    </row>
    <row r="335" spans="2:13" x14ac:dyDescent="0.35">
      <c r="B335" s="1"/>
      <c r="C335" s="1"/>
      <c r="D335" s="1"/>
      <c r="E335" s="1"/>
      <c r="F335" s="1"/>
      <c r="G335" s="1"/>
      <c r="H335" s="1"/>
      <c r="I335" s="1"/>
      <c r="J335" s="1"/>
      <c r="K335" s="1"/>
      <c r="L335" s="1"/>
      <c r="M335" s="1"/>
    </row>
    <row r="336" spans="2:13" x14ac:dyDescent="0.35">
      <c r="B336" s="1"/>
      <c r="C336" s="1"/>
      <c r="D336" s="1"/>
      <c r="E336" s="1"/>
      <c r="F336" s="1"/>
      <c r="G336" s="1"/>
      <c r="H336" s="1"/>
      <c r="I336" s="1"/>
      <c r="J336" s="1"/>
      <c r="K336" s="1"/>
      <c r="L336" s="1"/>
      <c r="M336" s="1"/>
    </row>
    <row r="337" spans="2:13" x14ac:dyDescent="0.35">
      <c r="B337" s="1"/>
      <c r="C337" s="1"/>
      <c r="D337" s="1"/>
      <c r="E337" s="1"/>
      <c r="F337" s="1"/>
      <c r="G337" s="1"/>
      <c r="H337" s="1"/>
      <c r="I337" s="1"/>
      <c r="J337" s="1"/>
      <c r="K337" s="1"/>
      <c r="L337" s="1"/>
      <c r="M337" s="1"/>
    </row>
    <row r="338" spans="2:13" x14ac:dyDescent="0.35">
      <c r="B338" s="1"/>
      <c r="C338" s="1"/>
      <c r="D338" s="1"/>
      <c r="E338" s="1"/>
      <c r="F338" s="1"/>
      <c r="G338" s="1"/>
      <c r="H338" s="1"/>
      <c r="I338" s="1"/>
      <c r="J338" s="1"/>
      <c r="K338" s="1"/>
      <c r="L338" s="1"/>
      <c r="M338" s="1"/>
    </row>
    <row r="339" spans="2:13" x14ac:dyDescent="0.35">
      <c r="B339" s="1"/>
      <c r="C339" s="1"/>
      <c r="D339" s="1"/>
      <c r="E339" s="1"/>
      <c r="F339" s="1"/>
      <c r="G339" s="1"/>
      <c r="H339" s="1"/>
      <c r="I339" s="1"/>
      <c r="J339" s="1"/>
      <c r="K339" s="1"/>
      <c r="L339" s="1"/>
      <c r="M339" s="1"/>
    </row>
    <row r="340" spans="2:13" x14ac:dyDescent="0.35">
      <c r="B340" s="1"/>
      <c r="C340" s="1"/>
      <c r="D340" s="1"/>
      <c r="E340" s="1"/>
      <c r="F340" s="1"/>
      <c r="G340" s="1"/>
      <c r="H340" s="1"/>
      <c r="I340" s="1"/>
      <c r="J340" s="1"/>
      <c r="K340" s="1"/>
      <c r="L340" s="1"/>
      <c r="M340" s="1"/>
    </row>
    <row r="341" spans="2:13" x14ac:dyDescent="0.35">
      <c r="B341" s="1"/>
      <c r="C341" s="1"/>
      <c r="D341" s="1"/>
      <c r="E341" s="1"/>
      <c r="F341" s="1"/>
      <c r="G341" s="1"/>
      <c r="H341" s="1"/>
      <c r="I341" s="1"/>
      <c r="J341" s="1"/>
      <c r="K341" s="1"/>
      <c r="L341" s="1"/>
      <c r="M341" s="1"/>
    </row>
    <row r="342" spans="2:13" x14ac:dyDescent="0.35">
      <c r="B342" s="1"/>
      <c r="C342" s="1"/>
      <c r="D342" s="1"/>
      <c r="E342" s="1"/>
      <c r="F342" s="1"/>
      <c r="G342" s="1"/>
      <c r="H342" s="1"/>
      <c r="I342" s="1"/>
      <c r="J342" s="1"/>
      <c r="K342" s="1"/>
      <c r="L342" s="1"/>
      <c r="M342" s="1"/>
    </row>
    <row r="343" spans="2:13" x14ac:dyDescent="0.35">
      <c r="B343" s="1"/>
      <c r="C343" s="1"/>
      <c r="D343" s="1"/>
      <c r="E343" s="1"/>
      <c r="F343" s="1"/>
      <c r="G343" s="1"/>
      <c r="H343" s="1"/>
      <c r="I343" s="1"/>
      <c r="J343" s="1"/>
      <c r="K343" s="1"/>
      <c r="L343" s="1"/>
      <c r="M343" s="1"/>
    </row>
    <row r="344" spans="2:13" x14ac:dyDescent="0.35">
      <c r="B344" s="1"/>
      <c r="C344" s="1"/>
      <c r="D344" s="1"/>
      <c r="E344" s="1"/>
      <c r="F344" s="1"/>
      <c r="G344" s="1"/>
      <c r="H344" s="1"/>
      <c r="I344" s="1"/>
      <c r="J344" s="1"/>
      <c r="K344" s="1"/>
      <c r="L344" s="1"/>
      <c r="M344" s="1"/>
    </row>
    <row r="345" spans="2:13" x14ac:dyDescent="0.35">
      <c r="B345" s="1"/>
      <c r="C345" s="1"/>
      <c r="D345" s="1"/>
      <c r="E345" s="1"/>
      <c r="F345" s="1"/>
      <c r="G345" s="1"/>
      <c r="H345" s="1"/>
      <c r="I345" s="1"/>
      <c r="J345" s="1"/>
      <c r="K345" s="1"/>
      <c r="L345" s="1"/>
      <c r="M345" s="1"/>
    </row>
    <row r="346" spans="2:13" x14ac:dyDescent="0.35">
      <c r="B346" s="1"/>
      <c r="C346" s="1"/>
      <c r="D346" s="1"/>
      <c r="E346" s="1"/>
      <c r="F346" s="1"/>
      <c r="G346" s="1"/>
      <c r="H346" s="1"/>
      <c r="I346" s="1"/>
      <c r="J346" s="1"/>
      <c r="K346" s="1"/>
      <c r="L346" s="1"/>
      <c r="M346" s="1"/>
    </row>
    <row r="347" spans="2:13" x14ac:dyDescent="0.35">
      <c r="B347" s="1"/>
      <c r="C347" s="1"/>
      <c r="D347" s="1"/>
      <c r="E347" s="1"/>
      <c r="F347" s="1"/>
      <c r="G347" s="1"/>
      <c r="H347" s="1"/>
      <c r="I347" s="1"/>
      <c r="J347" s="1"/>
      <c r="K347" s="1"/>
      <c r="L347" s="1"/>
      <c r="M347" s="1"/>
    </row>
    <row r="348" spans="2:13" x14ac:dyDescent="0.35">
      <c r="B348" s="1"/>
      <c r="C348" s="1"/>
      <c r="D348" s="1"/>
      <c r="E348" s="1"/>
      <c r="F348" s="1"/>
      <c r="G348" s="1"/>
      <c r="H348" s="1"/>
      <c r="I348" s="1"/>
      <c r="J348" s="1"/>
      <c r="K348" s="1"/>
      <c r="L348" s="1"/>
      <c r="M348" s="1"/>
    </row>
    <row r="349" spans="2:13" x14ac:dyDescent="0.35">
      <c r="B349" s="1"/>
      <c r="C349" s="1"/>
      <c r="D349" s="1"/>
      <c r="E349" s="1"/>
      <c r="F349" s="1"/>
      <c r="G349" s="1"/>
      <c r="H349" s="1"/>
      <c r="I349" s="1"/>
      <c r="J349" s="1"/>
      <c r="K349" s="1"/>
      <c r="L349" s="1"/>
      <c r="M349" s="1"/>
    </row>
    <row r="350" spans="2:13" x14ac:dyDescent="0.35">
      <c r="B350" s="1"/>
      <c r="C350" s="1"/>
      <c r="D350" s="1"/>
      <c r="E350" s="1"/>
      <c r="F350" s="1"/>
      <c r="G350" s="1"/>
      <c r="H350" s="1"/>
      <c r="I350" s="1"/>
      <c r="J350" s="1"/>
      <c r="K350" s="1"/>
      <c r="L350" s="1"/>
      <c r="M350" s="1"/>
    </row>
    <row r="351" spans="2:13" x14ac:dyDescent="0.35">
      <c r="B351" s="1"/>
      <c r="C351" s="1"/>
      <c r="D351" s="1"/>
      <c r="E351" s="1"/>
      <c r="F351" s="1"/>
      <c r="G351" s="1"/>
      <c r="H351" s="1"/>
      <c r="I351" s="1"/>
      <c r="J351" s="1"/>
      <c r="K351" s="1"/>
      <c r="L351" s="1"/>
      <c r="M351" s="1"/>
    </row>
    <row r="352" spans="2:13" x14ac:dyDescent="0.35">
      <c r="B352" s="1"/>
      <c r="C352" s="1"/>
      <c r="D352" s="1"/>
      <c r="E352" s="1"/>
      <c r="F352" s="1"/>
      <c r="G352" s="1"/>
      <c r="H352" s="1"/>
      <c r="I352" s="1"/>
      <c r="J352" s="1"/>
      <c r="K352" s="1"/>
      <c r="L352" s="1"/>
      <c r="M352" s="1"/>
    </row>
    <row r="353" spans="2:13" x14ac:dyDescent="0.35">
      <c r="B353" s="1"/>
      <c r="C353" s="1"/>
      <c r="D353" s="1"/>
      <c r="E353" s="1"/>
      <c r="F353" s="1"/>
      <c r="G353" s="1"/>
      <c r="H353" s="1"/>
      <c r="I353" s="1"/>
      <c r="J353" s="1"/>
      <c r="K353" s="1"/>
      <c r="L353" s="1"/>
      <c r="M353" s="1"/>
    </row>
    <row r="354" spans="2:13" x14ac:dyDescent="0.35">
      <c r="B354" s="1"/>
      <c r="C354" s="1"/>
      <c r="D354" s="1"/>
      <c r="E354" s="1"/>
      <c r="F354" s="1"/>
      <c r="G354" s="1"/>
      <c r="H354" s="1"/>
      <c r="I354" s="1"/>
      <c r="J354" s="1"/>
      <c r="K354" s="1"/>
      <c r="L354" s="1"/>
      <c r="M354" s="1"/>
    </row>
    <row r="355" spans="2:13" x14ac:dyDescent="0.35">
      <c r="B355" s="1"/>
      <c r="C355" s="1"/>
      <c r="D355" s="1"/>
      <c r="E355" s="1"/>
      <c r="F355" s="1"/>
      <c r="G355" s="1"/>
      <c r="H355" s="1"/>
      <c r="I355" s="1"/>
      <c r="J355" s="1"/>
      <c r="K355" s="1"/>
      <c r="L355" s="1"/>
      <c r="M355" s="1"/>
    </row>
    <row r="356" spans="2:13" x14ac:dyDescent="0.35">
      <c r="B356" s="1"/>
      <c r="C356" s="1"/>
      <c r="D356" s="1"/>
      <c r="E356" s="1"/>
      <c r="F356" s="1"/>
      <c r="G356" s="1"/>
      <c r="H356" s="1"/>
      <c r="I356" s="1"/>
      <c r="J356" s="1"/>
      <c r="K356" s="1"/>
      <c r="L356" s="1"/>
      <c r="M356" s="1"/>
    </row>
    <row r="357" spans="2:13" x14ac:dyDescent="0.35">
      <c r="B357" s="1"/>
      <c r="C357" s="1"/>
      <c r="D357" s="1"/>
      <c r="E357" s="1"/>
      <c r="F357" s="1"/>
      <c r="G357" s="1"/>
      <c r="H357" s="1"/>
      <c r="I357" s="1"/>
      <c r="J357" s="1"/>
      <c r="K357" s="1"/>
      <c r="L357" s="1"/>
      <c r="M357" s="1"/>
    </row>
    <row r="358" spans="2:13" x14ac:dyDescent="0.35">
      <c r="B358" s="1"/>
      <c r="C358" s="1"/>
      <c r="D358" s="1"/>
      <c r="E358" s="1"/>
      <c r="F358" s="1"/>
      <c r="G358" s="1"/>
      <c r="H358" s="1"/>
      <c r="I358" s="1"/>
      <c r="J358" s="1"/>
      <c r="K358" s="1"/>
      <c r="L358" s="1"/>
      <c r="M358" s="1"/>
    </row>
    <row r="359" spans="2:13" x14ac:dyDescent="0.35">
      <c r="B359" s="1"/>
      <c r="C359" s="1"/>
      <c r="D359" s="1"/>
      <c r="E359" s="1"/>
      <c r="F359" s="1"/>
      <c r="G359" s="1"/>
      <c r="H359" s="1"/>
      <c r="I359" s="1"/>
      <c r="J359" s="1"/>
      <c r="K359" s="1"/>
      <c r="L359" s="1"/>
      <c r="M359" s="1"/>
    </row>
    <row r="360" spans="2:13" x14ac:dyDescent="0.35">
      <c r="B360" s="1"/>
      <c r="C360" s="1"/>
      <c r="D360" s="1"/>
      <c r="E360" s="1"/>
      <c r="F360" s="1"/>
      <c r="G360" s="1"/>
      <c r="H360" s="1"/>
      <c r="I360" s="1"/>
      <c r="J360" s="1"/>
      <c r="K360" s="1"/>
      <c r="L360" s="1"/>
      <c r="M360" s="1"/>
    </row>
    <row r="361" spans="2:13" x14ac:dyDescent="0.35">
      <c r="B361" s="1"/>
      <c r="C361" s="1"/>
      <c r="D361" s="1"/>
      <c r="E361" s="1"/>
      <c r="F361" s="1"/>
      <c r="G361" s="1"/>
      <c r="H361" s="1"/>
      <c r="I361" s="1"/>
      <c r="J361" s="1"/>
      <c r="K361" s="1"/>
      <c r="L361" s="1"/>
      <c r="M361" s="1"/>
    </row>
    <row r="362" spans="2:13" x14ac:dyDescent="0.35">
      <c r="B362" s="1"/>
      <c r="C362" s="1"/>
      <c r="D362" s="1"/>
      <c r="E362" s="1"/>
      <c r="F362" s="1"/>
      <c r="G362" s="1"/>
      <c r="H362" s="1"/>
      <c r="I362" s="1"/>
      <c r="J362" s="1"/>
      <c r="K362" s="1"/>
      <c r="L362" s="1"/>
      <c r="M362" s="1"/>
    </row>
    <row r="363" spans="2:13" x14ac:dyDescent="0.35">
      <c r="B363" s="1"/>
      <c r="C363" s="1"/>
      <c r="D363" s="1"/>
      <c r="E363" s="1"/>
      <c r="F363" s="1"/>
      <c r="G363" s="1"/>
      <c r="H363" s="1"/>
      <c r="I363" s="1"/>
      <c r="J363" s="1"/>
      <c r="K363" s="1"/>
      <c r="L363" s="1"/>
      <c r="M363" s="1"/>
    </row>
    <row r="364" spans="2:13" x14ac:dyDescent="0.35">
      <c r="B364" s="1"/>
      <c r="C364" s="1"/>
      <c r="D364" s="1"/>
      <c r="E364" s="1"/>
      <c r="F364" s="1"/>
      <c r="G364" s="1"/>
      <c r="H364" s="1"/>
      <c r="I364" s="1"/>
      <c r="J364" s="1"/>
      <c r="K364" s="1"/>
      <c r="L364" s="1"/>
      <c r="M364" s="1"/>
    </row>
    <row r="365" spans="2:13" x14ac:dyDescent="0.35">
      <c r="B365" s="1"/>
      <c r="C365" s="1"/>
      <c r="D365" s="1"/>
      <c r="E365" s="1"/>
      <c r="F365" s="1"/>
      <c r="G365" s="1"/>
      <c r="H365" s="1"/>
      <c r="I365" s="1"/>
      <c r="J365" s="1"/>
      <c r="K365" s="1"/>
      <c r="L365" s="1"/>
      <c r="M365" s="1"/>
    </row>
    <row r="366" spans="2:13" x14ac:dyDescent="0.35">
      <c r="B366" s="1"/>
      <c r="C366" s="1"/>
      <c r="D366" s="1"/>
      <c r="E366" s="1"/>
      <c r="F366" s="1"/>
      <c r="G366" s="1"/>
      <c r="H366" s="1"/>
      <c r="I366" s="1"/>
      <c r="J366" s="1"/>
      <c r="K366" s="1"/>
      <c r="L366" s="1"/>
      <c r="M366" s="1"/>
    </row>
    <row r="367" spans="2:13" x14ac:dyDescent="0.35">
      <c r="B367" s="1"/>
      <c r="C367" s="1"/>
      <c r="D367" s="1"/>
      <c r="E367" s="1"/>
      <c r="F367" s="1"/>
      <c r="G367" s="1"/>
      <c r="H367" s="1"/>
      <c r="I367" s="1"/>
      <c r="J367" s="1"/>
      <c r="K367" s="1"/>
      <c r="L367" s="1"/>
      <c r="M367" s="1"/>
    </row>
    <row r="368" spans="2:13" x14ac:dyDescent="0.35">
      <c r="B368" s="1"/>
      <c r="C368" s="1"/>
      <c r="D368" s="1"/>
      <c r="E368" s="1"/>
      <c r="F368" s="1"/>
      <c r="G368" s="1"/>
      <c r="H368" s="1"/>
      <c r="I368" s="1"/>
      <c r="J368" s="1"/>
      <c r="K368" s="1"/>
      <c r="L368" s="1"/>
      <c r="M368" s="1"/>
    </row>
    <row r="369" spans="2:13" x14ac:dyDescent="0.35">
      <c r="B369" s="1"/>
      <c r="C369" s="1"/>
      <c r="D369" s="1"/>
      <c r="E369" s="1"/>
      <c r="F369" s="1"/>
      <c r="G369" s="1"/>
      <c r="H369" s="1"/>
      <c r="I369" s="1"/>
      <c r="J369" s="1"/>
      <c r="K369" s="1"/>
      <c r="L369" s="1"/>
      <c r="M369" s="1"/>
    </row>
    <row r="370" spans="2:13" x14ac:dyDescent="0.35">
      <c r="B370" s="1"/>
      <c r="C370" s="1"/>
      <c r="D370" s="1"/>
      <c r="E370" s="1"/>
      <c r="F370" s="1"/>
      <c r="G370" s="1"/>
      <c r="H370" s="1"/>
      <c r="I370" s="1"/>
      <c r="J370" s="1"/>
      <c r="K370" s="1"/>
      <c r="L370" s="1"/>
      <c r="M370" s="1"/>
    </row>
    <row r="371" spans="2:13" x14ac:dyDescent="0.35">
      <c r="B371" s="1"/>
      <c r="C371" s="1"/>
      <c r="D371" s="1"/>
      <c r="E371" s="1"/>
      <c r="F371" s="1"/>
      <c r="G371" s="1"/>
      <c r="H371" s="1"/>
      <c r="I371" s="1"/>
      <c r="J371" s="1"/>
      <c r="K371" s="1"/>
      <c r="L371" s="1"/>
      <c r="M371" s="1"/>
    </row>
    <row r="372" spans="2:13" x14ac:dyDescent="0.35">
      <c r="B372" s="1"/>
      <c r="C372" s="1"/>
      <c r="D372" s="1"/>
      <c r="E372" s="1"/>
      <c r="F372" s="1"/>
      <c r="G372" s="1"/>
      <c r="H372" s="1"/>
      <c r="I372" s="1"/>
      <c r="J372" s="1"/>
      <c r="K372" s="1"/>
      <c r="L372" s="1"/>
      <c r="M372" s="1"/>
    </row>
    <row r="373" spans="2:13" x14ac:dyDescent="0.35">
      <c r="B373" s="1"/>
      <c r="C373" s="1"/>
      <c r="D373" s="1"/>
      <c r="E373" s="1"/>
      <c r="F373" s="1"/>
      <c r="G373" s="1"/>
      <c r="H373" s="1"/>
      <c r="I373" s="1"/>
      <c r="J373" s="1"/>
      <c r="K373" s="1"/>
      <c r="L373" s="1"/>
      <c r="M373" s="1"/>
    </row>
    <row r="374" spans="2:13" x14ac:dyDescent="0.35">
      <c r="B374" s="1"/>
      <c r="C374" s="1"/>
      <c r="D374" s="1"/>
      <c r="E374" s="1"/>
      <c r="F374" s="1"/>
      <c r="G374" s="1"/>
      <c r="H374" s="1"/>
      <c r="I374" s="1"/>
      <c r="J374" s="1"/>
      <c r="K374" s="1"/>
      <c r="L374" s="1"/>
      <c r="M374" s="1"/>
    </row>
    <row r="375" spans="2:13" x14ac:dyDescent="0.35">
      <c r="B375" s="1"/>
      <c r="C375" s="1"/>
      <c r="D375" s="1"/>
      <c r="E375" s="1"/>
      <c r="F375" s="1"/>
      <c r="G375" s="1"/>
      <c r="H375" s="1"/>
      <c r="I375" s="1"/>
      <c r="J375" s="1"/>
      <c r="K375" s="1"/>
      <c r="L375" s="1"/>
      <c r="M375" s="1"/>
    </row>
    <row r="376" spans="2:13" x14ac:dyDescent="0.35">
      <c r="B376" s="1"/>
      <c r="C376" s="1"/>
      <c r="D376" s="1"/>
      <c r="E376" s="1"/>
      <c r="F376" s="1"/>
      <c r="G376" s="1"/>
      <c r="H376" s="1"/>
      <c r="I376" s="1"/>
      <c r="J376" s="1"/>
      <c r="K376" s="1"/>
      <c r="L376" s="1"/>
      <c r="M376" s="1"/>
    </row>
    <row r="377" spans="2:13" x14ac:dyDescent="0.35">
      <c r="B377" s="1"/>
      <c r="C377" s="1"/>
      <c r="D377" s="1"/>
      <c r="E377" s="1"/>
      <c r="F377" s="1"/>
      <c r="G377" s="1"/>
      <c r="H377" s="1"/>
      <c r="I377" s="1"/>
      <c r="J377" s="1"/>
      <c r="K377" s="1"/>
      <c r="L377" s="1"/>
      <c r="M377" s="1"/>
    </row>
    <row r="378" spans="2:13" x14ac:dyDescent="0.35">
      <c r="B378" s="1"/>
      <c r="C378" s="1"/>
      <c r="D378" s="1"/>
      <c r="E378" s="1"/>
      <c r="F378" s="1"/>
      <c r="G378" s="1"/>
      <c r="H378" s="1"/>
      <c r="I378" s="1"/>
      <c r="J378" s="1"/>
      <c r="K378" s="1"/>
      <c r="L378" s="1"/>
      <c r="M378" s="1"/>
    </row>
    <row r="379" spans="2:13" x14ac:dyDescent="0.35">
      <c r="B379" s="1"/>
      <c r="C379" s="1"/>
      <c r="D379" s="1"/>
      <c r="E379" s="1"/>
      <c r="F379" s="1"/>
      <c r="G379" s="1"/>
      <c r="H379" s="1"/>
      <c r="I379" s="1"/>
      <c r="J379" s="1"/>
      <c r="K379" s="1"/>
      <c r="L379" s="1"/>
      <c r="M379" s="1"/>
    </row>
    <row r="380" spans="2:13" x14ac:dyDescent="0.35">
      <c r="B380" s="1"/>
      <c r="C380" s="1"/>
      <c r="D380" s="1"/>
      <c r="E380" s="1"/>
      <c r="F380" s="1"/>
      <c r="G380" s="1"/>
      <c r="H380" s="1"/>
      <c r="I380" s="1"/>
      <c r="J380" s="1"/>
      <c r="K380" s="1"/>
      <c r="L380" s="1"/>
      <c r="M380" s="1"/>
    </row>
    <row r="381" spans="2:13" x14ac:dyDescent="0.35">
      <c r="B381" s="1"/>
      <c r="C381" s="1"/>
      <c r="D381" s="1"/>
      <c r="E381" s="1"/>
      <c r="F381" s="1"/>
      <c r="G381" s="1"/>
      <c r="H381" s="1"/>
      <c r="I381" s="1"/>
      <c r="J381" s="1"/>
      <c r="K381" s="1"/>
      <c r="L381" s="1"/>
      <c r="M381" s="1"/>
    </row>
    <row r="382" spans="2:13" x14ac:dyDescent="0.35">
      <c r="B382" s="1"/>
      <c r="C382" s="1"/>
      <c r="D382" s="1"/>
      <c r="E382" s="1"/>
      <c r="F382" s="1"/>
      <c r="G382" s="1"/>
      <c r="H382" s="1"/>
      <c r="I382" s="1"/>
      <c r="J382" s="1"/>
      <c r="K382" s="1"/>
      <c r="L382" s="1"/>
      <c r="M382" s="1"/>
    </row>
    <row r="383" spans="2:13" x14ac:dyDescent="0.35">
      <c r="B383" s="1"/>
      <c r="C383" s="1"/>
      <c r="D383" s="1"/>
      <c r="E383" s="1"/>
      <c r="F383" s="1"/>
      <c r="G383" s="1"/>
      <c r="H383" s="1"/>
      <c r="I383" s="1"/>
      <c r="J383" s="1"/>
      <c r="K383" s="1"/>
      <c r="L383" s="1"/>
      <c r="M383" s="1"/>
    </row>
    <row r="384" spans="2:13" x14ac:dyDescent="0.35">
      <c r="B384" s="1"/>
      <c r="C384" s="1"/>
      <c r="D384" s="1"/>
      <c r="E384" s="1"/>
      <c r="F384" s="1"/>
      <c r="G384" s="1"/>
      <c r="H384" s="1"/>
      <c r="I384" s="1"/>
      <c r="J384" s="1"/>
      <c r="K384" s="1"/>
      <c r="L384" s="1"/>
      <c r="M384" s="1"/>
    </row>
    <row r="385" spans="2:13" x14ac:dyDescent="0.35">
      <c r="B385" s="1"/>
      <c r="C385" s="1"/>
      <c r="D385" s="1"/>
      <c r="E385" s="1"/>
      <c r="F385" s="1"/>
      <c r="G385" s="1"/>
      <c r="H385" s="1"/>
      <c r="I385" s="1"/>
      <c r="J385" s="1"/>
      <c r="K385" s="1"/>
      <c r="L385" s="1"/>
      <c r="M385" s="1"/>
    </row>
    <row r="386" spans="2:13" x14ac:dyDescent="0.35">
      <c r="B386" s="1"/>
      <c r="C386" s="1"/>
      <c r="D386" s="1"/>
      <c r="E386" s="1"/>
      <c r="F386" s="1"/>
      <c r="G386" s="1"/>
      <c r="H386" s="1"/>
      <c r="I386" s="1"/>
      <c r="J386" s="1"/>
      <c r="K386" s="1"/>
      <c r="L386" s="1"/>
      <c r="M386" s="1"/>
    </row>
    <row r="387" spans="2:13" x14ac:dyDescent="0.35">
      <c r="B387" s="1"/>
      <c r="C387" s="1"/>
      <c r="D387" s="1"/>
      <c r="E387" s="1"/>
      <c r="F387" s="1"/>
      <c r="G387" s="1"/>
      <c r="H387" s="1"/>
      <c r="I387" s="1"/>
      <c r="J387" s="1"/>
      <c r="K387" s="1"/>
      <c r="L387" s="1"/>
      <c r="M387" s="1"/>
    </row>
    <row r="388" spans="2:13" x14ac:dyDescent="0.35">
      <c r="B388" s="1"/>
      <c r="C388" s="1"/>
      <c r="D388" s="1"/>
      <c r="E388" s="1"/>
      <c r="F388" s="1"/>
      <c r="G388" s="1"/>
      <c r="H388" s="1"/>
      <c r="I388" s="1"/>
      <c r="J388" s="1"/>
      <c r="K388" s="1"/>
      <c r="L388" s="1"/>
      <c r="M388" s="1"/>
    </row>
    <row r="389" spans="2:13" x14ac:dyDescent="0.35">
      <c r="B389" s="1"/>
      <c r="C389" s="1"/>
      <c r="D389" s="1"/>
      <c r="E389" s="1"/>
      <c r="F389" s="1"/>
      <c r="G389" s="1"/>
      <c r="H389" s="1"/>
      <c r="I389" s="1"/>
      <c r="J389" s="1"/>
      <c r="K389" s="1"/>
      <c r="L389" s="1"/>
      <c r="M389" s="1"/>
    </row>
    <row r="390" spans="2:13" x14ac:dyDescent="0.35">
      <c r="B390" s="1"/>
      <c r="C390" s="1"/>
      <c r="D390" s="1"/>
      <c r="E390" s="1"/>
      <c r="F390" s="1"/>
      <c r="G390" s="1"/>
      <c r="H390" s="1"/>
      <c r="I390" s="1"/>
      <c r="J390" s="1"/>
      <c r="K390" s="1"/>
      <c r="L390" s="1"/>
      <c r="M390" s="1"/>
    </row>
    <row r="391" spans="2:13" x14ac:dyDescent="0.35">
      <c r="B391" s="1"/>
      <c r="C391" s="1"/>
      <c r="D391" s="1"/>
      <c r="E391" s="1"/>
      <c r="F391" s="1"/>
      <c r="G391" s="1"/>
      <c r="H391" s="1"/>
      <c r="I391" s="1"/>
      <c r="J391" s="1"/>
      <c r="K391" s="1"/>
      <c r="L391" s="1"/>
      <c r="M391" s="1"/>
    </row>
    <row r="392" spans="2:13" x14ac:dyDescent="0.35">
      <c r="B392" s="1"/>
      <c r="C392" s="1"/>
      <c r="D392" s="1"/>
      <c r="E392" s="1"/>
      <c r="F392" s="1"/>
      <c r="G392" s="1"/>
      <c r="H392" s="1"/>
      <c r="I392" s="1"/>
      <c r="J392" s="1"/>
      <c r="K392" s="1"/>
      <c r="L392" s="1"/>
      <c r="M392" s="1"/>
    </row>
    <row r="393" spans="2:13" x14ac:dyDescent="0.35">
      <c r="B393" s="1"/>
      <c r="C393" s="1"/>
      <c r="D393" s="1"/>
      <c r="E393" s="1"/>
      <c r="F393" s="1"/>
      <c r="G393" s="1"/>
      <c r="H393" s="1"/>
      <c r="I393" s="1"/>
      <c r="J393" s="1"/>
      <c r="K393" s="1"/>
      <c r="L393" s="1"/>
      <c r="M393" s="1"/>
    </row>
    <row r="394" spans="2:13" x14ac:dyDescent="0.35">
      <c r="B394" s="1"/>
      <c r="C394" s="1"/>
      <c r="D394" s="1"/>
      <c r="E394" s="1"/>
      <c r="F394" s="1"/>
      <c r="G394" s="1"/>
      <c r="H394" s="1"/>
      <c r="I394" s="1"/>
      <c r="J394" s="1"/>
      <c r="K394" s="1"/>
      <c r="L394" s="1"/>
      <c r="M394" s="1"/>
    </row>
    <row r="395" spans="2:13" x14ac:dyDescent="0.35">
      <c r="B395" s="1"/>
      <c r="C395" s="1"/>
      <c r="D395" s="1"/>
      <c r="E395" s="1"/>
      <c r="F395" s="1"/>
      <c r="G395" s="1"/>
      <c r="H395" s="1"/>
      <c r="I395" s="1"/>
      <c r="J395" s="1"/>
      <c r="K395" s="1"/>
      <c r="L395" s="1"/>
      <c r="M395" s="1"/>
    </row>
    <row r="396" spans="2:13" x14ac:dyDescent="0.35">
      <c r="B396" s="1"/>
      <c r="C396" s="1"/>
      <c r="D396" s="1"/>
      <c r="E396" s="1"/>
      <c r="F396" s="1"/>
      <c r="G396" s="1"/>
      <c r="H396" s="1"/>
      <c r="I396" s="1"/>
      <c r="J396" s="1"/>
      <c r="K396" s="1"/>
      <c r="L396" s="1"/>
      <c r="M396" s="1"/>
    </row>
    <row r="397" spans="2:13" x14ac:dyDescent="0.35">
      <c r="B397" s="1"/>
      <c r="C397" s="1"/>
      <c r="D397" s="1"/>
      <c r="E397" s="1"/>
      <c r="F397" s="1"/>
      <c r="G397" s="1"/>
      <c r="H397" s="1"/>
      <c r="I397" s="1"/>
      <c r="J397" s="1"/>
      <c r="K397" s="1"/>
      <c r="L397" s="1"/>
      <c r="M397" s="1"/>
    </row>
    <row r="398" spans="2:13" x14ac:dyDescent="0.35">
      <c r="B398" s="1"/>
      <c r="C398" s="1"/>
      <c r="D398" s="1"/>
      <c r="E398" s="1"/>
      <c r="F398" s="1"/>
      <c r="G398" s="1"/>
      <c r="H398" s="1"/>
      <c r="I398" s="1"/>
      <c r="J398" s="1"/>
      <c r="K398" s="1"/>
      <c r="L398" s="1"/>
      <c r="M398" s="1"/>
    </row>
    <row r="399" spans="2:13" x14ac:dyDescent="0.35">
      <c r="B399" s="1"/>
      <c r="C399" s="1"/>
      <c r="D399" s="1"/>
      <c r="E399" s="1"/>
      <c r="F399" s="1"/>
      <c r="G399" s="1"/>
      <c r="H399" s="1"/>
      <c r="I399" s="1"/>
      <c r="J399" s="1"/>
      <c r="K399" s="1"/>
      <c r="L399" s="1"/>
      <c r="M399" s="1"/>
    </row>
    <row r="400" spans="2:13" x14ac:dyDescent="0.35">
      <c r="B400" s="1"/>
      <c r="C400" s="1"/>
      <c r="D400" s="1"/>
      <c r="E400" s="1"/>
      <c r="F400" s="1"/>
      <c r="G400" s="1"/>
      <c r="H400" s="1"/>
      <c r="I400" s="1"/>
      <c r="J400" s="1"/>
      <c r="K400" s="1"/>
      <c r="L400" s="1"/>
      <c r="M400" s="1"/>
    </row>
    <row r="401" spans="2:13" x14ac:dyDescent="0.35">
      <c r="B401" s="1"/>
      <c r="C401" s="1"/>
      <c r="D401" s="1"/>
      <c r="E401" s="1"/>
      <c r="F401" s="1"/>
      <c r="G401" s="1"/>
      <c r="H401" s="1"/>
      <c r="I401" s="1"/>
      <c r="J401" s="1"/>
      <c r="K401" s="1"/>
      <c r="L401" s="1"/>
      <c r="M401" s="1"/>
    </row>
    <row r="402" spans="2:13" x14ac:dyDescent="0.35">
      <c r="B402" s="1"/>
      <c r="C402" s="1"/>
      <c r="D402" s="1"/>
      <c r="E402" s="1"/>
      <c r="F402" s="1"/>
      <c r="G402" s="1"/>
      <c r="H402" s="1"/>
      <c r="I402" s="1"/>
      <c r="J402" s="1"/>
      <c r="K402" s="1"/>
      <c r="L402" s="1"/>
      <c r="M402" s="1"/>
    </row>
    <row r="403" spans="2:13" x14ac:dyDescent="0.35">
      <c r="B403" s="1"/>
      <c r="C403" s="1"/>
      <c r="D403" s="1"/>
      <c r="E403" s="1"/>
      <c r="F403" s="1"/>
      <c r="G403" s="1"/>
      <c r="H403" s="1"/>
      <c r="I403" s="1"/>
      <c r="J403" s="1"/>
      <c r="K403" s="1"/>
      <c r="L403" s="1"/>
      <c r="M403" s="1"/>
    </row>
    <row r="404" spans="2:13" x14ac:dyDescent="0.35">
      <c r="B404" s="1"/>
      <c r="C404" s="1"/>
      <c r="D404" s="1"/>
      <c r="E404" s="1"/>
      <c r="F404" s="1"/>
      <c r="G404" s="1"/>
      <c r="H404" s="1"/>
      <c r="I404" s="1"/>
      <c r="J404" s="1"/>
      <c r="K404" s="1"/>
      <c r="L404" s="1"/>
      <c r="M404" s="1"/>
    </row>
    <row r="405" spans="2:13" x14ac:dyDescent="0.35">
      <c r="B405" s="1"/>
      <c r="C405" s="1"/>
      <c r="D405" s="1"/>
      <c r="E405" s="1"/>
      <c r="F405" s="1"/>
      <c r="G405" s="1"/>
      <c r="H405" s="1"/>
      <c r="I405" s="1"/>
      <c r="J405" s="1"/>
      <c r="K405" s="1"/>
      <c r="L405" s="1"/>
      <c r="M405" s="1"/>
    </row>
    <row r="406" spans="2:13" x14ac:dyDescent="0.35">
      <c r="B406" s="1"/>
      <c r="C406" s="1"/>
      <c r="D406" s="1"/>
      <c r="E406" s="1"/>
      <c r="F406" s="1"/>
      <c r="G406" s="1"/>
      <c r="H406" s="1"/>
      <c r="I406" s="1"/>
      <c r="J406" s="1"/>
      <c r="K406" s="1"/>
      <c r="L406" s="1"/>
      <c r="M406" s="1"/>
    </row>
    <row r="407" spans="2:13" x14ac:dyDescent="0.35">
      <c r="B407" s="1"/>
      <c r="C407" s="1"/>
      <c r="D407" s="1"/>
      <c r="E407" s="1"/>
      <c r="F407" s="1"/>
      <c r="G407" s="1"/>
      <c r="H407" s="1"/>
      <c r="I407" s="1"/>
      <c r="J407" s="1"/>
      <c r="K407" s="1"/>
      <c r="L407" s="1"/>
      <c r="M407" s="1"/>
    </row>
    <row r="408" spans="2:13" x14ac:dyDescent="0.35">
      <c r="B408" s="1"/>
      <c r="C408" s="1"/>
      <c r="D408" s="1"/>
      <c r="E408" s="1"/>
      <c r="F408" s="1"/>
      <c r="G408" s="1"/>
      <c r="H408" s="1"/>
      <c r="I408" s="1"/>
      <c r="J408" s="1"/>
      <c r="K408" s="1"/>
      <c r="L408" s="1"/>
      <c r="M408" s="1"/>
    </row>
    <row r="409" spans="2:13" x14ac:dyDescent="0.35">
      <c r="B409" s="1"/>
      <c r="C409" s="1"/>
      <c r="D409" s="1"/>
      <c r="E409" s="1"/>
      <c r="F409" s="1"/>
      <c r="G409" s="1"/>
      <c r="H409" s="1"/>
      <c r="I409" s="1"/>
      <c r="J409" s="1"/>
      <c r="K409" s="1"/>
      <c r="L409" s="1"/>
      <c r="M409" s="1"/>
    </row>
    <row r="410" spans="2:13" x14ac:dyDescent="0.35">
      <c r="B410" s="1"/>
      <c r="C410" s="1"/>
      <c r="D410" s="1"/>
      <c r="E410" s="1"/>
      <c r="F410" s="1"/>
      <c r="G410" s="1"/>
      <c r="H410" s="1"/>
      <c r="I410" s="1"/>
      <c r="J410" s="1"/>
      <c r="K410" s="1"/>
      <c r="L410" s="1"/>
      <c r="M410" s="1"/>
    </row>
    <row r="411" spans="2:13" x14ac:dyDescent="0.35">
      <c r="B411" s="1"/>
      <c r="C411" s="1"/>
      <c r="D411" s="1"/>
      <c r="E411" s="1"/>
      <c r="F411" s="1"/>
      <c r="G411" s="1"/>
      <c r="H411" s="1"/>
      <c r="I411" s="1"/>
      <c r="J411" s="1"/>
      <c r="K411" s="1"/>
      <c r="L411" s="1"/>
      <c r="M411" s="1"/>
    </row>
    <row r="412" spans="2:13" x14ac:dyDescent="0.35">
      <c r="B412" s="1"/>
      <c r="C412" s="1"/>
      <c r="D412" s="1"/>
      <c r="E412" s="1"/>
      <c r="F412" s="1"/>
      <c r="G412" s="1"/>
      <c r="H412" s="1"/>
      <c r="I412" s="1"/>
      <c r="J412" s="1"/>
      <c r="K412" s="1"/>
      <c r="L412" s="1"/>
      <c r="M412" s="1"/>
    </row>
    <row r="413" spans="2:13" x14ac:dyDescent="0.35">
      <c r="B413" s="1"/>
      <c r="C413" s="1"/>
      <c r="D413" s="1"/>
      <c r="E413" s="1"/>
      <c r="F413" s="1"/>
      <c r="G413" s="1"/>
      <c r="H413" s="1"/>
      <c r="I413" s="1"/>
      <c r="J413" s="1"/>
      <c r="K413" s="1"/>
      <c r="L413" s="1"/>
      <c r="M413" s="1"/>
    </row>
    <row r="414" spans="2:13" x14ac:dyDescent="0.35">
      <c r="B414" s="1"/>
      <c r="C414" s="1"/>
      <c r="D414" s="1"/>
      <c r="E414" s="1"/>
      <c r="F414" s="1"/>
      <c r="G414" s="1"/>
      <c r="H414" s="1"/>
      <c r="I414" s="1"/>
      <c r="J414" s="1"/>
      <c r="K414" s="1"/>
      <c r="L414" s="1"/>
      <c r="M414" s="1"/>
    </row>
    <row r="415" spans="2:13" x14ac:dyDescent="0.35">
      <c r="B415" s="1"/>
      <c r="C415" s="1"/>
      <c r="D415" s="1"/>
      <c r="E415" s="1"/>
      <c r="F415" s="1"/>
      <c r="G415" s="1"/>
      <c r="H415" s="1"/>
      <c r="I415" s="1"/>
      <c r="J415" s="1"/>
      <c r="K415" s="1"/>
      <c r="L415" s="1"/>
      <c r="M415" s="1"/>
    </row>
    <row r="416" spans="2:13" x14ac:dyDescent="0.35">
      <c r="B416" s="1"/>
      <c r="C416" s="1"/>
      <c r="D416" s="1"/>
      <c r="E416" s="1"/>
      <c r="F416" s="1"/>
      <c r="G416" s="1"/>
      <c r="H416" s="1"/>
      <c r="I416" s="1"/>
      <c r="J416" s="1"/>
      <c r="K416" s="1"/>
      <c r="L416" s="1"/>
      <c r="M416" s="1"/>
    </row>
    <row r="417" spans="2:13" x14ac:dyDescent="0.35">
      <c r="B417" s="1"/>
      <c r="C417" s="1"/>
      <c r="D417" s="1"/>
      <c r="E417" s="1"/>
      <c r="F417" s="1"/>
      <c r="G417" s="1"/>
      <c r="H417" s="1"/>
      <c r="I417" s="1"/>
      <c r="J417" s="1"/>
      <c r="K417" s="1"/>
      <c r="L417" s="1"/>
      <c r="M417" s="1"/>
    </row>
    <row r="418" spans="2:13" x14ac:dyDescent="0.35">
      <c r="B418" s="1"/>
      <c r="C418" s="1"/>
      <c r="D418" s="1"/>
      <c r="E418" s="1"/>
      <c r="F418" s="1"/>
      <c r="G418" s="1"/>
      <c r="H418" s="1"/>
      <c r="I418" s="1"/>
      <c r="J418" s="1"/>
      <c r="K418" s="1"/>
      <c r="L418" s="1"/>
      <c r="M418" s="1"/>
    </row>
    <row r="419" spans="2:13" x14ac:dyDescent="0.35">
      <c r="B419" s="1"/>
      <c r="C419" s="1"/>
      <c r="D419" s="1"/>
      <c r="E419" s="1"/>
      <c r="F419" s="1"/>
      <c r="G419" s="1"/>
      <c r="H419" s="1"/>
      <c r="I419" s="1"/>
      <c r="J419" s="1"/>
      <c r="K419" s="1"/>
      <c r="L419" s="1"/>
      <c r="M419" s="1"/>
    </row>
    <row r="420" spans="2:13" x14ac:dyDescent="0.35">
      <c r="B420" s="1"/>
      <c r="C420" s="1"/>
      <c r="D420" s="1"/>
      <c r="E420" s="1"/>
      <c r="F420" s="1"/>
      <c r="G420" s="1"/>
      <c r="H420" s="1"/>
      <c r="I420" s="1"/>
      <c r="J420" s="1"/>
      <c r="K420" s="1"/>
      <c r="L420" s="1"/>
      <c r="M420" s="1"/>
    </row>
    <row r="421" spans="2:13" x14ac:dyDescent="0.35">
      <c r="B421" s="1"/>
      <c r="C421" s="1"/>
      <c r="D421" s="1"/>
      <c r="E421" s="1"/>
      <c r="F421" s="1"/>
      <c r="G421" s="1"/>
      <c r="H421" s="1"/>
      <c r="I421" s="1"/>
      <c r="J421" s="1"/>
      <c r="K421" s="1"/>
      <c r="L421" s="1"/>
      <c r="M421" s="1"/>
    </row>
    <row r="422" spans="2:13" x14ac:dyDescent="0.35">
      <c r="B422" s="1"/>
      <c r="C422" s="1"/>
      <c r="D422" s="1"/>
      <c r="E422" s="1"/>
      <c r="F422" s="1"/>
      <c r="G422" s="1"/>
      <c r="H422" s="1"/>
      <c r="I422" s="1"/>
      <c r="J422" s="1"/>
      <c r="K422" s="1"/>
      <c r="L422" s="1"/>
      <c r="M422" s="1"/>
    </row>
    <row r="423" spans="2:13" x14ac:dyDescent="0.35">
      <c r="B423" s="1"/>
      <c r="C423" s="1"/>
      <c r="D423" s="1"/>
      <c r="E423" s="1"/>
      <c r="F423" s="1"/>
      <c r="G423" s="1"/>
      <c r="H423" s="1"/>
      <c r="I423" s="1"/>
      <c r="J423" s="1"/>
      <c r="K423" s="1"/>
      <c r="L423" s="1"/>
      <c r="M423" s="1"/>
    </row>
    <row r="424" spans="2:13" x14ac:dyDescent="0.35">
      <c r="B424" s="1"/>
      <c r="C424" s="1"/>
      <c r="D424" s="1"/>
      <c r="E424" s="1"/>
      <c r="F424" s="1"/>
      <c r="G424" s="1"/>
      <c r="H424" s="1"/>
      <c r="I424" s="1"/>
      <c r="J424" s="1"/>
      <c r="K424" s="1"/>
      <c r="L424" s="1"/>
      <c r="M424" s="1"/>
    </row>
    <row r="425" spans="2:13" x14ac:dyDescent="0.35">
      <c r="B425" s="1"/>
      <c r="C425" s="1"/>
      <c r="D425" s="1"/>
      <c r="E425" s="1"/>
      <c r="F425" s="1"/>
      <c r="G425" s="1"/>
      <c r="H425" s="1"/>
      <c r="I425" s="1"/>
      <c r="J425" s="1"/>
      <c r="K425" s="1"/>
      <c r="L425" s="1"/>
      <c r="M425" s="1"/>
    </row>
    <row r="426" spans="2:13" x14ac:dyDescent="0.35">
      <c r="B426" s="1"/>
      <c r="C426" s="1"/>
      <c r="D426" s="1"/>
      <c r="E426" s="1"/>
      <c r="F426" s="1"/>
      <c r="G426" s="1"/>
      <c r="H426" s="1"/>
      <c r="I426" s="1"/>
      <c r="J426" s="1"/>
      <c r="K426" s="1"/>
      <c r="L426" s="1"/>
      <c r="M426" s="1"/>
    </row>
    <row r="427" spans="2:13" x14ac:dyDescent="0.35">
      <c r="B427" s="1"/>
      <c r="C427" s="1"/>
      <c r="D427" s="1"/>
      <c r="E427" s="1"/>
      <c r="F427" s="1"/>
      <c r="G427" s="1"/>
      <c r="H427" s="1"/>
      <c r="I427" s="1"/>
      <c r="J427" s="1"/>
      <c r="K427" s="1"/>
      <c r="L427" s="1"/>
      <c r="M427" s="1"/>
    </row>
    <row r="428" spans="2:13" x14ac:dyDescent="0.35">
      <c r="B428" s="1"/>
      <c r="C428" s="1"/>
      <c r="D428" s="1"/>
      <c r="E428" s="1"/>
      <c r="F428" s="1"/>
      <c r="G428" s="1"/>
      <c r="H428" s="1"/>
      <c r="I428" s="1"/>
      <c r="J428" s="1"/>
      <c r="K428" s="1"/>
      <c r="L428" s="1"/>
      <c r="M428" s="1"/>
    </row>
    <row r="429" spans="2:13" x14ac:dyDescent="0.35">
      <c r="B429" s="1"/>
      <c r="C429" s="1"/>
      <c r="D429" s="1"/>
      <c r="E429" s="1"/>
      <c r="F429" s="1"/>
      <c r="G429" s="1"/>
      <c r="H429" s="1"/>
      <c r="I429" s="1"/>
      <c r="J429" s="1"/>
      <c r="K429" s="1"/>
      <c r="L429" s="1"/>
      <c r="M429" s="1"/>
    </row>
    <row r="430" spans="2:13" x14ac:dyDescent="0.35">
      <c r="B430" s="1"/>
      <c r="C430" s="1"/>
      <c r="D430" s="1"/>
      <c r="E430" s="1"/>
      <c r="F430" s="1"/>
      <c r="G430" s="1"/>
      <c r="H430" s="1"/>
      <c r="I430" s="1"/>
      <c r="J430" s="1"/>
      <c r="K430" s="1"/>
      <c r="L430" s="1"/>
      <c r="M430" s="1"/>
    </row>
    <row r="431" spans="2:13" x14ac:dyDescent="0.35">
      <c r="B431" s="1"/>
      <c r="C431" s="1"/>
      <c r="D431" s="1"/>
      <c r="E431" s="1"/>
      <c r="F431" s="1"/>
      <c r="G431" s="1"/>
      <c r="H431" s="1"/>
      <c r="I431" s="1"/>
      <c r="J431" s="1"/>
      <c r="K431" s="1"/>
      <c r="L431" s="1"/>
      <c r="M431" s="1"/>
    </row>
    <row r="432" spans="2:13" x14ac:dyDescent="0.35">
      <c r="B432" s="1"/>
      <c r="C432" s="1"/>
      <c r="D432" s="1"/>
      <c r="E432" s="1"/>
      <c r="F432" s="1"/>
      <c r="G432" s="1"/>
      <c r="H432" s="1"/>
      <c r="I432" s="1"/>
      <c r="J432" s="1"/>
      <c r="K432" s="1"/>
      <c r="L432" s="1"/>
      <c r="M432" s="1"/>
    </row>
    <row r="433" spans="2:13" x14ac:dyDescent="0.35">
      <c r="B433" s="1"/>
      <c r="C433" s="1"/>
      <c r="D433" s="1"/>
      <c r="E433" s="1"/>
      <c r="F433" s="1"/>
      <c r="G433" s="1"/>
      <c r="H433" s="1"/>
      <c r="I433" s="1"/>
      <c r="J433" s="1"/>
      <c r="K433" s="1"/>
      <c r="L433" s="1"/>
      <c r="M433" s="1"/>
    </row>
    <row r="434" spans="2:13" x14ac:dyDescent="0.35">
      <c r="B434" s="1"/>
      <c r="C434" s="1"/>
      <c r="D434" s="1"/>
      <c r="E434" s="1"/>
      <c r="F434" s="1"/>
      <c r="G434" s="1"/>
      <c r="H434" s="1"/>
      <c r="I434" s="1"/>
      <c r="J434" s="1"/>
      <c r="K434" s="1"/>
      <c r="L434" s="1"/>
      <c r="M434" s="1"/>
    </row>
    <row r="435" spans="2:13" x14ac:dyDescent="0.35">
      <c r="B435" s="1"/>
      <c r="C435" s="1"/>
      <c r="D435" s="1"/>
      <c r="E435" s="1"/>
      <c r="F435" s="1"/>
      <c r="G435" s="1"/>
      <c r="H435" s="1"/>
      <c r="I435" s="1"/>
      <c r="J435" s="1"/>
      <c r="K435" s="1"/>
      <c r="L435" s="1"/>
      <c r="M435" s="1"/>
    </row>
    <row r="436" spans="2:13" x14ac:dyDescent="0.35">
      <c r="B436" s="1"/>
      <c r="C436" s="1"/>
      <c r="D436" s="1"/>
      <c r="E436" s="1"/>
      <c r="F436" s="1"/>
      <c r="G436" s="1"/>
      <c r="H436" s="1"/>
      <c r="I436" s="1"/>
      <c r="J436" s="1"/>
      <c r="K436" s="1"/>
      <c r="L436" s="1"/>
      <c r="M436" s="1"/>
    </row>
    <row r="437" spans="2:13" x14ac:dyDescent="0.35">
      <c r="B437" s="1"/>
      <c r="C437" s="1"/>
      <c r="D437" s="1"/>
      <c r="E437" s="1"/>
      <c r="F437" s="1"/>
      <c r="G437" s="1"/>
      <c r="H437" s="1"/>
      <c r="I437" s="1"/>
      <c r="J437" s="1"/>
      <c r="K437" s="1"/>
      <c r="L437" s="1"/>
      <c r="M437" s="1"/>
    </row>
    <row r="438" spans="2:13" x14ac:dyDescent="0.35">
      <c r="B438" s="1"/>
      <c r="C438" s="1"/>
      <c r="D438" s="1"/>
      <c r="E438" s="1"/>
      <c r="F438" s="1"/>
      <c r="G438" s="1"/>
      <c r="H438" s="1"/>
      <c r="I438" s="1"/>
      <c r="J438" s="1"/>
      <c r="K438" s="1"/>
      <c r="L438" s="1"/>
      <c r="M438" s="1"/>
    </row>
    <row r="439" spans="2:13" x14ac:dyDescent="0.35">
      <c r="B439" s="1"/>
      <c r="C439" s="1"/>
      <c r="D439" s="1"/>
      <c r="E439" s="1"/>
      <c r="F439" s="1"/>
      <c r="G439" s="1"/>
      <c r="H439" s="1"/>
      <c r="I439" s="1"/>
      <c r="J439" s="1"/>
      <c r="K439" s="1"/>
      <c r="L439" s="1"/>
      <c r="M439" s="1"/>
    </row>
    <row r="440" spans="2:13" x14ac:dyDescent="0.35">
      <c r="B440" s="1"/>
      <c r="C440" s="1"/>
      <c r="D440" s="1"/>
      <c r="E440" s="1"/>
      <c r="F440" s="1"/>
      <c r="G440" s="1"/>
      <c r="H440" s="1"/>
      <c r="I440" s="1"/>
      <c r="J440" s="1"/>
      <c r="K440" s="1"/>
      <c r="L440" s="1"/>
      <c r="M440" s="1"/>
    </row>
    <row r="441" spans="2:13" x14ac:dyDescent="0.35">
      <c r="B441" s="1"/>
      <c r="C441" s="1"/>
      <c r="D441" s="1"/>
      <c r="E441" s="1"/>
      <c r="F441" s="1"/>
      <c r="G441" s="1"/>
      <c r="H441" s="1"/>
      <c r="I441" s="1"/>
      <c r="J441" s="1"/>
      <c r="K441" s="1"/>
      <c r="L441" s="1"/>
      <c r="M441" s="1"/>
    </row>
    <row r="442" spans="2:13" x14ac:dyDescent="0.35">
      <c r="B442" s="1"/>
      <c r="C442" s="1"/>
      <c r="D442" s="1"/>
      <c r="E442" s="1"/>
      <c r="F442" s="1"/>
      <c r="G442" s="1"/>
      <c r="H442" s="1"/>
      <c r="I442" s="1"/>
      <c r="J442" s="1"/>
      <c r="K442" s="1"/>
      <c r="L442" s="1"/>
      <c r="M442" s="1"/>
    </row>
    <row r="443" spans="2:13" x14ac:dyDescent="0.35">
      <c r="B443" s="1"/>
      <c r="C443" s="1"/>
      <c r="D443" s="1"/>
      <c r="E443" s="1"/>
      <c r="F443" s="1"/>
      <c r="G443" s="1"/>
      <c r="H443" s="1"/>
      <c r="I443" s="1"/>
      <c r="J443" s="1"/>
      <c r="K443" s="1"/>
      <c r="L443" s="1"/>
      <c r="M443" s="1"/>
    </row>
    <row r="444" spans="2:13" x14ac:dyDescent="0.35">
      <c r="B444" s="1"/>
      <c r="C444" s="1"/>
      <c r="D444" s="1"/>
      <c r="E444" s="1"/>
      <c r="F444" s="1"/>
      <c r="G444" s="1"/>
      <c r="H444" s="1"/>
      <c r="I444" s="1"/>
      <c r="J444" s="1"/>
      <c r="K444" s="1"/>
      <c r="L444" s="1"/>
      <c r="M444" s="1"/>
    </row>
    <row r="445" spans="2:13" x14ac:dyDescent="0.35">
      <c r="B445" s="1"/>
      <c r="C445" s="1"/>
      <c r="D445" s="1"/>
      <c r="E445" s="1"/>
      <c r="F445" s="1"/>
      <c r="G445" s="1"/>
      <c r="H445" s="1"/>
      <c r="I445" s="1"/>
      <c r="J445" s="1"/>
      <c r="K445" s="1"/>
      <c r="L445" s="1"/>
      <c r="M445" s="1"/>
    </row>
    <row r="446" spans="2:13" x14ac:dyDescent="0.35">
      <c r="B446" s="1"/>
      <c r="C446" s="1"/>
      <c r="D446" s="1"/>
      <c r="E446" s="1"/>
      <c r="F446" s="1"/>
      <c r="G446" s="1"/>
      <c r="H446" s="1"/>
      <c r="I446" s="1"/>
      <c r="J446" s="1"/>
      <c r="K446" s="1"/>
      <c r="L446" s="1"/>
      <c r="M446" s="1"/>
    </row>
    <row r="447" spans="2:13" x14ac:dyDescent="0.35">
      <c r="B447" s="1"/>
      <c r="C447" s="1"/>
      <c r="D447" s="1"/>
      <c r="E447" s="1"/>
      <c r="F447" s="1"/>
      <c r="G447" s="1"/>
      <c r="H447" s="1"/>
      <c r="I447" s="1"/>
      <c r="J447" s="1"/>
      <c r="K447" s="1"/>
      <c r="L447" s="1"/>
      <c r="M447" s="1"/>
    </row>
    <row r="448" spans="2:13" x14ac:dyDescent="0.35">
      <c r="B448" s="1"/>
      <c r="C448" s="1"/>
      <c r="D448" s="1"/>
      <c r="E448" s="1"/>
      <c r="F448" s="1"/>
      <c r="G448" s="1"/>
      <c r="H448" s="1"/>
      <c r="I448" s="1"/>
      <c r="J448" s="1"/>
      <c r="K448" s="1"/>
      <c r="L448" s="1"/>
      <c r="M448" s="1"/>
    </row>
    <row r="449" spans="2:13" x14ac:dyDescent="0.35">
      <c r="B449" s="1"/>
      <c r="C449" s="1"/>
      <c r="D449" s="1"/>
      <c r="E449" s="1"/>
      <c r="F449" s="1"/>
      <c r="G449" s="1"/>
      <c r="H449" s="1"/>
      <c r="I449" s="1"/>
      <c r="J449" s="1"/>
      <c r="K449" s="1"/>
      <c r="L449" s="1"/>
      <c r="M449" s="1"/>
    </row>
    <row r="450" spans="2:13" x14ac:dyDescent="0.35">
      <c r="B450" s="1"/>
      <c r="C450" s="1"/>
      <c r="D450" s="1"/>
      <c r="E450" s="1"/>
      <c r="F450" s="1"/>
      <c r="G450" s="1"/>
      <c r="H450" s="1"/>
      <c r="I450" s="1"/>
      <c r="J450" s="1"/>
      <c r="K450" s="1"/>
      <c r="L450" s="1"/>
      <c r="M450" s="1"/>
    </row>
    <row r="451" spans="2:13" x14ac:dyDescent="0.35">
      <c r="B451" s="1"/>
      <c r="C451" s="1"/>
      <c r="D451" s="1"/>
      <c r="E451" s="1"/>
      <c r="F451" s="1"/>
      <c r="G451" s="1"/>
      <c r="H451" s="1"/>
      <c r="I451" s="1"/>
      <c r="J451" s="1"/>
      <c r="K451" s="1"/>
      <c r="L451" s="1"/>
      <c r="M451" s="1"/>
    </row>
    <row r="452" spans="2:13" x14ac:dyDescent="0.35">
      <c r="B452" s="1"/>
      <c r="C452" s="1"/>
      <c r="D452" s="1"/>
      <c r="E452" s="1"/>
      <c r="F452" s="1"/>
      <c r="G452" s="1"/>
      <c r="H452" s="1"/>
      <c r="I452" s="1"/>
      <c r="J452" s="1"/>
      <c r="K452" s="1"/>
      <c r="L452" s="1"/>
      <c r="M452" s="1"/>
    </row>
    <row r="453" spans="2:13" x14ac:dyDescent="0.35">
      <c r="B453" s="1"/>
      <c r="C453" s="1"/>
      <c r="D453" s="1"/>
      <c r="E453" s="1"/>
      <c r="F453" s="1"/>
      <c r="G453" s="1"/>
      <c r="H453" s="1"/>
      <c r="I453" s="1"/>
      <c r="J453" s="1"/>
      <c r="K453" s="1"/>
      <c r="L453" s="1"/>
      <c r="M453" s="1"/>
    </row>
    <row r="454" spans="2:13" x14ac:dyDescent="0.35">
      <c r="B454" s="1"/>
      <c r="C454" s="1"/>
      <c r="D454" s="1"/>
      <c r="E454" s="1"/>
      <c r="F454" s="1"/>
      <c r="G454" s="1"/>
      <c r="H454" s="1"/>
      <c r="I454" s="1"/>
      <c r="J454" s="1"/>
      <c r="K454" s="1"/>
      <c r="L454" s="1"/>
      <c r="M454" s="1"/>
    </row>
    <row r="455" spans="2:13" x14ac:dyDescent="0.35">
      <c r="B455" s="1"/>
      <c r="C455" s="1"/>
      <c r="D455" s="1"/>
      <c r="E455" s="1"/>
      <c r="F455" s="1"/>
      <c r="G455" s="1"/>
      <c r="H455" s="1"/>
      <c r="I455" s="1"/>
      <c r="J455" s="1"/>
      <c r="K455" s="1"/>
      <c r="L455" s="1"/>
      <c r="M455" s="1"/>
    </row>
    <row r="456" spans="2:13" x14ac:dyDescent="0.35">
      <c r="B456" s="1"/>
      <c r="C456" s="1"/>
      <c r="D456" s="1"/>
      <c r="E456" s="1"/>
      <c r="F456" s="1"/>
      <c r="G456" s="1"/>
      <c r="H456" s="1"/>
      <c r="I456" s="1"/>
      <c r="J456" s="1"/>
      <c r="K456" s="1"/>
      <c r="L456" s="1"/>
      <c r="M456" s="1"/>
    </row>
    <row r="457" spans="2:13" x14ac:dyDescent="0.35">
      <c r="B457" s="1"/>
      <c r="C457" s="1"/>
      <c r="D457" s="1"/>
      <c r="E457" s="1"/>
      <c r="F457" s="1"/>
      <c r="G457" s="1"/>
      <c r="H457" s="1"/>
      <c r="I457" s="1"/>
      <c r="J457" s="1"/>
      <c r="K457" s="1"/>
      <c r="L457" s="1"/>
      <c r="M457" s="1"/>
    </row>
    <row r="458" spans="2:13" x14ac:dyDescent="0.35">
      <c r="B458" s="1"/>
      <c r="C458" s="1"/>
      <c r="D458" s="1"/>
      <c r="E458" s="1"/>
      <c r="F458" s="1"/>
      <c r="G458" s="1"/>
      <c r="H458" s="1"/>
      <c r="I458" s="1"/>
      <c r="J458" s="1"/>
      <c r="K458" s="1"/>
      <c r="L458" s="1"/>
      <c r="M458" s="1"/>
    </row>
    <row r="459" spans="2:13" x14ac:dyDescent="0.35">
      <c r="B459" s="1"/>
      <c r="C459" s="1"/>
      <c r="D459" s="1"/>
      <c r="E459" s="1"/>
      <c r="F459" s="1"/>
      <c r="G459" s="1"/>
      <c r="H459" s="1"/>
      <c r="I459" s="1"/>
      <c r="J459" s="1"/>
      <c r="K459" s="1"/>
      <c r="L459" s="1"/>
      <c r="M459" s="1"/>
    </row>
    <row r="460" spans="2:13" x14ac:dyDescent="0.35">
      <c r="B460" s="1"/>
      <c r="C460" s="1"/>
      <c r="D460" s="1"/>
      <c r="E460" s="1"/>
      <c r="F460" s="1"/>
      <c r="G460" s="1"/>
      <c r="H460" s="1"/>
      <c r="I460" s="1"/>
      <c r="J460" s="1"/>
      <c r="K460" s="1"/>
      <c r="L460" s="1"/>
      <c r="M460" s="1"/>
    </row>
    <row r="461" spans="2:13" x14ac:dyDescent="0.35">
      <c r="B461" s="1"/>
      <c r="C461" s="1"/>
      <c r="D461" s="1"/>
      <c r="E461" s="1"/>
      <c r="F461" s="1"/>
      <c r="G461" s="1"/>
      <c r="H461" s="1"/>
      <c r="I461" s="1"/>
      <c r="J461" s="1"/>
      <c r="K461" s="1"/>
      <c r="L461" s="1"/>
      <c r="M461" s="1"/>
    </row>
    <row r="462" spans="2:13" x14ac:dyDescent="0.35">
      <c r="B462" s="1"/>
      <c r="C462" s="1"/>
      <c r="D462" s="1"/>
      <c r="E462" s="1"/>
      <c r="F462" s="1"/>
      <c r="G462" s="1"/>
      <c r="H462" s="1"/>
      <c r="I462" s="1"/>
      <c r="J462" s="1"/>
      <c r="K462" s="1"/>
      <c r="L462" s="1"/>
      <c r="M462" s="1"/>
    </row>
    <row r="463" spans="2:13" x14ac:dyDescent="0.35">
      <c r="B463" s="1"/>
      <c r="C463" s="1"/>
      <c r="D463" s="1"/>
      <c r="E463" s="1"/>
      <c r="F463" s="1"/>
      <c r="G463" s="1"/>
      <c r="H463" s="1"/>
      <c r="I463" s="1"/>
      <c r="J463" s="1"/>
      <c r="K463" s="1"/>
      <c r="L463" s="1"/>
      <c r="M463" s="1"/>
    </row>
    <row r="464" spans="2:13" x14ac:dyDescent="0.35">
      <c r="B464" s="1"/>
      <c r="C464" s="1"/>
      <c r="D464" s="1"/>
      <c r="E464" s="1"/>
      <c r="F464" s="1"/>
      <c r="G464" s="1"/>
      <c r="H464" s="1"/>
      <c r="I464" s="1"/>
      <c r="J464" s="1"/>
      <c r="K464" s="1"/>
      <c r="L464" s="1"/>
      <c r="M464" s="1"/>
    </row>
    <row r="465" spans="2:13" x14ac:dyDescent="0.35">
      <c r="B465" s="1"/>
      <c r="C465" s="1"/>
      <c r="D465" s="1"/>
      <c r="E465" s="1"/>
      <c r="F465" s="1"/>
      <c r="G465" s="1"/>
      <c r="H465" s="1"/>
      <c r="I465" s="1"/>
      <c r="J465" s="1"/>
      <c r="K465" s="1"/>
      <c r="L465" s="1"/>
      <c r="M465" s="1"/>
    </row>
    <row r="466" spans="2:13" x14ac:dyDescent="0.35">
      <c r="B466" s="1"/>
      <c r="C466" s="1"/>
      <c r="D466" s="1"/>
      <c r="E466" s="1"/>
      <c r="F466" s="1"/>
      <c r="G466" s="1"/>
      <c r="H466" s="1"/>
      <c r="I466" s="1"/>
      <c r="J466" s="1"/>
      <c r="K466" s="1"/>
      <c r="L466" s="1"/>
      <c r="M466" s="1"/>
    </row>
    <row r="467" spans="2:13" x14ac:dyDescent="0.35">
      <c r="B467" s="1"/>
      <c r="C467" s="1"/>
      <c r="D467" s="1"/>
      <c r="E467" s="1"/>
      <c r="F467" s="1"/>
      <c r="G467" s="1"/>
      <c r="H467" s="1"/>
      <c r="I467" s="1"/>
      <c r="J467" s="1"/>
      <c r="K467" s="1"/>
      <c r="L467" s="1"/>
      <c r="M467" s="1"/>
    </row>
    <row r="468" spans="2:13" x14ac:dyDescent="0.35">
      <c r="B468" s="1"/>
      <c r="C468" s="1"/>
      <c r="D468" s="1"/>
      <c r="E468" s="1"/>
      <c r="F468" s="1"/>
      <c r="G468" s="1"/>
      <c r="H468" s="1"/>
      <c r="I468" s="1"/>
      <c r="J468" s="1"/>
      <c r="K468" s="1"/>
      <c r="L468" s="1"/>
      <c r="M468" s="1"/>
    </row>
    <row r="469" spans="2:13" x14ac:dyDescent="0.35">
      <c r="B469" s="1"/>
      <c r="C469" s="1"/>
      <c r="D469" s="1"/>
      <c r="E469" s="1"/>
      <c r="F469" s="1"/>
      <c r="G469" s="1"/>
      <c r="H469" s="1"/>
      <c r="I469" s="1"/>
      <c r="J469" s="1"/>
      <c r="K469" s="1"/>
      <c r="L469" s="1"/>
      <c r="M469" s="1"/>
    </row>
    <row r="470" spans="2:13" x14ac:dyDescent="0.35">
      <c r="B470" s="1"/>
      <c r="C470" s="1"/>
      <c r="D470" s="1"/>
      <c r="E470" s="1"/>
      <c r="F470" s="1"/>
      <c r="G470" s="1"/>
      <c r="H470" s="1"/>
      <c r="I470" s="1"/>
      <c r="J470" s="1"/>
      <c r="K470" s="1"/>
      <c r="L470" s="1"/>
      <c r="M470" s="1"/>
    </row>
    <row r="471" spans="2:13" x14ac:dyDescent="0.35">
      <c r="B471" s="1"/>
      <c r="C471" s="1"/>
      <c r="D471" s="1"/>
      <c r="E471" s="1"/>
      <c r="F471" s="1"/>
      <c r="G471" s="1"/>
      <c r="H471" s="1"/>
      <c r="I471" s="1"/>
      <c r="J471" s="1"/>
      <c r="K471" s="1"/>
      <c r="L471" s="1"/>
      <c r="M471" s="1"/>
    </row>
    <row r="472" spans="2:13" x14ac:dyDescent="0.35">
      <c r="B472" s="1"/>
      <c r="C472" s="1"/>
      <c r="D472" s="1"/>
      <c r="E472" s="1"/>
      <c r="F472" s="1"/>
      <c r="G472" s="1"/>
      <c r="H472" s="1"/>
      <c r="I472" s="1"/>
      <c r="J472" s="1"/>
      <c r="K472" s="1"/>
      <c r="L472" s="1"/>
      <c r="M472" s="1"/>
    </row>
    <row r="473" spans="2:13" x14ac:dyDescent="0.35">
      <c r="B473" s="1"/>
      <c r="C473" s="1"/>
      <c r="D473" s="1"/>
      <c r="E473" s="1"/>
      <c r="F473" s="1"/>
      <c r="G473" s="1"/>
      <c r="H473" s="1"/>
      <c r="I473" s="1"/>
      <c r="J473" s="1"/>
      <c r="K473" s="1"/>
      <c r="L473" s="1"/>
      <c r="M473" s="1"/>
    </row>
    <row r="474" spans="2:13" x14ac:dyDescent="0.35">
      <c r="B474" s="1"/>
      <c r="C474" s="1"/>
      <c r="D474" s="1"/>
      <c r="E474" s="1"/>
      <c r="F474" s="1"/>
      <c r="G474" s="1"/>
      <c r="H474" s="1"/>
      <c r="I474" s="1"/>
      <c r="J474" s="1"/>
      <c r="K474" s="1"/>
      <c r="L474" s="1"/>
      <c r="M474" s="1"/>
    </row>
    <row r="475" spans="2:13" x14ac:dyDescent="0.35">
      <c r="B475" s="1"/>
      <c r="C475" s="1"/>
      <c r="D475" s="1"/>
      <c r="E475" s="1"/>
      <c r="F475" s="1"/>
      <c r="G475" s="1"/>
      <c r="H475" s="1"/>
      <c r="I475" s="1"/>
      <c r="J475" s="1"/>
      <c r="K475" s="1"/>
      <c r="L475" s="1"/>
      <c r="M475" s="1"/>
    </row>
    <row r="476" spans="2:13" x14ac:dyDescent="0.35">
      <c r="B476" s="1"/>
      <c r="C476" s="1"/>
      <c r="D476" s="1"/>
      <c r="E476" s="1"/>
      <c r="F476" s="1"/>
      <c r="G476" s="1"/>
      <c r="H476" s="1"/>
      <c r="I476" s="1"/>
      <c r="J476" s="1"/>
      <c r="K476" s="1"/>
      <c r="L476" s="1"/>
      <c r="M476" s="1"/>
    </row>
    <row r="477" spans="2:13" x14ac:dyDescent="0.35">
      <c r="B477" s="1"/>
      <c r="C477" s="1"/>
      <c r="D477" s="1"/>
      <c r="E477" s="1"/>
      <c r="F477" s="1"/>
      <c r="G477" s="1"/>
      <c r="H477" s="1"/>
      <c r="I477" s="1"/>
      <c r="J477" s="1"/>
      <c r="K477" s="1"/>
      <c r="L477" s="1"/>
      <c r="M477" s="1"/>
    </row>
    <row r="478" spans="2:13" x14ac:dyDescent="0.35">
      <c r="B478" s="1"/>
      <c r="C478" s="1"/>
      <c r="D478" s="1"/>
      <c r="E478" s="1"/>
      <c r="F478" s="1"/>
      <c r="G478" s="1"/>
      <c r="H478" s="1"/>
      <c r="I478" s="1"/>
      <c r="J478" s="1"/>
      <c r="K478" s="1"/>
      <c r="L478" s="1"/>
      <c r="M478" s="1"/>
    </row>
    <row r="479" spans="2:13" x14ac:dyDescent="0.35">
      <c r="B479" s="1"/>
      <c r="C479" s="1"/>
      <c r="D479" s="1"/>
      <c r="E479" s="1"/>
      <c r="F479" s="1"/>
      <c r="G479" s="1"/>
      <c r="H479" s="1"/>
      <c r="I479" s="1"/>
      <c r="J479" s="1"/>
      <c r="K479" s="1"/>
      <c r="L479" s="1"/>
      <c r="M479" s="1"/>
    </row>
    <row r="480" spans="2:13" x14ac:dyDescent="0.35">
      <c r="B480" s="1"/>
      <c r="C480" s="1"/>
      <c r="D480" s="1"/>
      <c r="E480" s="1"/>
      <c r="F480" s="1"/>
      <c r="G480" s="1"/>
      <c r="H480" s="1"/>
      <c r="I480" s="1"/>
      <c r="J480" s="1"/>
      <c r="K480" s="1"/>
      <c r="L480" s="1"/>
      <c r="M480" s="1"/>
    </row>
    <row r="481" spans="2:13" x14ac:dyDescent="0.35">
      <c r="B481" s="1"/>
      <c r="C481" s="1"/>
      <c r="D481" s="1"/>
      <c r="E481" s="1"/>
      <c r="F481" s="1"/>
      <c r="G481" s="1"/>
      <c r="H481" s="1"/>
      <c r="I481" s="1"/>
      <c r="J481" s="1"/>
      <c r="K481" s="1"/>
      <c r="L481" s="1"/>
      <c r="M481" s="1"/>
    </row>
    <row r="482" spans="2:13" x14ac:dyDescent="0.35">
      <c r="B482" s="1"/>
      <c r="C482" s="1"/>
      <c r="D482" s="1"/>
      <c r="E482" s="1"/>
      <c r="F482" s="1"/>
      <c r="G482" s="1"/>
      <c r="H482" s="1"/>
      <c r="I482" s="1"/>
      <c r="J482" s="1"/>
      <c r="K482" s="1"/>
      <c r="L482" s="1"/>
      <c r="M482" s="1"/>
    </row>
    <row r="483" spans="2:13" x14ac:dyDescent="0.35">
      <c r="B483" s="1"/>
      <c r="C483" s="1"/>
      <c r="D483" s="1"/>
      <c r="E483" s="1"/>
      <c r="F483" s="1"/>
      <c r="G483" s="1"/>
      <c r="H483" s="1"/>
      <c r="I483" s="1"/>
      <c r="J483" s="1"/>
      <c r="K483" s="1"/>
      <c r="L483" s="1"/>
      <c r="M483" s="1"/>
    </row>
    <row r="484" spans="2:13" x14ac:dyDescent="0.35">
      <c r="B484" s="1"/>
      <c r="C484" s="1"/>
      <c r="D484" s="1"/>
      <c r="E484" s="1"/>
      <c r="F484" s="1"/>
      <c r="G484" s="1"/>
      <c r="H484" s="1"/>
      <c r="I484" s="1"/>
      <c r="J484" s="1"/>
      <c r="K484" s="1"/>
      <c r="L484" s="1"/>
      <c r="M484" s="1"/>
    </row>
    <row r="485" spans="2:13" x14ac:dyDescent="0.35">
      <c r="B485" s="1"/>
      <c r="C485" s="1"/>
      <c r="D485" s="1"/>
      <c r="E485" s="1"/>
      <c r="F485" s="1"/>
      <c r="G485" s="1"/>
      <c r="H485" s="1"/>
      <c r="I485" s="1"/>
      <c r="J485" s="1"/>
      <c r="K485" s="1"/>
      <c r="L485" s="1"/>
      <c r="M485" s="1"/>
    </row>
    <row r="486" spans="2:13" x14ac:dyDescent="0.35">
      <c r="B486" s="1"/>
      <c r="C486" s="1"/>
      <c r="D486" s="1"/>
      <c r="E486" s="1"/>
      <c r="F486" s="1"/>
      <c r="G486" s="1"/>
      <c r="H486" s="1"/>
      <c r="I486" s="1"/>
      <c r="J486" s="1"/>
      <c r="K486" s="1"/>
      <c r="L486" s="1"/>
      <c r="M486" s="1"/>
    </row>
    <row r="487" spans="2:13" x14ac:dyDescent="0.35">
      <c r="B487" s="1"/>
      <c r="C487" s="1"/>
      <c r="D487" s="1"/>
      <c r="E487" s="1"/>
      <c r="F487" s="1"/>
      <c r="G487" s="1"/>
      <c r="H487" s="1"/>
      <c r="I487" s="1"/>
      <c r="J487" s="1"/>
      <c r="K487" s="1"/>
      <c r="L487" s="1"/>
      <c r="M487" s="1"/>
    </row>
    <row r="488" spans="2:13" x14ac:dyDescent="0.35">
      <c r="B488" s="1"/>
      <c r="C488" s="1"/>
      <c r="D488" s="1"/>
      <c r="E488" s="1"/>
      <c r="F488" s="1"/>
      <c r="G488" s="1"/>
      <c r="H488" s="1"/>
      <c r="I488" s="1"/>
      <c r="J488" s="1"/>
      <c r="K488" s="1"/>
      <c r="L488" s="1"/>
      <c r="M488" s="1"/>
    </row>
    <row r="489" spans="2:13" x14ac:dyDescent="0.35">
      <c r="B489" s="1"/>
      <c r="C489" s="1"/>
      <c r="D489" s="1"/>
      <c r="E489" s="1"/>
      <c r="F489" s="1"/>
      <c r="G489" s="1"/>
      <c r="H489" s="1"/>
      <c r="I489" s="1"/>
      <c r="J489" s="1"/>
      <c r="K489" s="1"/>
      <c r="L489" s="1"/>
      <c r="M489" s="1"/>
    </row>
    <row r="490" spans="2:13" x14ac:dyDescent="0.35">
      <c r="B490" s="1"/>
      <c r="C490" s="1"/>
      <c r="D490" s="1"/>
      <c r="E490" s="1"/>
      <c r="F490" s="1"/>
      <c r="G490" s="1"/>
      <c r="H490" s="1"/>
      <c r="I490" s="1"/>
      <c r="J490" s="1"/>
      <c r="K490" s="1"/>
      <c r="L490" s="1"/>
      <c r="M490" s="1"/>
    </row>
    <row r="491" spans="2:13" x14ac:dyDescent="0.35">
      <c r="B491" s="1"/>
      <c r="C491" s="1"/>
      <c r="D491" s="1"/>
      <c r="E491" s="1"/>
      <c r="F491" s="1"/>
      <c r="G491" s="1"/>
      <c r="H491" s="1"/>
      <c r="I491" s="1"/>
      <c r="J491" s="1"/>
      <c r="K491" s="1"/>
      <c r="L491" s="1"/>
      <c r="M491" s="1"/>
    </row>
    <row r="492" spans="2:13" x14ac:dyDescent="0.35">
      <c r="B492" s="1"/>
      <c r="C492" s="1"/>
      <c r="D492" s="1"/>
      <c r="E492" s="1"/>
      <c r="F492" s="1"/>
      <c r="G492" s="1"/>
      <c r="H492" s="1"/>
      <c r="I492" s="1"/>
      <c r="J492" s="1"/>
      <c r="K492" s="1"/>
      <c r="L492" s="1"/>
      <c r="M492" s="1"/>
    </row>
    <row r="493" spans="2:13" x14ac:dyDescent="0.35">
      <c r="B493" s="1"/>
      <c r="C493" s="1"/>
      <c r="D493" s="1"/>
      <c r="E493" s="1"/>
      <c r="F493" s="1"/>
      <c r="G493" s="1"/>
      <c r="H493" s="1"/>
      <c r="I493" s="1"/>
      <c r="J493" s="1"/>
      <c r="K493" s="1"/>
      <c r="L493" s="1"/>
      <c r="M493" s="1"/>
    </row>
    <row r="494" spans="2:13" x14ac:dyDescent="0.35">
      <c r="B494" s="1"/>
      <c r="C494" s="1"/>
      <c r="D494" s="1"/>
      <c r="E494" s="1"/>
      <c r="F494" s="1"/>
      <c r="G494" s="1"/>
      <c r="H494" s="1"/>
      <c r="I494" s="1"/>
      <c r="J494" s="1"/>
      <c r="K494" s="1"/>
      <c r="L494" s="1"/>
      <c r="M494" s="1"/>
    </row>
    <row r="495" spans="2:13" x14ac:dyDescent="0.35">
      <c r="B495" s="1"/>
      <c r="C495" s="1"/>
      <c r="D495" s="1"/>
      <c r="E495" s="1"/>
      <c r="F495" s="1"/>
      <c r="G495" s="1"/>
      <c r="H495" s="1"/>
      <c r="I495" s="1"/>
      <c r="J495" s="1"/>
      <c r="K495" s="1"/>
      <c r="L495" s="1"/>
      <c r="M495" s="1"/>
    </row>
    <row r="496" spans="2:13" x14ac:dyDescent="0.35">
      <c r="B496" s="1"/>
      <c r="C496" s="1"/>
      <c r="D496" s="1"/>
      <c r="E496" s="1"/>
      <c r="F496" s="1"/>
      <c r="G496" s="1"/>
      <c r="H496" s="1"/>
      <c r="I496" s="1"/>
      <c r="J496" s="1"/>
      <c r="K496" s="1"/>
      <c r="L496" s="1"/>
      <c r="M496" s="1"/>
    </row>
    <row r="497" spans="2:13" x14ac:dyDescent="0.35">
      <c r="B497" s="1"/>
      <c r="C497" s="1"/>
      <c r="D497" s="1"/>
      <c r="E497" s="1"/>
      <c r="F497" s="1"/>
      <c r="G497" s="1"/>
      <c r="H497" s="1"/>
      <c r="I497" s="1"/>
      <c r="J497" s="1"/>
      <c r="K497" s="1"/>
      <c r="L497" s="1"/>
      <c r="M497" s="1"/>
    </row>
    <row r="498" spans="2:13" x14ac:dyDescent="0.35">
      <c r="B498" s="1"/>
      <c r="C498" s="1"/>
      <c r="D498" s="1"/>
      <c r="E498" s="1"/>
      <c r="F498" s="1"/>
      <c r="G498" s="1"/>
      <c r="H498" s="1"/>
      <c r="I498" s="1"/>
      <c r="J498" s="1"/>
      <c r="K498" s="1"/>
      <c r="L498" s="1"/>
      <c r="M498" s="1"/>
    </row>
    <row r="499" spans="2:13" x14ac:dyDescent="0.35">
      <c r="B499" s="1"/>
      <c r="C499" s="1"/>
      <c r="D499" s="1"/>
      <c r="E499" s="1"/>
      <c r="F499" s="1"/>
      <c r="G499" s="1"/>
      <c r="H499" s="1"/>
      <c r="I499" s="1"/>
      <c r="J499" s="1"/>
      <c r="K499" s="1"/>
      <c r="L499" s="1"/>
      <c r="M499" s="1"/>
    </row>
    <row r="500" spans="2:13" x14ac:dyDescent="0.35">
      <c r="B500" s="1"/>
      <c r="C500" s="1"/>
      <c r="D500" s="1"/>
      <c r="E500" s="1"/>
      <c r="F500" s="1"/>
      <c r="G500" s="1"/>
      <c r="H500" s="1"/>
      <c r="I500" s="1"/>
      <c r="J500" s="1"/>
      <c r="K500" s="1"/>
      <c r="L500" s="1"/>
      <c r="M500" s="1"/>
    </row>
    <row r="501" spans="2:13" x14ac:dyDescent="0.35">
      <c r="B501" s="1"/>
      <c r="C501" s="1"/>
      <c r="D501" s="1"/>
      <c r="E501" s="1"/>
      <c r="F501" s="1"/>
      <c r="G501" s="1"/>
      <c r="H501" s="1"/>
      <c r="I501" s="1"/>
      <c r="J501" s="1"/>
      <c r="K501" s="1"/>
      <c r="L501" s="1"/>
      <c r="M501" s="1"/>
    </row>
    <row r="502" spans="2:13" x14ac:dyDescent="0.35">
      <c r="B502" s="1"/>
      <c r="C502" s="1"/>
      <c r="D502" s="1"/>
      <c r="E502" s="1"/>
      <c r="F502" s="1"/>
      <c r="G502" s="1"/>
      <c r="H502" s="1"/>
      <c r="I502" s="1"/>
      <c r="J502" s="1"/>
      <c r="K502" s="1"/>
      <c r="L502" s="1"/>
      <c r="M502" s="1"/>
    </row>
    <row r="503" spans="2:13" x14ac:dyDescent="0.35">
      <c r="B503" s="1"/>
      <c r="C503" s="1"/>
      <c r="D503" s="1"/>
      <c r="E503" s="1"/>
      <c r="F503" s="1"/>
      <c r="G503" s="1"/>
      <c r="H503" s="1"/>
      <c r="I503" s="1"/>
      <c r="J503" s="1"/>
      <c r="K503" s="1"/>
      <c r="L503" s="1"/>
      <c r="M503" s="1"/>
    </row>
    <row r="504" spans="2:13" x14ac:dyDescent="0.35">
      <c r="B504" s="1"/>
      <c r="C504" s="1"/>
      <c r="D504" s="1"/>
      <c r="E504" s="1"/>
      <c r="F504" s="1"/>
      <c r="G504" s="1"/>
      <c r="H504" s="1"/>
      <c r="I504" s="1"/>
      <c r="J504" s="1"/>
      <c r="K504" s="1"/>
      <c r="L504" s="1"/>
      <c r="M504" s="1"/>
    </row>
    <row r="505" spans="2:13" x14ac:dyDescent="0.35">
      <c r="B505" s="1"/>
      <c r="C505" s="1"/>
      <c r="D505" s="1"/>
      <c r="E505" s="1"/>
      <c r="F505" s="1"/>
      <c r="G505" s="1"/>
      <c r="H505" s="1"/>
      <c r="I505" s="1"/>
      <c r="J505" s="1"/>
      <c r="K505" s="1"/>
      <c r="L505" s="1"/>
      <c r="M505" s="1"/>
    </row>
    <row r="506" spans="2:13" x14ac:dyDescent="0.35">
      <c r="B506" s="1"/>
      <c r="C506" s="1"/>
      <c r="D506" s="1"/>
      <c r="E506" s="1"/>
      <c r="F506" s="1"/>
      <c r="G506" s="1"/>
      <c r="H506" s="1"/>
      <c r="I506" s="1"/>
      <c r="J506" s="1"/>
      <c r="K506" s="1"/>
      <c r="L506" s="1"/>
      <c r="M506" s="1"/>
    </row>
    <row r="507" spans="2:13" x14ac:dyDescent="0.35">
      <c r="B507" s="1"/>
      <c r="C507" s="1"/>
      <c r="D507" s="1"/>
      <c r="E507" s="1"/>
      <c r="F507" s="1"/>
      <c r="G507" s="1"/>
      <c r="H507" s="1"/>
      <c r="I507" s="1"/>
      <c r="J507" s="1"/>
      <c r="K507" s="1"/>
      <c r="L507" s="1"/>
      <c r="M507" s="1"/>
    </row>
    <row r="508" spans="2:13" x14ac:dyDescent="0.35">
      <c r="B508" s="1"/>
      <c r="C508" s="1"/>
      <c r="D508" s="1"/>
      <c r="E508" s="1"/>
      <c r="F508" s="1"/>
      <c r="G508" s="1"/>
      <c r="H508" s="1"/>
      <c r="I508" s="1"/>
      <c r="J508" s="1"/>
      <c r="K508" s="1"/>
      <c r="L508" s="1"/>
      <c r="M508" s="1"/>
    </row>
    <row r="509" spans="2:13" x14ac:dyDescent="0.35">
      <c r="B509" s="1"/>
      <c r="C509" s="1"/>
      <c r="D509" s="1"/>
      <c r="E509" s="1"/>
      <c r="F509" s="1"/>
      <c r="G509" s="1"/>
      <c r="H509" s="1"/>
      <c r="I509" s="1"/>
      <c r="J509" s="1"/>
      <c r="K509" s="1"/>
      <c r="L509" s="1"/>
      <c r="M509" s="1"/>
    </row>
    <row r="510" spans="2:13" x14ac:dyDescent="0.35">
      <c r="B510" s="1"/>
      <c r="C510" s="1"/>
      <c r="D510" s="1"/>
      <c r="E510" s="1"/>
      <c r="F510" s="1"/>
      <c r="G510" s="1"/>
      <c r="H510" s="1"/>
      <c r="I510" s="1"/>
      <c r="J510" s="1"/>
      <c r="K510" s="1"/>
      <c r="L510" s="1"/>
      <c r="M510" s="1"/>
    </row>
    <row r="511" spans="2:13" x14ac:dyDescent="0.35">
      <c r="B511" s="1"/>
      <c r="C511" s="1"/>
      <c r="D511" s="1"/>
      <c r="E511" s="1"/>
      <c r="F511" s="1"/>
      <c r="G511" s="1"/>
      <c r="H511" s="1"/>
      <c r="I511" s="1"/>
      <c r="J511" s="1"/>
      <c r="K511" s="1"/>
      <c r="L511" s="1"/>
      <c r="M511" s="1"/>
    </row>
    <row r="512" spans="2:13" x14ac:dyDescent="0.35">
      <c r="B512" s="1"/>
      <c r="C512" s="1"/>
      <c r="D512" s="1"/>
      <c r="E512" s="1"/>
      <c r="F512" s="1"/>
      <c r="G512" s="1"/>
      <c r="H512" s="1"/>
      <c r="I512" s="1"/>
      <c r="J512" s="1"/>
      <c r="K512" s="1"/>
      <c r="L512" s="1"/>
      <c r="M512" s="1"/>
    </row>
    <row r="513" spans="2:13" x14ac:dyDescent="0.35">
      <c r="B513" s="1"/>
      <c r="C513" s="1"/>
      <c r="D513" s="1"/>
      <c r="E513" s="1"/>
      <c r="F513" s="1"/>
      <c r="G513" s="1"/>
      <c r="H513" s="1"/>
      <c r="I513" s="1"/>
      <c r="J513" s="1"/>
      <c r="K513" s="1"/>
      <c r="L513" s="1"/>
      <c r="M513" s="1"/>
    </row>
    <row r="514" spans="2:13" x14ac:dyDescent="0.35">
      <c r="B514" s="1"/>
      <c r="C514" s="1"/>
      <c r="D514" s="1"/>
      <c r="E514" s="1"/>
      <c r="F514" s="1"/>
      <c r="G514" s="1"/>
      <c r="H514" s="1"/>
      <c r="I514" s="1"/>
      <c r="J514" s="1"/>
      <c r="K514" s="1"/>
      <c r="L514" s="1"/>
      <c r="M514" s="1"/>
    </row>
    <row r="515" spans="2:13" x14ac:dyDescent="0.35">
      <c r="B515" s="1"/>
      <c r="C515" s="1"/>
      <c r="D515" s="1"/>
      <c r="E515" s="1"/>
      <c r="F515" s="1"/>
      <c r="G515" s="1"/>
      <c r="H515" s="1"/>
      <c r="I515" s="1"/>
      <c r="J515" s="1"/>
      <c r="K515" s="1"/>
      <c r="L515" s="1"/>
      <c r="M515" s="1"/>
    </row>
    <row r="516" spans="2:13" x14ac:dyDescent="0.35">
      <c r="B516" s="1"/>
      <c r="C516" s="1"/>
      <c r="D516" s="1"/>
      <c r="E516" s="1"/>
      <c r="F516" s="1"/>
      <c r="G516" s="1"/>
      <c r="H516" s="1"/>
      <c r="I516" s="1"/>
      <c r="J516" s="1"/>
      <c r="K516" s="1"/>
      <c r="L516" s="1"/>
      <c r="M516" s="1"/>
    </row>
    <row r="517" spans="2:13" x14ac:dyDescent="0.35">
      <c r="B517" s="1"/>
      <c r="C517" s="1"/>
      <c r="D517" s="1"/>
      <c r="E517" s="1"/>
      <c r="F517" s="1"/>
      <c r="G517" s="1"/>
      <c r="H517" s="1"/>
      <c r="I517" s="1"/>
      <c r="J517" s="1"/>
      <c r="K517" s="1"/>
      <c r="L517" s="1"/>
      <c r="M517" s="1"/>
    </row>
    <row r="518" spans="2:13" x14ac:dyDescent="0.35">
      <c r="B518" s="1"/>
      <c r="C518" s="1"/>
      <c r="D518" s="1"/>
      <c r="E518" s="1"/>
      <c r="F518" s="1"/>
      <c r="G518" s="1"/>
      <c r="H518" s="1"/>
      <c r="I518" s="1"/>
      <c r="J518" s="1"/>
      <c r="K518" s="1"/>
      <c r="L518" s="1"/>
      <c r="M518" s="1"/>
    </row>
    <row r="519" spans="2:13" x14ac:dyDescent="0.35">
      <c r="B519" s="1"/>
      <c r="C519" s="1"/>
      <c r="D519" s="1"/>
      <c r="E519" s="1"/>
      <c r="F519" s="1"/>
      <c r="G519" s="1"/>
      <c r="H519" s="1"/>
      <c r="I519" s="1"/>
      <c r="J519" s="1"/>
      <c r="K519" s="1"/>
      <c r="L519" s="1"/>
      <c r="M519" s="1"/>
    </row>
    <row r="520" spans="2:13" x14ac:dyDescent="0.35">
      <c r="B520" s="1"/>
      <c r="C520" s="1"/>
      <c r="D520" s="1"/>
      <c r="E520" s="1"/>
      <c r="F520" s="1"/>
      <c r="G520" s="1"/>
      <c r="H520" s="1"/>
      <c r="I520" s="1"/>
      <c r="J520" s="1"/>
      <c r="K520" s="1"/>
      <c r="L520" s="1"/>
      <c r="M520" s="1"/>
    </row>
    <row r="521" spans="2:13" x14ac:dyDescent="0.35">
      <c r="B521" s="1"/>
      <c r="C521" s="1"/>
      <c r="D521" s="1"/>
      <c r="E521" s="1"/>
      <c r="F521" s="1"/>
      <c r="G521" s="1"/>
      <c r="H521" s="1"/>
      <c r="I521" s="1"/>
      <c r="J521" s="1"/>
      <c r="K521" s="1"/>
      <c r="L521" s="1"/>
      <c r="M521" s="1"/>
    </row>
    <row r="522" spans="2:13" x14ac:dyDescent="0.35">
      <c r="B522" s="1"/>
      <c r="C522" s="1"/>
      <c r="D522" s="1"/>
      <c r="E522" s="1"/>
      <c r="F522" s="1"/>
      <c r="G522" s="1"/>
      <c r="H522" s="1"/>
      <c r="I522" s="1"/>
      <c r="J522" s="1"/>
      <c r="K522" s="1"/>
      <c r="L522" s="1"/>
      <c r="M522" s="1"/>
    </row>
    <row r="523" spans="2:13" x14ac:dyDescent="0.35">
      <c r="B523" s="1"/>
      <c r="C523" s="1"/>
      <c r="D523" s="1"/>
      <c r="E523" s="1"/>
      <c r="F523" s="1"/>
      <c r="G523" s="1"/>
      <c r="H523" s="1"/>
      <c r="I523" s="1"/>
      <c r="J523" s="1"/>
      <c r="K523" s="1"/>
      <c r="L523" s="1"/>
      <c r="M523" s="1"/>
    </row>
    <row r="524" spans="2:13" x14ac:dyDescent="0.35">
      <c r="B524" s="1"/>
      <c r="C524" s="1"/>
      <c r="D524" s="1"/>
      <c r="E524" s="1"/>
      <c r="F524" s="1"/>
      <c r="G524" s="1"/>
      <c r="H524" s="1"/>
      <c r="I524" s="1"/>
      <c r="J524" s="1"/>
      <c r="K524" s="1"/>
      <c r="L524" s="1"/>
      <c r="M524" s="1"/>
    </row>
    <row r="525" spans="2:13" x14ac:dyDescent="0.35">
      <c r="B525" s="1"/>
      <c r="C525" s="1"/>
      <c r="D525" s="1"/>
      <c r="E525" s="1"/>
      <c r="F525" s="1"/>
      <c r="G525" s="1"/>
      <c r="H525" s="1"/>
      <c r="I525" s="1"/>
      <c r="J525" s="1"/>
      <c r="K525" s="1"/>
      <c r="L525" s="1"/>
      <c r="M525" s="1"/>
    </row>
    <row r="526" spans="2:13" x14ac:dyDescent="0.35">
      <c r="B526" s="1"/>
      <c r="C526" s="1"/>
      <c r="D526" s="1"/>
      <c r="E526" s="1"/>
      <c r="F526" s="1"/>
      <c r="G526" s="1"/>
      <c r="H526" s="1"/>
      <c r="I526" s="1"/>
      <c r="J526" s="1"/>
      <c r="K526" s="1"/>
      <c r="L526" s="1"/>
      <c r="M526" s="1"/>
    </row>
    <row r="527" spans="2:13" x14ac:dyDescent="0.35">
      <c r="B527" s="1"/>
      <c r="C527" s="1"/>
      <c r="D527" s="1"/>
      <c r="E527" s="1"/>
      <c r="F527" s="1"/>
      <c r="G527" s="1"/>
      <c r="H527" s="1"/>
      <c r="I527" s="1"/>
      <c r="J527" s="1"/>
      <c r="K527" s="1"/>
      <c r="L527" s="1"/>
      <c r="M527" s="1"/>
    </row>
    <row r="528" spans="2:13" x14ac:dyDescent="0.35">
      <c r="B528" s="1"/>
      <c r="C528" s="1"/>
      <c r="D528" s="1"/>
      <c r="E528" s="1"/>
      <c r="F528" s="1"/>
      <c r="G528" s="1"/>
      <c r="H528" s="1"/>
      <c r="I528" s="1"/>
      <c r="J528" s="1"/>
      <c r="K528" s="1"/>
      <c r="L528" s="1"/>
      <c r="M528" s="1"/>
    </row>
    <row r="529" spans="2:13" x14ac:dyDescent="0.35">
      <c r="B529" s="1"/>
      <c r="C529" s="1"/>
      <c r="D529" s="1"/>
      <c r="E529" s="1"/>
      <c r="F529" s="1"/>
      <c r="G529" s="1"/>
      <c r="H529" s="1"/>
      <c r="I529" s="1"/>
      <c r="J529" s="1"/>
      <c r="K529" s="1"/>
      <c r="L529" s="1"/>
      <c r="M529" s="1"/>
    </row>
    <row r="530" spans="2:13" x14ac:dyDescent="0.35">
      <c r="B530" s="1"/>
      <c r="C530" s="1"/>
      <c r="D530" s="1"/>
      <c r="E530" s="1"/>
      <c r="F530" s="1"/>
      <c r="G530" s="1"/>
      <c r="H530" s="1"/>
      <c r="I530" s="1"/>
      <c r="J530" s="1"/>
      <c r="K530" s="1"/>
      <c r="L530" s="1"/>
      <c r="M530" s="1"/>
    </row>
    <row r="531" spans="2:13" x14ac:dyDescent="0.35">
      <c r="B531" s="1"/>
      <c r="C531" s="1"/>
      <c r="D531" s="1"/>
      <c r="E531" s="1"/>
      <c r="F531" s="1"/>
      <c r="G531" s="1"/>
      <c r="H531" s="1"/>
      <c r="I531" s="1"/>
      <c r="J531" s="1"/>
      <c r="K531" s="1"/>
      <c r="L531" s="1"/>
      <c r="M531" s="1"/>
    </row>
    <row r="532" spans="2:13" x14ac:dyDescent="0.35">
      <c r="B532" s="1"/>
      <c r="C532" s="1"/>
      <c r="D532" s="1"/>
      <c r="E532" s="1"/>
      <c r="F532" s="1"/>
      <c r="G532" s="1"/>
      <c r="H532" s="1"/>
      <c r="I532" s="1"/>
      <c r="J532" s="1"/>
      <c r="K532" s="1"/>
      <c r="L532" s="1"/>
      <c r="M532" s="1"/>
    </row>
    <row r="533" spans="2:13" x14ac:dyDescent="0.35">
      <c r="B533" s="1"/>
      <c r="C533" s="1"/>
      <c r="D533" s="1"/>
      <c r="E533" s="1"/>
      <c r="F533" s="1"/>
      <c r="G533" s="1"/>
      <c r="H533" s="1"/>
      <c r="I533" s="1"/>
      <c r="J533" s="1"/>
      <c r="K533" s="1"/>
      <c r="L533" s="1"/>
      <c r="M533" s="1"/>
    </row>
    <row r="534" spans="2:13" x14ac:dyDescent="0.35">
      <c r="B534" s="1"/>
      <c r="C534" s="1"/>
      <c r="D534" s="1"/>
      <c r="E534" s="1"/>
      <c r="F534" s="1"/>
      <c r="G534" s="1"/>
      <c r="H534" s="1"/>
      <c r="I534" s="1"/>
      <c r="J534" s="1"/>
      <c r="K534" s="1"/>
      <c r="L534" s="1"/>
      <c r="M534" s="1"/>
    </row>
    <row r="535" spans="2:13" x14ac:dyDescent="0.35">
      <c r="B535" s="1"/>
      <c r="C535" s="1"/>
      <c r="D535" s="1"/>
      <c r="E535" s="1"/>
      <c r="F535" s="1"/>
      <c r="G535" s="1"/>
      <c r="H535" s="1"/>
      <c r="I535" s="1"/>
      <c r="J535" s="1"/>
      <c r="K535" s="1"/>
      <c r="L535" s="1"/>
      <c r="M535" s="1"/>
    </row>
    <row r="536" spans="2:13" x14ac:dyDescent="0.35">
      <c r="B536" s="1"/>
      <c r="C536" s="1"/>
      <c r="D536" s="1"/>
      <c r="E536" s="1"/>
      <c r="F536" s="1"/>
      <c r="G536" s="1"/>
      <c r="H536" s="1"/>
      <c r="I536" s="1"/>
      <c r="J536" s="1"/>
      <c r="K536" s="1"/>
      <c r="L536" s="1"/>
      <c r="M536" s="1"/>
    </row>
    <row r="537" spans="2:13" x14ac:dyDescent="0.35">
      <c r="B537" s="1"/>
      <c r="C537" s="1"/>
      <c r="D537" s="1"/>
      <c r="E537" s="1"/>
      <c r="F537" s="1"/>
      <c r="G537" s="1"/>
      <c r="H537" s="1"/>
      <c r="I537" s="1"/>
      <c r="J537" s="1"/>
      <c r="K537" s="1"/>
      <c r="L537" s="1"/>
      <c r="M537" s="1"/>
    </row>
    <row r="538" spans="2:13" x14ac:dyDescent="0.35">
      <c r="B538" s="1"/>
      <c r="C538" s="1"/>
      <c r="D538" s="1"/>
      <c r="E538" s="1"/>
      <c r="F538" s="1"/>
      <c r="G538" s="1"/>
      <c r="H538" s="1"/>
      <c r="I538" s="1"/>
      <c r="J538" s="1"/>
      <c r="K538" s="1"/>
      <c r="L538" s="1"/>
      <c r="M538" s="1"/>
    </row>
    <row r="539" spans="2:13" x14ac:dyDescent="0.35">
      <c r="B539" s="1"/>
      <c r="C539" s="1"/>
      <c r="D539" s="1"/>
      <c r="E539" s="1"/>
      <c r="F539" s="1"/>
      <c r="G539" s="1"/>
      <c r="H539" s="1"/>
      <c r="I539" s="1"/>
      <c r="J539" s="1"/>
      <c r="K539" s="1"/>
      <c r="L539" s="1"/>
      <c r="M539" s="1"/>
    </row>
    <row r="540" spans="2:13" x14ac:dyDescent="0.35">
      <c r="B540" s="1"/>
      <c r="C540" s="1"/>
      <c r="D540" s="1"/>
      <c r="E540" s="1"/>
      <c r="F540" s="1"/>
      <c r="G540" s="1"/>
      <c r="H540" s="1"/>
      <c r="I540" s="1"/>
      <c r="J540" s="1"/>
      <c r="K540" s="1"/>
      <c r="L540" s="1"/>
      <c r="M540" s="1"/>
    </row>
    <row r="541" spans="2:13" x14ac:dyDescent="0.35">
      <c r="B541" s="1"/>
      <c r="C541" s="1"/>
      <c r="D541" s="1"/>
      <c r="E541" s="1"/>
      <c r="F541" s="1"/>
      <c r="G541" s="1"/>
      <c r="H541" s="1"/>
      <c r="I541" s="1"/>
      <c r="J541" s="1"/>
      <c r="K541" s="1"/>
      <c r="L541" s="1"/>
      <c r="M541" s="1"/>
    </row>
    <row r="542" spans="2:13" x14ac:dyDescent="0.35">
      <c r="B542" s="1"/>
      <c r="C542" s="1"/>
      <c r="D542" s="1"/>
      <c r="E542" s="1"/>
      <c r="F542" s="1"/>
      <c r="G542" s="1"/>
      <c r="H542" s="1"/>
      <c r="I542" s="1"/>
      <c r="J542" s="1"/>
      <c r="K542" s="1"/>
      <c r="L542" s="1"/>
      <c r="M542" s="1"/>
    </row>
    <row r="543" spans="2:13" x14ac:dyDescent="0.35">
      <c r="B543" s="1"/>
      <c r="C543" s="1"/>
      <c r="D543" s="1"/>
      <c r="E543" s="1"/>
      <c r="F543" s="1"/>
      <c r="G543" s="1"/>
      <c r="H543" s="1"/>
      <c r="I543" s="1"/>
      <c r="J543" s="1"/>
      <c r="K543" s="1"/>
      <c r="L543" s="1"/>
      <c r="M543" s="1"/>
    </row>
    <row r="544" spans="2:13" x14ac:dyDescent="0.35">
      <c r="B544" s="1"/>
      <c r="C544" s="1"/>
      <c r="D544" s="1"/>
      <c r="E544" s="1"/>
      <c r="F544" s="1"/>
      <c r="G544" s="1"/>
      <c r="H544" s="1"/>
      <c r="I544" s="1"/>
      <c r="J544" s="1"/>
      <c r="K544" s="1"/>
      <c r="L544" s="1"/>
      <c r="M544" s="1"/>
    </row>
    <row r="545" spans="2:13" x14ac:dyDescent="0.35">
      <c r="B545" s="1"/>
      <c r="C545" s="1"/>
      <c r="D545" s="1"/>
      <c r="E545" s="1"/>
      <c r="F545" s="1"/>
      <c r="G545" s="1"/>
      <c r="H545" s="1"/>
      <c r="I545" s="1"/>
      <c r="J545" s="1"/>
      <c r="K545" s="1"/>
      <c r="L545" s="1"/>
      <c r="M545" s="1"/>
    </row>
    <row r="546" spans="2:13" x14ac:dyDescent="0.35">
      <c r="B546" s="1"/>
      <c r="C546" s="1"/>
      <c r="D546" s="1"/>
      <c r="E546" s="1"/>
      <c r="F546" s="1"/>
      <c r="G546" s="1"/>
      <c r="H546" s="1"/>
      <c r="I546" s="1"/>
      <c r="J546" s="1"/>
      <c r="K546" s="1"/>
      <c r="L546" s="1"/>
      <c r="M546" s="1"/>
    </row>
    <row r="547" spans="2:13" x14ac:dyDescent="0.35">
      <c r="B547" s="1"/>
      <c r="C547" s="1"/>
      <c r="D547" s="1"/>
      <c r="E547" s="1"/>
      <c r="F547" s="1"/>
      <c r="G547" s="1"/>
      <c r="H547" s="1"/>
      <c r="I547" s="1"/>
      <c r="J547" s="1"/>
      <c r="K547" s="1"/>
      <c r="L547" s="1"/>
      <c r="M547" s="1"/>
    </row>
    <row r="548" spans="2:13" x14ac:dyDescent="0.35">
      <c r="B548" s="1"/>
      <c r="C548" s="1"/>
      <c r="D548" s="1"/>
      <c r="E548" s="1"/>
      <c r="F548" s="1"/>
      <c r="G548" s="1"/>
      <c r="H548" s="1"/>
      <c r="I548" s="1"/>
      <c r="J548" s="1"/>
      <c r="K548" s="1"/>
      <c r="L548" s="1"/>
      <c r="M548" s="1"/>
    </row>
    <row r="549" spans="2:13" x14ac:dyDescent="0.35">
      <c r="B549" s="1"/>
      <c r="C549" s="1"/>
      <c r="D549" s="1"/>
      <c r="E549" s="1"/>
      <c r="F549" s="1"/>
      <c r="G549" s="1"/>
      <c r="H549" s="1"/>
      <c r="I549" s="1"/>
      <c r="J549" s="1"/>
      <c r="K549" s="1"/>
      <c r="L549" s="1"/>
      <c r="M549" s="1"/>
    </row>
    <row r="550" spans="2:13" x14ac:dyDescent="0.35">
      <c r="B550" s="1"/>
      <c r="C550" s="1"/>
      <c r="D550" s="1"/>
      <c r="E550" s="1"/>
      <c r="F550" s="1"/>
      <c r="G550" s="1"/>
      <c r="H550" s="1"/>
      <c r="I550" s="1"/>
      <c r="J550" s="1"/>
      <c r="K550" s="1"/>
      <c r="L550" s="1"/>
      <c r="M550" s="1"/>
    </row>
    <row r="551" spans="2:13" x14ac:dyDescent="0.35">
      <c r="B551" s="1"/>
      <c r="C551" s="1"/>
      <c r="D551" s="1"/>
      <c r="E551" s="1"/>
      <c r="F551" s="1"/>
      <c r="G551" s="1"/>
      <c r="H551" s="1"/>
      <c r="I551" s="1"/>
      <c r="J551" s="1"/>
      <c r="K551" s="1"/>
      <c r="L551" s="1"/>
      <c r="M551" s="1"/>
    </row>
    <row r="552" spans="2:13" x14ac:dyDescent="0.35">
      <c r="B552" s="1"/>
      <c r="C552" s="1"/>
      <c r="D552" s="1"/>
      <c r="E552" s="1"/>
      <c r="F552" s="1"/>
      <c r="G552" s="1"/>
      <c r="H552" s="1"/>
      <c r="I552" s="1"/>
      <c r="J552" s="1"/>
      <c r="K552" s="1"/>
      <c r="L552" s="1"/>
      <c r="M552" s="1"/>
    </row>
    <row r="553" spans="2:13" x14ac:dyDescent="0.35">
      <c r="B553" s="1"/>
      <c r="C553" s="1"/>
      <c r="D553" s="1"/>
      <c r="E553" s="1"/>
      <c r="F553" s="1"/>
      <c r="G553" s="1"/>
      <c r="H553" s="1"/>
      <c r="I553" s="1"/>
      <c r="J553" s="1"/>
      <c r="K553" s="1"/>
      <c r="L553" s="1"/>
      <c r="M553" s="1"/>
    </row>
    <row r="554" spans="2:13" x14ac:dyDescent="0.35">
      <c r="B554" s="1"/>
      <c r="C554" s="1"/>
      <c r="D554" s="1"/>
      <c r="E554" s="1"/>
      <c r="F554" s="1"/>
      <c r="G554" s="1"/>
      <c r="H554" s="1"/>
      <c r="I554" s="1"/>
      <c r="J554" s="1"/>
      <c r="K554" s="1"/>
      <c r="L554" s="1"/>
      <c r="M554" s="1"/>
    </row>
    <row r="555" spans="2:13" x14ac:dyDescent="0.35">
      <c r="B555" s="1"/>
      <c r="C555" s="1"/>
      <c r="D555" s="1"/>
      <c r="E555" s="1"/>
      <c r="F555" s="1"/>
      <c r="G555" s="1"/>
      <c r="H555" s="1"/>
      <c r="I555" s="1"/>
      <c r="J555" s="1"/>
      <c r="K555" s="1"/>
      <c r="L555" s="1"/>
      <c r="M555" s="1"/>
    </row>
    <row r="556" spans="2:13" x14ac:dyDescent="0.35">
      <c r="B556" s="1"/>
      <c r="C556" s="1"/>
      <c r="D556" s="1"/>
      <c r="E556" s="1"/>
      <c r="F556" s="1"/>
      <c r="G556" s="1"/>
      <c r="H556" s="1"/>
      <c r="I556" s="1"/>
      <c r="J556" s="1"/>
      <c r="K556" s="1"/>
      <c r="L556" s="1"/>
      <c r="M556" s="1"/>
    </row>
    <row r="557" spans="2:13" x14ac:dyDescent="0.35">
      <c r="B557" s="1"/>
      <c r="C557" s="1"/>
      <c r="D557" s="1"/>
      <c r="E557" s="1"/>
      <c r="F557" s="1"/>
      <c r="G557" s="1"/>
      <c r="H557" s="1"/>
      <c r="I557" s="1"/>
      <c r="J557" s="1"/>
      <c r="K557" s="1"/>
      <c r="L557" s="1"/>
      <c r="M557" s="1"/>
    </row>
    <row r="558" spans="2:13" x14ac:dyDescent="0.35">
      <c r="B558" s="1"/>
      <c r="C558" s="1"/>
      <c r="D558" s="1"/>
      <c r="E558" s="1"/>
      <c r="F558" s="1"/>
      <c r="G558" s="1"/>
      <c r="H558" s="1"/>
      <c r="I558" s="1"/>
      <c r="J558" s="1"/>
      <c r="K558" s="1"/>
      <c r="L558" s="1"/>
      <c r="M558" s="1"/>
    </row>
    <row r="559" spans="2:13" x14ac:dyDescent="0.35">
      <c r="B559" s="1"/>
      <c r="C559" s="1"/>
      <c r="D559" s="1"/>
      <c r="E559" s="1"/>
      <c r="F559" s="1"/>
      <c r="G559" s="1"/>
      <c r="H559" s="1"/>
      <c r="I559" s="1"/>
      <c r="J559" s="1"/>
      <c r="K559" s="1"/>
      <c r="L559" s="1"/>
      <c r="M559" s="1"/>
    </row>
    <row r="560" spans="2:13" x14ac:dyDescent="0.35">
      <c r="B560" s="1"/>
      <c r="C560" s="1"/>
      <c r="D560" s="1"/>
      <c r="E560" s="1"/>
      <c r="F560" s="1"/>
      <c r="G560" s="1"/>
      <c r="H560" s="1"/>
      <c r="I560" s="1"/>
      <c r="J560" s="1"/>
      <c r="K560" s="1"/>
      <c r="L560" s="1"/>
      <c r="M560" s="1"/>
    </row>
    <row r="561" spans="2:13" x14ac:dyDescent="0.35">
      <c r="B561" s="1"/>
      <c r="C561" s="1"/>
      <c r="D561" s="1"/>
      <c r="E561" s="1"/>
      <c r="F561" s="1"/>
      <c r="G561" s="1"/>
      <c r="H561" s="1"/>
      <c r="I561" s="1"/>
      <c r="J561" s="1"/>
      <c r="K561" s="1"/>
      <c r="L561" s="1"/>
      <c r="M561" s="1"/>
    </row>
    <row r="562" spans="2:13" x14ac:dyDescent="0.35">
      <c r="B562" s="1"/>
      <c r="C562" s="1"/>
      <c r="D562" s="1"/>
      <c r="E562" s="1"/>
      <c r="F562" s="1"/>
      <c r="G562" s="1"/>
      <c r="H562" s="1"/>
      <c r="I562" s="1"/>
      <c r="J562" s="1"/>
      <c r="K562" s="1"/>
      <c r="L562" s="1"/>
      <c r="M562" s="1"/>
    </row>
    <row r="563" spans="2:13" x14ac:dyDescent="0.35">
      <c r="B563" s="1"/>
      <c r="C563" s="1"/>
      <c r="D563" s="1"/>
      <c r="E563" s="1"/>
      <c r="F563" s="1"/>
      <c r="G563" s="1"/>
      <c r="H563" s="1"/>
      <c r="I563" s="1"/>
      <c r="J563" s="1"/>
      <c r="K563" s="1"/>
      <c r="L563" s="1"/>
      <c r="M563" s="1"/>
    </row>
    <row r="564" spans="2:13" x14ac:dyDescent="0.35">
      <c r="B564" s="1"/>
      <c r="C564" s="1"/>
      <c r="D564" s="1"/>
      <c r="E564" s="1"/>
      <c r="F564" s="1"/>
      <c r="G564" s="1"/>
      <c r="H564" s="1"/>
      <c r="I564" s="1"/>
      <c r="J564" s="1"/>
      <c r="K564" s="1"/>
      <c r="L564" s="1"/>
      <c r="M564" s="1"/>
    </row>
    <row r="565" spans="2:13" x14ac:dyDescent="0.35">
      <c r="B565" s="1"/>
      <c r="C565" s="1"/>
      <c r="D565" s="1"/>
      <c r="E565" s="1"/>
      <c r="F565" s="1"/>
      <c r="G565" s="1"/>
      <c r="H565" s="1"/>
      <c r="I565" s="1"/>
      <c r="J565" s="1"/>
      <c r="K565" s="1"/>
      <c r="L565" s="1"/>
      <c r="M565" s="1"/>
    </row>
    <row r="566" spans="2:13" x14ac:dyDescent="0.35">
      <c r="B566" s="1"/>
      <c r="C566" s="1"/>
      <c r="D566" s="1"/>
      <c r="E566" s="1"/>
      <c r="F566" s="1"/>
      <c r="G566" s="1"/>
      <c r="H566" s="1"/>
      <c r="I566" s="1"/>
      <c r="J566" s="1"/>
      <c r="K566" s="1"/>
      <c r="L566" s="1"/>
      <c r="M566" s="1"/>
    </row>
    <row r="567" spans="2:13" x14ac:dyDescent="0.35">
      <c r="B567" s="1"/>
      <c r="C567" s="1"/>
      <c r="D567" s="1"/>
      <c r="E567" s="1"/>
      <c r="F567" s="1"/>
      <c r="G567" s="1"/>
      <c r="H567" s="1"/>
      <c r="I567" s="1"/>
      <c r="J567" s="1"/>
      <c r="K567" s="1"/>
      <c r="L567" s="1"/>
      <c r="M567" s="1"/>
    </row>
    <row r="568" spans="2:13" x14ac:dyDescent="0.35">
      <c r="B568" s="1"/>
      <c r="C568" s="1"/>
      <c r="D568" s="1"/>
      <c r="E568" s="1"/>
      <c r="F568" s="1"/>
      <c r="G568" s="1"/>
      <c r="H568" s="1"/>
      <c r="I568" s="1"/>
      <c r="J568" s="1"/>
      <c r="K568" s="1"/>
      <c r="L568" s="1"/>
      <c r="M568" s="1"/>
    </row>
    <row r="569" spans="2:13" x14ac:dyDescent="0.35">
      <c r="B569" s="1"/>
      <c r="C569" s="1"/>
      <c r="D569" s="1"/>
      <c r="E569" s="1"/>
      <c r="F569" s="1"/>
      <c r="G569" s="1"/>
      <c r="H569" s="1"/>
      <c r="I569" s="1"/>
      <c r="J569" s="1"/>
      <c r="K569" s="1"/>
      <c r="L569" s="1"/>
      <c r="M569" s="1"/>
    </row>
    <row r="570" spans="2:13" x14ac:dyDescent="0.35">
      <c r="B570" s="1"/>
      <c r="C570" s="1"/>
      <c r="D570" s="1"/>
      <c r="E570" s="1"/>
      <c r="F570" s="1"/>
      <c r="G570" s="1"/>
      <c r="H570" s="1"/>
      <c r="I570" s="1"/>
      <c r="J570" s="1"/>
      <c r="K570" s="1"/>
      <c r="L570" s="1"/>
      <c r="M570" s="1"/>
    </row>
    <row r="571" spans="2:13" x14ac:dyDescent="0.35">
      <c r="B571" s="1"/>
      <c r="C571" s="1"/>
      <c r="D571" s="1"/>
      <c r="E571" s="1"/>
      <c r="F571" s="1"/>
      <c r="G571" s="1"/>
      <c r="H571" s="1"/>
      <c r="I571" s="1"/>
      <c r="J571" s="1"/>
      <c r="K571" s="1"/>
      <c r="L571" s="1"/>
      <c r="M571" s="1"/>
    </row>
    <row r="572" spans="2:13" x14ac:dyDescent="0.35">
      <c r="B572" s="1"/>
      <c r="C572" s="1"/>
      <c r="D572" s="1"/>
      <c r="E572" s="1"/>
      <c r="F572" s="1"/>
      <c r="G572" s="1"/>
      <c r="H572" s="1"/>
      <c r="I572" s="1"/>
      <c r="J572" s="1"/>
      <c r="K572" s="1"/>
      <c r="L572" s="1"/>
      <c r="M572" s="1"/>
    </row>
    <row r="573" spans="2:13" x14ac:dyDescent="0.35">
      <c r="B573" s="1"/>
      <c r="C573" s="1"/>
      <c r="D573" s="1"/>
      <c r="E573" s="1"/>
      <c r="F573" s="1"/>
      <c r="G573" s="1"/>
      <c r="H573" s="1"/>
      <c r="I573" s="1"/>
      <c r="J573" s="1"/>
      <c r="K573" s="1"/>
      <c r="L573" s="1"/>
      <c r="M573" s="1"/>
    </row>
    <row r="574" spans="2:13" x14ac:dyDescent="0.35">
      <c r="B574" s="1"/>
      <c r="C574" s="1"/>
      <c r="D574" s="1"/>
      <c r="E574" s="1"/>
      <c r="F574" s="1"/>
      <c r="G574" s="1"/>
      <c r="H574" s="1"/>
      <c r="I574" s="1"/>
      <c r="J574" s="1"/>
      <c r="K574" s="1"/>
      <c r="L574" s="1"/>
      <c r="M574" s="1"/>
    </row>
    <row r="575" spans="2:13" x14ac:dyDescent="0.35">
      <c r="B575" s="1"/>
      <c r="C575" s="1"/>
      <c r="D575" s="1"/>
      <c r="E575" s="1"/>
      <c r="F575" s="1"/>
      <c r="G575" s="1"/>
      <c r="H575" s="1"/>
      <c r="I575" s="1"/>
      <c r="J575" s="1"/>
      <c r="K575" s="1"/>
      <c r="L575" s="1"/>
      <c r="M575" s="1"/>
    </row>
    <row r="576" spans="2:13" x14ac:dyDescent="0.35">
      <c r="B576" s="1"/>
      <c r="C576" s="1"/>
      <c r="D576" s="1"/>
      <c r="E576" s="1"/>
      <c r="F576" s="1"/>
      <c r="G576" s="1"/>
      <c r="H576" s="1"/>
      <c r="I576" s="1"/>
      <c r="J576" s="1"/>
      <c r="K576" s="1"/>
      <c r="L576" s="1"/>
      <c r="M576" s="1"/>
    </row>
    <row r="577" spans="2:13" x14ac:dyDescent="0.35">
      <c r="B577" s="1"/>
      <c r="C577" s="1"/>
      <c r="D577" s="1"/>
      <c r="E577" s="1"/>
      <c r="F577" s="1"/>
      <c r="G577" s="1"/>
      <c r="H577" s="1"/>
      <c r="I577" s="1"/>
      <c r="J577" s="1"/>
      <c r="K577" s="1"/>
      <c r="L577" s="1"/>
      <c r="M577" s="1"/>
    </row>
    <row r="578" spans="2:13" x14ac:dyDescent="0.35">
      <c r="B578" s="1"/>
      <c r="C578" s="1"/>
      <c r="D578" s="1"/>
      <c r="E578" s="1"/>
      <c r="F578" s="1"/>
      <c r="G578" s="1"/>
      <c r="H578" s="1"/>
      <c r="I578" s="1"/>
      <c r="J578" s="1"/>
      <c r="K578" s="1"/>
      <c r="L578" s="1"/>
      <c r="M578" s="1"/>
    </row>
    <row r="579" spans="2:13" x14ac:dyDescent="0.35">
      <c r="B579" s="1"/>
      <c r="C579" s="1"/>
      <c r="D579" s="1"/>
      <c r="E579" s="1"/>
      <c r="F579" s="1"/>
      <c r="G579" s="1"/>
      <c r="H579" s="1"/>
      <c r="I579" s="1"/>
      <c r="J579" s="1"/>
      <c r="K579" s="1"/>
      <c r="L579" s="1"/>
      <c r="M579" s="1"/>
    </row>
    <row r="580" spans="2:13" x14ac:dyDescent="0.35">
      <c r="B580" s="1"/>
      <c r="C580" s="1"/>
      <c r="D580" s="1"/>
      <c r="E580" s="1"/>
      <c r="F580" s="1"/>
      <c r="G580" s="1"/>
      <c r="H580" s="1"/>
      <c r="I580" s="1"/>
      <c r="J580" s="1"/>
      <c r="K580" s="1"/>
      <c r="L580" s="1"/>
      <c r="M580" s="1"/>
    </row>
    <row r="581" spans="2:13" x14ac:dyDescent="0.35">
      <c r="B581" s="1"/>
      <c r="C581" s="1"/>
      <c r="D581" s="1"/>
      <c r="E581" s="1"/>
      <c r="F581" s="1"/>
      <c r="G581" s="1"/>
      <c r="H581" s="1"/>
      <c r="I581" s="1"/>
      <c r="J581" s="1"/>
      <c r="K581" s="1"/>
      <c r="L581" s="1"/>
      <c r="M581" s="1"/>
    </row>
    <row r="582" spans="2:13" x14ac:dyDescent="0.35">
      <c r="B582" s="1"/>
      <c r="C582" s="1"/>
      <c r="D582" s="1"/>
      <c r="E582" s="1"/>
      <c r="F582" s="1"/>
      <c r="G582" s="1"/>
      <c r="H582" s="1"/>
      <c r="I582" s="1"/>
      <c r="J582" s="1"/>
      <c r="K582" s="1"/>
      <c r="L582" s="1"/>
      <c r="M582" s="1"/>
    </row>
    <row r="583" spans="2:13" x14ac:dyDescent="0.35">
      <c r="B583" s="1"/>
      <c r="C583" s="1"/>
      <c r="D583" s="1"/>
      <c r="E583" s="1"/>
      <c r="F583" s="1"/>
      <c r="G583" s="1"/>
      <c r="H583" s="1"/>
      <c r="I583" s="1"/>
      <c r="J583" s="1"/>
      <c r="K583" s="1"/>
      <c r="L583" s="1"/>
      <c r="M583" s="1"/>
    </row>
    <row r="584" spans="2:13" x14ac:dyDescent="0.35">
      <c r="B584" s="1"/>
      <c r="C584" s="1"/>
      <c r="D584" s="1"/>
      <c r="E584" s="1"/>
      <c r="F584" s="1"/>
      <c r="G584" s="1"/>
      <c r="H584" s="1"/>
      <c r="I584" s="1"/>
      <c r="J584" s="1"/>
      <c r="K584" s="1"/>
      <c r="L584" s="1"/>
      <c r="M584" s="1"/>
    </row>
    <row r="585" spans="2:13" x14ac:dyDescent="0.35">
      <c r="B585" s="1"/>
      <c r="C585" s="1"/>
      <c r="D585" s="1"/>
      <c r="E585" s="1"/>
      <c r="F585" s="1"/>
      <c r="G585" s="1"/>
      <c r="H585" s="1"/>
      <c r="I585" s="1"/>
      <c r="J585" s="1"/>
      <c r="K585" s="1"/>
      <c r="L585" s="1"/>
      <c r="M585" s="1"/>
    </row>
    <row r="586" spans="2:13" x14ac:dyDescent="0.35">
      <c r="B586" s="1"/>
      <c r="C586" s="1"/>
      <c r="D586" s="1"/>
      <c r="E586" s="1"/>
      <c r="F586" s="1"/>
      <c r="G586" s="1"/>
      <c r="H586" s="1"/>
      <c r="I586" s="1"/>
      <c r="J586" s="1"/>
      <c r="K586" s="1"/>
      <c r="L586" s="1"/>
      <c r="M586" s="1"/>
    </row>
    <row r="587" spans="2:13" x14ac:dyDescent="0.35">
      <c r="B587" s="1"/>
      <c r="C587" s="1"/>
      <c r="D587" s="1"/>
      <c r="E587" s="1"/>
      <c r="F587" s="1"/>
      <c r="G587" s="1"/>
      <c r="H587" s="1"/>
      <c r="I587" s="1"/>
      <c r="J587" s="1"/>
      <c r="K587" s="1"/>
      <c r="L587" s="1"/>
      <c r="M587" s="1"/>
    </row>
    <row r="588" spans="2:13" x14ac:dyDescent="0.35">
      <c r="B588" s="1"/>
      <c r="C588" s="1"/>
      <c r="D588" s="1"/>
      <c r="E588" s="1"/>
      <c r="F588" s="1"/>
      <c r="G588" s="1"/>
      <c r="H588" s="1"/>
      <c r="I588" s="1"/>
      <c r="J588" s="1"/>
      <c r="K588" s="1"/>
      <c r="L588" s="1"/>
      <c r="M588" s="1"/>
    </row>
    <row r="589" spans="2:13" x14ac:dyDescent="0.35">
      <c r="B589" s="1"/>
      <c r="C589" s="1"/>
      <c r="D589" s="1"/>
      <c r="E589" s="1"/>
      <c r="F589" s="1"/>
      <c r="G589" s="1"/>
      <c r="H589" s="1"/>
      <c r="I589" s="1"/>
      <c r="J589" s="1"/>
      <c r="K589" s="1"/>
      <c r="L589" s="1"/>
      <c r="M589" s="1"/>
    </row>
    <row r="590" spans="2:13" x14ac:dyDescent="0.35">
      <c r="B590" s="1"/>
      <c r="C590" s="1"/>
      <c r="D590" s="1"/>
      <c r="E590" s="1"/>
      <c r="F590" s="1"/>
      <c r="G590" s="1"/>
      <c r="H590" s="1"/>
      <c r="I590" s="1"/>
      <c r="J590" s="1"/>
      <c r="K590" s="1"/>
      <c r="L590" s="1"/>
      <c r="M590" s="1"/>
    </row>
    <row r="591" spans="2:13" x14ac:dyDescent="0.35">
      <c r="B591" s="1"/>
      <c r="C591" s="1"/>
      <c r="D591" s="1"/>
      <c r="E591" s="1"/>
      <c r="F591" s="1"/>
      <c r="G591" s="1"/>
      <c r="H591" s="1"/>
      <c r="I591" s="1"/>
      <c r="J591" s="1"/>
      <c r="K591" s="1"/>
      <c r="L591" s="1"/>
      <c r="M591" s="1"/>
    </row>
    <row r="592" spans="2:13" x14ac:dyDescent="0.35">
      <c r="B592" s="1"/>
      <c r="C592" s="1"/>
      <c r="D592" s="1"/>
      <c r="E592" s="1"/>
      <c r="F592" s="1"/>
      <c r="G592" s="1"/>
      <c r="H592" s="1"/>
      <c r="I592" s="1"/>
      <c r="J592" s="1"/>
      <c r="K592" s="1"/>
      <c r="L592" s="1"/>
      <c r="M592" s="1"/>
    </row>
    <row r="593" spans="2:13" x14ac:dyDescent="0.35">
      <c r="B593" s="1"/>
      <c r="C593" s="1"/>
      <c r="D593" s="1"/>
      <c r="E593" s="1"/>
      <c r="F593" s="1"/>
      <c r="G593" s="1"/>
      <c r="H593" s="1"/>
      <c r="I593" s="1"/>
      <c r="J593" s="1"/>
      <c r="K593" s="1"/>
      <c r="L593" s="1"/>
      <c r="M593" s="1"/>
    </row>
    <row r="594" spans="2:13" x14ac:dyDescent="0.35">
      <c r="B594" s="1"/>
      <c r="C594" s="1"/>
      <c r="D594" s="1"/>
      <c r="E594" s="1"/>
      <c r="F594" s="1"/>
      <c r="G594" s="1"/>
      <c r="H594" s="1"/>
      <c r="I594" s="1"/>
      <c r="J594" s="1"/>
      <c r="K594" s="1"/>
      <c r="L594" s="1"/>
      <c r="M594" s="1"/>
    </row>
    <row r="595" spans="2:13" x14ac:dyDescent="0.35">
      <c r="B595" s="1"/>
      <c r="C595" s="1"/>
      <c r="D595" s="1"/>
      <c r="E595" s="1"/>
      <c r="F595" s="1"/>
      <c r="G595" s="1"/>
      <c r="H595" s="1"/>
      <c r="I595" s="1"/>
      <c r="J595" s="1"/>
      <c r="K595" s="1"/>
      <c r="L595" s="1"/>
      <c r="M595" s="1"/>
    </row>
    <row r="596" spans="2:13" x14ac:dyDescent="0.35">
      <c r="B596" s="1"/>
      <c r="C596" s="1"/>
      <c r="D596" s="1"/>
      <c r="E596" s="1"/>
      <c r="F596" s="1"/>
      <c r="G596" s="1"/>
      <c r="H596" s="1"/>
      <c r="I596" s="1"/>
      <c r="J596" s="1"/>
      <c r="K596" s="1"/>
      <c r="L596" s="1"/>
      <c r="M596" s="1"/>
    </row>
    <row r="597" spans="2:13" x14ac:dyDescent="0.35">
      <c r="B597" s="1"/>
      <c r="C597" s="1"/>
      <c r="D597" s="1"/>
      <c r="E597" s="1"/>
      <c r="F597" s="1"/>
      <c r="G597" s="1"/>
      <c r="H597" s="1"/>
      <c r="I597" s="1"/>
      <c r="J597" s="1"/>
      <c r="K597" s="1"/>
      <c r="L597" s="1"/>
      <c r="M597" s="1"/>
    </row>
    <row r="598" spans="2:13" x14ac:dyDescent="0.35">
      <c r="B598" s="1"/>
      <c r="C598" s="1"/>
      <c r="D598" s="1"/>
      <c r="E598" s="1"/>
      <c r="F598" s="1"/>
      <c r="G598" s="1"/>
      <c r="H598" s="1"/>
      <c r="I598" s="1"/>
      <c r="J598" s="1"/>
      <c r="K598" s="1"/>
      <c r="L598" s="1"/>
      <c r="M598" s="1"/>
    </row>
    <row r="599" spans="2:13" x14ac:dyDescent="0.35">
      <c r="B599" s="1"/>
      <c r="C599" s="1"/>
      <c r="D599" s="1"/>
      <c r="E599" s="1"/>
      <c r="F599" s="1"/>
      <c r="G599" s="1"/>
      <c r="H599" s="1"/>
      <c r="I599" s="1"/>
      <c r="J599" s="1"/>
      <c r="K599" s="1"/>
      <c r="L599" s="1"/>
      <c r="M599" s="1"/>
    </row>
    <row r="600" spans="2:13" x14ac:dyDescent="0.35">
      <c r="B600" s="1"/>
      <c r="C600" s="1"/>
      <c r="D600" s="1"/>
      <c r="E600" s="1"/>
      <c r="F600" s="1"/>
      <c r="G600" s="1"/>
      <c r="H600" s="1"/>
      <c r="I600" s="1"/>
      <c r="J600" s="1"/>
      <c r="K600" s="1"/>
      <c r="L600" s="1"/>
      <c r="M600" s="1"/>
    </row>
    <row r="601" spans="2:13" x14ac:dyDescent="0.35">
      <c r="B601" s="1"/>
      <c r="C601" s="1"/>
      <c r="D601" s="1"/>
      <c r="E601" s="1"/>
      <c r="F601" s="1"/>
      <c r="G601" s="1"/>
      <c r="H601" s="1"/>
      <c r="I601" s="1"/>
      <c r="J601" s="1"/>
      <c r="K601" s="1"/>
      <c r="L601" s="1"/>
      <c r="M601" s="1"/>
    </row>
    <row r="602" spans="2:13" x14ac:dyDescent="0.35">
      <c r="B602" s="1"/>
      <c r="C602" s="1"/>
      <c r="D602" s="1"/>
      <c r="E602" s="1"/>
      <c r="F602" s="1"/>
      <c r="G602" s="1"/>
      <c r="H602" s="1"/>
      <c r="I602" s="1"/>
      <c r="J602" s="1"/>
      <c r="K602" s="1"/>
      <c r="L602" s="1"/>
      <c r="M602" s="1"/>
    </row>
    <row r="603" spans="2:13" x14ac:dyDescent="0.35">
      <c r="B603" s="1"/>
      <c r="C603" s="1"/>
      <c r="D603" s="1"/>
      <c r="E603" s="1"/>
      <c r="F603" s="1"/>
      <c r="G603" s="1"/>
      <c r="H603" s="1"/>
      <c r="I603" s="1"/>
      <c r="J603" s="1"/>
      <c r="K603" s="1"/>
      <c r="L603" s="1"/>
      <c r="M603" s="1"/>
    </row>
    <row r="604" spans="2:13" x14ac:dyDescent="0.35">
      <c r="B604" s="1"/>
      <c r="C604" s="1"/>
      <c r="D604" s="1"/>
      <c r="E604" s="1"/>
      <c r="F604" s="1"/>
      <c r="G604" s="1"/>
      <c r="H604" s="1"/>
      <c r="I604" s="1"/>
      <c r="J604" s="1"/>
      <c r="K604" s="1"/>
      <c r="L604" s="1"/>
      <c r="M604" s="1"/>
    </row>
    <row r="605" spans="2:13" x14ac:dyDescent="0.35">
      <c r="B605" s="1"/>
      <c r="C605" s="1"/>
      <c r="D605" s="1"/>
      <c r="E605" s="1"/>
      <c r="F605" s="1"/>
      <c r="G605" s="1"/>
      <c r="H605" s="1"/>
      <c r="I605" s="1"/>
      <c r="J605" s="1"/>
      <c r="K605" s="1"/>
      <c r="L605" s="1"/>
      <c r="M605" s="1"/>
    </row>
    <row r="606" spans="2:13" x14ac:dyDescent="0.35">
      <c r="B606" s="1"/>
      <c r="C606" s="1"/>
      <c r="D606" s="1"/>
      <c r="E606" s="1"/>
      <c r="F606" s="1"/>
      <c r="G606" s="1"/>
      <c r="H606" s="1"/>
      <c r="I606" s="1"/>
      <c r="J606" s="1"/>
      <c r="K606" s="1"/>
      <c r="L606" s="1"/>
      <c r="M606" s="1"/>
    </row>
    <row r="607" spans="2:13" x14ac:dyDescent="0.35">
      <c r="B607" s="1"/>
      <c r="C607" s="1"/>
      <c r="D607" s="1"/>
      <c r="E607" s="1"/>
      <c r="F607" s="1"/>
      <c r="G607" s="1"/>
      <c r="H607" s="1"/>
      <c r="I607" s="1"/>
      <c r="J607" s="1"/>
      <c r="K607" s="1"/>
      <c r="L607" s="1"/>
      <c r="M607" s="1"/>
    </row>
    <row r="608" spans="2:13" x14ac:dyDescent="0.35">
      <c r="B608" s="1"/>
      <c r="C608" s="1"/>
      <c r="D608" s="1"/>
      <c r="E608" s="1"/>
      <c r="F608" s="1"/>
      <c r="G608" s="1"/>
      <c r="H608" s="1"/>
      <c r="I608" s="1"/>
      <c r="J608" s="1"/>
      <c r="K608" s="1"/>
      <c r="L608" s="1"/>
      <c r="M608" s="1"/>
    </row>
    <row r="609" spans="2:13" x14ac:dyDescent="0.35">
      <c r="B609" s="1"/>
      <c r="C609" s="1"/>
      <c r="D609" s="1"/>
      <c r="E609" s="1"/>
      <c r="F609" s="1"/>
      <c r="G609" s="1"/>
      <c r="H609" s="1"/>
      <c r="I609" s="1"/>
      <c r="J609" s="1"/>
      <c r="K609" s="1"/>
      <c r="L609" s="1"/>
      <c r="M609" s="1"/>
    </row>
    <row r="610" spans="2:13" x14ac:dyDescent="0.35">
      <c r="B610" s="1"/>
      <c r="C610" s="1"/>
      <c r="D610" s="1"/>
      <c r="E610" s="1"/>
      <c r="F610" s="1"/>
      <c r="G610" s="1"/>
      <c r="H610" s="1"/>
      <c r="I610" s="1"/>
      <c r="J610" s="1"/>
      <c r="K610" s="1"/>
      <c r="L610" s="1"/>
      <c r="M610" s="1"/>
    </row>
    <row r="611" spans="2:13" x14ac:dyDescent="0.35">
      <c r="B611" s="1"/>
      <c r="C611" s="1"/>
      <c r="D611" s="1"/>
      <c r="E611" s="1"/>
      <c r="F611" s="1"/>
      <c r="G611" s="1"/>
      <c r="H611" s="1"/>
      <c r="I611" s="1"/>
      <c r="J611" s="1"/>
      <c r="K611" s="1"/>
      <c r="L611" s="1"/>
      <c r="M611" s="1"/>
    </row>
    <row r="612" spans="2:13" x14ac:dyDescent="0.35">
      <c r="B612" s="1"/>
      <c r="C612" s="1"/>
      <c r="D612" s="1"/>
      <c r="E612" s="1"/>
      <c r="F612" s="1"/>
      <c r="G612" s="1"/>
      <c r="H612" s="1"/>
      <c r="I612" s="1"/>
      <c r="J612" s="1"/>
      <c r="K612" s="1"/>
      <c r="L612" s="1"/>
      <c r="M612" s="1"/>
    </row>
    <row r="613" spans="2:13" x14ac:dyDescent="0.35">
      <c r="B613" s="1"/>
      <c r="C613" s="1"/>
      <c r="D613" s="1"/>
      <c r="E613" s="1"/>
      <c r="F613" s="1"/>
      <c r="G613" s="1"/>
      <c r="H613" s="1"/>
      <c r="I613" s="1"/>
      <c r="J613" s="1"/>
      <c r="K613" s="1"/>
      <c r="L613" s="1"/>
      <c r="M613" s="1"/>
    </row>
    <row r="614" spans="2:13" x14ac:dyDescent="0.35">
      <c r="B614" s="1"/>
      <c r="C614" s="1"/>
      <c r="D614" s="1"/>
      <c r="E614" s="1"/>
      <c r="F614" s="1"/>
      <c r="G614" s="1"/>
      <c r="H614" s="1"/>
      <c r="I614" s="1"/>
      <c r="J614" s="1"/>
      <c r="K614" s="1"/>
      <c r="L614" s="1"/>
      <c r="M614" s="1"/>
    </row>
    <row r="615" spans="2:13" x14ac:dyDescent="0.35">
      <c r="B615" s="1"/>
      <c r="C615" s="1"/>
      <c r="D615" s="1"/>
      <c r="E615" s="1"/>
      <c r="F615" s="1"/>
      <c r="G615" s="1"/>
      <c r="H615" s="1"/>
      <c r="I615" s="1"/>
      <c r="J615" s="1"/>
      <c r="K615" s="1"/>
      <c r="L615" s="1"/>
      <c r="M615" s="1"/>
    </row>
    <row r="616" spans="2:13" x14ac:dyDescent="0.35">
      <c r="B616" s="1"/>
      <c r="C616" s="1"/>
      <c r="D616" s="1"/>
      <c r="E616" s="1"/>
      <c r="F616" s="1"/>
      <c r="G616" s="1"/>
      <c r="H616" s="1"/>
      <c r="I616" s="1"/>
      <c r="J616" s="1"/>
      <c r="K616" s="1"/>
      <c r="L616" s="1"/>
      <c r="M616" s="1"/>
    </row>
    <row r="617" spans="2:13" x14ac:dyDescent="0.35">
      <c r="B617" s="1"/>
      <c r="C617" s="1"/>
      <c r="D617" s="1"/>
      <c r="E617" s="1"/>
      <c r="F617" s="1"/>
      <c r="G617" s="1"/>
      <c r="H617" s="1"/>
      <c r="I617" s="1"/>
      <c r="J617" s="1"/>
      <c r="K617" s="1"/>
      <c r="L617" s="1"/>
      <c r="M617" s="1"/>
    </row>
    <row r="618" spans="2:13" x14ac:dyDescent="0.35">
      <c r="B618" s="1"/>
      <c r="C618" s="1"/>
      <c r="D618" s="1"/>
      <c r="E618" s="1"/>
      <c r="F618" s="1"/>
      <c r="G618" s="1"/>
      <c r="H618" s="1"/>
      <c r="I618" s="1"/>
      <c r="J618" s="1"/>
      <c r="K618" s="1"/>
      <c r="L618" s="1"/>
      <c r="M618" s="1"/>
    </row>
    <row r="619" spans="2:13" x14ac:dyDescent="0.35">
      <c r="B619" s="1"/>
      <c r="C619" s="1"/>
      <c r="D619" s="1"/>
      <c r="E619" s="1"/>
      <c r="F619" s="1"/>
      <c r="G619" s="1"/>
      <c r="H619" s="1"/>
      <c r="I619" s="1"/>
      <c r="J619" s="1"/>
      <c r="K619" s="1"/>
      <c r="L619" s="1"/>
      <c r="M619" s="1"/>
    </row>
    <row r="620" spans="2:13" x14ac:dyDescent="0.35">
      <c r="B620" s="1"/>
      <c r="C620" s="1"/>
      <c r="D620" s="1"/>
      <c r="E620" s="1"/>
      <c r="F620" s="1"/>
      <c r="G620" s="1"/>
      <c r="H620" s="1"/>
      <c r="I620" s="1"/>
      <c r="J620" s="1"/>
      <c r="K620" s="1"/>
      <c r="L620" s="1"/>
      <c r="M620" s="1"/>
    </row>
    <row r="621" spans="2:13" x14ac:dyDescent="0.35">
      <c r="B621" s="1"/>
      <c r="C621" s="1"/>
      <c r="D621" s="1"/>
      <c r="E621" s="1"/>
      <c r="F621" s="1"/>
      <c r="G621" s="1"/>
      <c r="H621" s="1"/>
      <c r="I621" s="1"/>
      <c r="J621" s="1"/>
      <c r="K621" s="1"/>
      <c r="L621" s="1"/>
      <c r="M621" s="1"/>
    </row>
    <row r="622" spans="2:13" x14ac:dyDescent="0.35">
      <c r="B622" s="1"/>
      <c r="C622" s="1"/>
      <c r="D622" s="1"/>
      <c r="E622" s="1"/>
      <c r="F622" s="1"/>
      <c r="G622" s="1"/>
      <c r="H622" s="1"/>
      <c r="I622" s="1"/>
      <c r="J622" s="1"/>
      <c r="K622" s="1"/>
      <c r="L622" s="1"/>
      <c r="M622" s="1"/>
    </row>
    <row r="623" spans="2:13" x14ac:dyDescent="0.35">
      <c r="B623" s="1"/>
      <c r="C623" s="1"/>
      <c r="D623" s="1"/>
      <c r="E623" s="1"/>
      <c r="F623" s="1"/>
      <c r="G623" s="1"/>
      <c r="H623" s="1"/>
      <c r="I623" s="1"/>
      <c r="J623" s="1"/>
      <c r="K623" s="1"/>
      <c r="L623" s="1"/>
      <c r="M623" s="1"/>
    </row>
    <row r="624" spans="2:13" x14ac:dyDescent="0.35">
      <c r="B624" s="1"/>
      <c r="C624" s="1"/>
      <c r="D624" s="1"/>
      <c r="E624" s="1"/>
      <c r="F624" s="1"/>
      <c r="G624" s="1"/>
      <c r="H624" s="1"/>
      <c r="I624" s="1"/>
      <c r="J624" s="1"/>
      <c r="K624" s="1"/>
      <c r="L624" s="1"/>
      <c r="M624" s="1"/>
    </row>
    <row r="625" spans="2:13" x14ac:dyDescent="0.35">
      <c r="B625" s="1"/>
      <c r="C625" s="1"/>
      <c r="D625" s="1"/>
      <c r="E625" s="1"/>
      <c r="F625" s="1"/>
      <c r="G625" s="1"/>
      <c r="H625" s="1"/>
      <c r="I625" s="1"/>
      <c r="J625" s="1"/>
      <c r="K625" s="1"/>
      <c r="L625" s="1"/>
      <c r="M625" s="1"/>
    </row>
    <row r="626" spans="2:13" x14ac:dyDescent="0.35">
      <c r="B626" s="1"/>
      <c r="C626" s="1"/>
      <c r="D626" s="1"/>
      <c r="E626" s="1"/>
      <c r="F626" s="1"/>
      <c r="G626" s="1"/>
      <c r="H626" s="1"/>
      <c r="I626" s="1"/>
      <c r="J626" s="1"/>
      <c r="K626" s="1"/>
      <c r="L626" s="1"/>
      <c r="M626" s="1"/>
    </row>
    <row r="627" spans="2:13" x14ac:dyDescent="0.35">
      <c r="B627" s="1"/>
      <c r="C627" s="1"/>
      <c r="D627" s="1"/>
      <c r="E627" s="1"/>
      <c r="F627" s="1"/>
      <c r="G627" s="1"/>
      <c r="H627" s="1"/>
      <c r="I627" s="1"/>
      <c r="J627" s="1"/>
      <c r="K627" s="1"/>
      <c r="L627" s="1"/>
      <c r="M627" s="1"/>
    </row>
    <row r="628" spans="2:13" x14ac:dyDescent="0.35">
      <c r="B628" s="1"/>
      <c r="C628" s="1"/>
      <c r="D628" s="1"/>
      <c r="E628" s="1"/>
      <c r="F628" s="1"/>
      <c r="G628" s="1"/>
      <c r="H628" s="1"/>
      <c r="I628" s="1"/>
      <c r="J628" s="1"/>
      <c r="K628" s="1"/>
      <c r="L628" s="1"/>
      <c r="M628" s="1"/>
    </row>
    <row r="629" spans="2:13" x14ac:dyDescent="0.35">
      <c r="B629" s="1"/>
      <c r="C629" s="1"/>
      <c r="D629" s="1"/>
      <c r="E629" s="1"/>
      <c r="F629" s="1"/>
      <c r="G629" s="1"/>
      <c r="H629" s="1"/>
      <c r="I629" s="1"/>
      <c r="J629" s="1"/>
      <c r="K629" s="1"/>
      <c r="L629" s="1"/>
      <c r="M629" s="1"/>
    </row>
    <row r="630" spans="2:13" x14ac:dyDescent="0.35">
      <c r="B630" s="1"/>
      <c r="C630" s="1"/>
      <c r="D630" s="1"/>
      <c r="E630" s="1"/>
      <c r="F630" s="1"/>
      <c r="G630" s="1"/>
      <c r="H630" s="1"/>
      <c r="I630" s="1"/>
      <c r="J630" s="1"/>
      <c r="K630" s="1"/>
      <c r="L630" s="1"/>
      <c r="M630" s="1"/>
    </row>
    <row r="631" spans="2:13" x14ac:dyDescent="0.35">
      <c r="B631" s="1"/>
      <c r="C631" s="1"/>
      <c r="D631" s="1"/>
      <c r="E631" s="1"/>
      <c r="F631" s="1"/>
      <c r="G631" s="1"/>
      <c r="H631" s="1"/>
      <c r="I631" s="1"/>
      <c r="J631" s="1"/>
      <c r="K631" s="1"/>
      <c r="L631" s="1"/>
      <c r="M631" s="1"/>
    </row>
    <row r="632" spans="2:13" x14ac:dyDescent="0.35">
      <c r="B632" s="1"/>
      <c r="C632" s="1"/>
      <c r="D632" s="1"/>
      <c r="E632" s="1"/>
      <c r="F632" s="1"/>
      <c r="G632" s="1"/>
      <c r="H632" s="1"/>
      <c r="I632" s="1"/>
      <c r="J632" s="1"/>
      <c r="K632" s="1"/>
      <c r="L632" s="1"/>
      <c r="M632" s="1"/>
    </row>
    <row r="633" spans="2:13" x14ac:dyDescent="0.35">
      <c r="B633" s="1"/>
      <c r="C633" s="1"/>
      <c r="D633" s="1"/>
      <c r="E633" s="1"/>
      <c r="F633" s="1"/>
      <c r="G633" s="1"/>
      <c r="H633" s="1"/>
      <c r="I633" s="1"/>
      <c r="J633" s="1"/>
      <c r="K633" s="1"/>
      <c r="L633" s="1"/>
      <c r="M633" s="1"/>
    </row>
    <row r="634" spans="2:13" x14ac:dyDescent="0.35">
      <c r="B634" s="1"/>
      <c r="C634" s="1"/>
      <c r="D634" s="1"/>
      <c r="E634" s="1"/>
      <c r="F634" s="1"/>
      <c r="G634" s="1"/>
      <c r="H634" s="1"/>
      <c r="I634" s="1"/>
      <c r="J634" s="1"/>
      <c r="K634" s="1"/>
      <c r="L634" s="1"/>
      <c r="M634" s="1"/>
    </row>
    <row r="635" spans="2:13" x14ac:dyDescent="0.35">
      <c r="B635" s="1"/>
      <c r="C635" s="1"/>
      <c r="D635" s="1"/>
      <c r="E635" s="1"/>
      <c r="F635" s="1"/>
      <c r="G635" s="1"/>
      <c r="H635" s="1"/>
      <c r="I635" s="1"/>
      <c r="J635" s="1"/>
      <c r="K635" s="1"/>
      <c r="L635" s="1"/>
      <c r="M635" s="1"/>
    </row>
    <row r="636" spans="2:13" x14ac:dyDescent="0.35">
      <c r="B636" s="1"/>
      <c r="C636" s="1"/>
      <c r="D636" s="1"/>
      <c r="E636" s="1"/>
      <c r="F636" s="1"/>
      <c r="G636" s="1"/>
      <c r="H636" s="1"/>
      <c r="I636" s="1"/>
      <c r="J636" s="1"/>
      <c r="K636" s="1"/>
      <c r="L636" s="1"/>
      <c r="M636" s="1"/>
    </row>
    <row r="637" spans="2:13" x14ac:dyDescent="0.35">
      <c r="B637" s="1"/>
      <c r="C637" s="1"/>
      <c r="D637" s="1"/>
      <c r="E637" s="1"/>
      <c r="F637" s="1"/>
      <c r="G637" s="1"/>
      <c r="H637" s="1"/>
      <c r="I637" s="1"/>
      <c r="J637" s="1"/>
      <c r="K637" s="1"/>
      <c r="L637" s="1"/>
      <c r="M637" s="1"/>
    </row>
    <row r="638" spans="2:13" x14ac:dyDescent="0.35">
      <c r="B638" s="1"/>
      <c r="C638" s="1"/>
      <c r="D638" s="1"/>
      <c r="E638" s="1"/>
      <c r="F638" s="1"/>
      <c r="G638" s="1"/>
      <c r="H638" s="1"/>
      <c r="I638" s="1"/>
      <c r="J638" s="1"/>
      <c r="K638" s="1"/>
      <c r="L638" s="1"/>
      <c r="M638" s="1"/>
    </row>
    <row r="639" spans="2:13" x14ac:dyDescent="0.35">
      <c r="B639" s="1"/>
      <c r="C639" s="1"/>
      <c r="D639" s="1"/>
      <c r="E639" s="1"/>
      <c r="F639" s="1"/>
      <c r="G639" s="1"/>
      <c r="H639" s="1"/>
      <c r="I639" s="1"/>
      <c r="J639" s="1"/>
      <c r="K639" s="1"/>
      <c r="L639" s="1"/>
      <c r="M639" s="1"/>
    </row>
    <row r="640" spans="2:13" x14ac:dyDescent="0.35">
      <c r="B640" s="1"/>
      <c r="C640" s="1"/>
      <c r="D640" s="1"/>
      <c r="E640" s="1"/>
      <c r="F640" s="1"/>
      <c r="G640" s="1"/>
      <c r="H640" s="1"/>
      <c r="I640" s="1"/>
      <c r="J640" s="1"/>
      <c r="K640" s="1"/>
      <c r="L640" s="1"/>
      <c r="M640" s="1"/>
    </row>
    <row r="641" spans="2:13" x14ac:dyDescent="0.35">
      <c r="B641" s="1"/>
      <c r="C641" s="1"/>
      <c r="D641" s="1"/>
      <c r="E641" s="1"/>
      <c r="F641" s="1"/>
      <c r="G641" s="1"/>
      <c r="H641" s="1"/>
      <c r="I641" s="1"/>
      <c r="J641" s="1"/>
      <c r="K641" s="1"/>
      <c r="L641" s="1"/>
      <c r="M641" s="1"/>
    </row>
    <row r="642" spans="2:13" x14ac:dyDescent="0.35">
      <c r="B642" s="1"/>
      <c r="C642" s="1"/>
      <c r="D642" s="1"/>
      <c r="E642" s="1"/>
      <c r="F642" s="1"/>
      <c r="G642" s="1"/>
      <c r="H642" s="1"/>
      <c r="I642" s="1"/>
      <c r="J642" s="1"/>
      <c r="K642" s="1"/>
      <c r="L642" s="1"/>
      <c r="M642" s="1"/>
    </row>
    <row r="643" spans="2:13" x14ac:dyDescent="0.35">
      <c r="B643" s="1"/>
      <c r="C643" s="1"/>
      <c r="D643" s="1"/>
      <c r="E643" s="1"/>
      <c r="F643" s="1"/>
      <c r="G643" s="1"/>
      <c r="H643" s="1"/>
      <c r="I643" s="1"/>
      <c r="J643" s="1"/>
      <c r="K643" s="1"/>
      <c r="L643" s="1"/>
      <c r="M643" s="1"/>
    </row>
    <row r="644" spans="2:13" x14ac:dyDescent="0.35">
      <c r="B644" s="1"/>
      <c r="C644" s="1"/>
      <c r="D644" s="1"/>
      <c r="E644" s="1"/>
      <c r="F644" s="1"/>
      <c r="G644" s="1"/>
      <c r="H644" s="1"/>
      <c r="I644" s="1"/>
      <c r="J644" s="1"/>
      <c r="K644" s="1"/>
      <c r="L644" s="1"/>
      <c r="M644" s="1"/>
    </row>
    <row r="645" spans="2:13" x14ac:dyDescent="0.35">
      <c r="B645" s="1"/>
      <c r="C645" s="1"/>
      <c r="D645" s="1"/>
      <c r="E645" s="1"/>
      <c r="F645" s="1"/>
      <c r="G645" s="1"/>
      <c r="H645" s="1"/>
      <c r="I645" s="1"/>
      <c r="J645" s="1"/>
      <c r="K645" s="1"/>
      <c r="L645" s="1"/>
      <c r="M645" s="1"/>
    </row>
    <row r="646" spans="2:13" x14ac:dyDescent="0.35">
      <c r="B646" s="1"/>
      <c r="C646" s="1"/>
      <c r="D646" s="1"/>
      <c r="E646" s="1"/>
      <c r="F646" s="1"/>
      <c r="G646" s="1"/>
      <c r="H646" s="1"/>
      <c r="I646" s="1"/>
      <c r="J646" s="1"/>
      <c r="K646" s="1"/>
      <c r="L646" s="1"/>
      <c r="M646" s="1"/>
    </row>
    <row r="647" spans="2:13" x14ac:dyDescent="0.35">
      <c r="B647" s="1"/>
      <c r="C647" s="1"/>
      <c r="D647" s="1"/>
      <c r="E647" s="1"/>
      <c r="F647" s="1"/>
      <c r="G647" s="1"/>
      <c r="H647" s="1"/>
      <c r="I647" s="1"/>
      <c r="J647" s="1"/>
      <c r="K647" s="1"/>
      <c r="L647" s="1"/>
      <c r="M647" s="1"/>
    </row>
    <row r="648" spans="2:13" x14ac:dyDescent="0.35">
      <c r="B648" s="1"/>
      <c r="C648" s="1"/>
      <c r="D648" s="1"/>
      <c r="E648" s="1"/>
      <c r="F648" s="1"/>
      <c r="G648" s="1"/>
      <c r="H648" s="1"/>
      <c r="I648" s="1"/>
      <c r="J648" s="1"/>
      <c r="K648" s="1"/>
      <c r="L648" s="1"/>
      <c r="M648" s="1"/>
    </row>
    <row r="649" spans="2:13" x14ac:dyDescent="0.35">
      <c r="B649" s="1"/>
      <c r="C649" s="1"/>
      <c r="D649" s="1"/>
      <c r="E649" s="1"/>
      <c r="F649" s="1"/>
      <c r="G649" s="1"/>
      <c r="H649" s="1"/>
      <c r="I649" s="1"/>
      <c r="J649" s="1"/>
      <c r="K649" s="1"/>
      <c r="L649" s="1"/>
      <c r="M649" s="1"/>
    </row>
    <row r="650" spans="2:13" x14ac:dyDescent="0.35">
      <c r="B650" s="1"/>
      <c r="C650" s="1"/>
      <c r="D650" s="1"/>
      <c r="E650" s="1"/>
      <c r="F650" s="1"/>
      <c r="G650" s="1"/>
      <c r="H650" s="1"/>
      <c r="I650" s="1"/>
      <c r="J650" s="1"/>
      <c r="K650" s="1"/>
      <c r="L650" s="1"/>
      <c r="M650" s="1"/>
    </row>
    <row r="651" spans="2:13" x14ac:dyDescent="0.35">
      <c r="B651" s="1"/>
      <c r="C651" s="1"/>
      <c r="D651" s="1"/>
      <c r="E651" s="1"/>
      <c r="F651" s="1"/>
      <c r="G651" s="1"/>
      <c r="H651" s="1"/>
      <c r="I651" s="1"/>
      <c r="J651" s="1"/>
      <c r="K651" s="1"/>
      <c r="L651" s="1"/>
      <c r="M651" s="1"/>
    </row>
    <row r="652" spans="2:13" x14ac:dyDescent="0.35">
      <c r="B652" s="1"/>
      <c r="C652" s="1"/>
      <c r="D652" s="1"/>
      <c r="E652" s="1"/>
      <c r="F652" s="1"/>
      <c r="G652" s="1"/>
      <c r="H652" s="1"/>
      <c r="I652" s="1"/>
      <c r="J652" s="1"/>
      <c r="K652" s="1"/>
      <c r="L652" s="1"/>
      <c r="M652" s="1"/>
    </row>
    <row r="653" spans="2:13" x14ac:dyDescent="0.35">
      <c r="B653" s="1"/>
      <c r="C653" s="1"/>
      <c r="D653" s="1"/>
      <c r="E653" s="1"/>
      <c r="F653" s="1"/>
      <c r="G653" s="1"/>
      <c r="H653" s="1"/>
      <c r="I653" s="1"/>
      <c r="J653" s="1"/>
      <c r="K653" s="1"/>
      <c r="L653" s="1"/>
      <c r="M653" s="1"/>
    </row>
    <row r="654" spans="2:13" x14ac:dyDescent="0.35">
      <c r="B654" s="1"/>
      <c r="C654" s="1"/>
      <c r="D654" s="1"/>
      <c r="E654" s="1"/>
      <c r="F654" s="1"/>
      <c r="G654" s="1"/>
      <c r="H654" s="1"/>
      <c r="I654" s="1"/>
      <c r="J654" s="1"/>
      <c r="K654" s="1"/>
      <c r="L654" s="1"/>
      <c r="M654" s="1"/>
    </row>
    <row r="655" spans="2:13" x14ac:dyDescent="0.35">
      <c r="B655" s="1"/>
      <c r="C655" s="1"/>
      <c r="D655" s="1"/>
      <c r="E655" s="1"/>
      <c r="F655" s="1"/>
      <c r="G655" s="1"/>
      <c r="H655" s="1"/>
      <c r="I655" s="1"/>
      <c r="J655" s="1"/>
      <c r="K655" s="1"/>
      <c r="L655" s="1"/>
      <c r="M655" s="1"/>
    </row>
    <row r="656" spans="2:13" x14ac:dyDescent="0.35">
      <c r="B656" s="1"/>
      <c r="C656" s="1"/>
      <c r="D656" s="1"/>
      <c r="E656" s="1"/>
      <c r="F656" s="1"/>
      <c r="G656" s="1"/>
      <c r="H656" s="1"/>
      <c r="I656" s="1"/>
      <c r="J656" s="1"/>
      <c r="K656" s="1"/>
      <c r="L656" s="1"/>
      <c r="M656" s="1"/>
    </row>
    <row r="657" spans="2:13" x14ac:dyDescent="0.35">
      <c r="B657" s="1"/>
      <c r="C657" s="1"/>
      <c r="D657" s="1"/>
      <c r="E657" s="1"/>
      <c r="F657" s="1"/>
      <c r="G657" s="1"/>
      <c r="H657" s="1"/>
      <c r="I657" s="1"/>
      <c r="J657" s="1"/>
      <c r="K657" s="1"/>
      <c r="L657" s="1"/>
      <c r="M657" s="1"/>
    </row>
    <row r="658" spans="2:13" x14ac:dyDescent="0.35">
      <c r="B658" s="1"/>
      <c r="C658" s="1"/>
      <c r="D658" s="1"/>
      <c r="E658" s="1"/>
      <c r="F658" s="1"/>
      <c r="G658" s="1"/>
      <c r="H658" s="1"/>
      <c r="I658" s="1"/>
      <c r="J658" s="1"/>
      <c r="K658" s="1"/>
      <c r="L658" s="1"/>
      <c r="M658" s="1"/>
    </row>
    <row r="659" spans="2:13" x14ac:dyDescent="0.35">
      <c r="B659" s="1"/>
      <c r="C659" s="1"/>
      <c r="D659" s="1"/>
      <c r="E659" s="1"/>
      <c r="F659" s="1"/>
      <c r="G659" s="1"/>
      <c r="H659" s="1"/>
      <c r="I659" s="1"/>
      <c r="J659" s="1"/>
      <c r="K659" s="1"/>
      <c r="L659" s="1"/>
      <c r="M659" s="1"/>
    </row>
    <row r="660" spans="2:13" x14ac:dyDescent="0.35">
      <c r="B660" s="1"/>
      <c r="C660" s="1"/>
      <c r="D660" s="1"/>
      <c r="E660" s="1"/>
      <c r="F660" s="1"/>
      <c r="G660" s="1"/>
      <c r="H660" s="1"/>
      <c r="I660" s="1"/>
      <c r="J660" s="1"/>
      <c r="K660" s="1"/>
      <c r="L660" s="1"/>
      <c r="M660" s="1"/>
    </row>
    <row r="661" spans="2:13" x14ac:dyDescent="0.35">
      <c r="B661" s="1"/>
      <c r="C661" s="1"/>
      <c r="D661" s="1"/>
      <c r="E661" s="1"/>
      <c r="F661" s="1"/>
      <c r="G661" s="1"/>
      <c r="H661" s="1"/>
      <c r="I661" s="1"/>
      <c r="J661" s="1"/>
      <c r="K661" s="1"/>
      <c r="L661" s="1"/>
      <c r="M661" s="1"/>
    </row>
    <row r="662" spans="2:13" x14ac:dyDescent="0.35">
      <c r="B662" s="1"/>
      <c r="C662" s="1"/>
      <c r="D662" s="1"/>
      <c r="E662" s="1"/>
      <c r="F662" s="1"/>
      <c r="G662" s="1"/>
      <c r="H662" s="1"/>
      <c r="I662" s="1"/>
      <c r="J662" s="1"/>
      <c r="K662" s="1"/>
      <c r="L662" s="1"/>
      <c r="M662" s="1"/>
    </row>
    <row r="663" spans="2:13" x14ac:dyDescent="0.35">
      <c r="B663" s="1"/>
      <c r="C663" s="1"/>
      <c r="D663" s="1"/>
      <c r="E663" s="1"/>
      <c r="F663" s="1"/>
      <c r="G663" s="1"/>
      <c r="H663" s="1"/>
      <c r="I663" s="1"/>
      <c r="J663" s="1"/>
      <c r="K663" s="1"/>
      <c r="L663" s="1"/>
      <c r="M663" s="1"/>
    </row>
    <row r="664" spans="2:13" x14ac:dyDescent="0.35">
      <c r="B664" s="1"/>
      <c r="C664" s="1"/>
      <c r="D664" s="1"/>
      <c r="E664" s="1"/>
      <c r="F664" s="1"/>
      <c r="G664" s="1"/>
      <c r="H664" s="1"/>
      <c r="I664" s="1"/>
      <c r="J664" s="1"/>
      <c r="K664" s="1"/>
      <c r="L664" s="1"/>
      <c r="M664" s="1"/>
    </row>
    <row r="665" spans="2:13" x14ac:dyDescent="0.35">
      <c r="B665" s="1"/>
      <c r="C665" s="1"/>
      <c r="D665" s="1"/>
      <c r="E665" s="1"/>
      <c r="F665" s="1"/>
      <c r="G665" s="1"/>
      <c r="H665" s="1"/>
      <c r="I665" s="1"/>
      <c r="J665" s="1"/>
      <c r="K665" s="1"/>
      <c r="L665" s="1"/>
      <c r="M665" s="1"/>
    </row>
    <row r="666" spans="2:13" x14ac:dyDescent="0.35">
      <c r="B666" s="1"/>
      <c r="C666" s="1"/>
      <c r="D666" s="1"/>
      <c r="E666" s="1"/>
      <c r="F666" s="1"/>
      <c r="G666" s="1"/>
      <c r="H666" s="1"/>
      <c r="I666" s="1"/>
      <c r="J666" s="1"/>
      <c r="K666" s="1"/>
      <c r="L666" s="1"/>
      <c r="M666" s="1"/>
    </row>
    <row r="667" spans="2:13" x14ac:dyDescent="0.35">
      <c r="B667" s="1"/>
      <c r="C667" s="1"/>
      <c r="D667" s="1"/>
      <c r="E667" s="1"/>
      <c r="F667" s="1"/>
      <c r="G667" s="1"/>
      <c r="H667" s="1"/>
      <c r="I667" s="1"/>
      <c r="J667" s="1"/>
      <c r="K667" s="1"/>
      <c r="L667" s="1"/>
      <c r="M667" s="1"/>
    </row>
    <row r="668" spans="2:13" x14ac:dyDescent="0.35">
      <c r="B668" s="1"/>
      <c r="C668" s="1"/>
      <c r="D668" s="1"/>
      <c r="E668" s="1"/>
      <c r="F668" s="1"/>
      <c r="G668" s="1"/>
      <c r="H668" s="1"/>
      <c r="I668" s="1"/>
      <c r="J668" s="1"/>
      <c r="K668" s="1"/>
      <c r="L668" s="1"/>
      <c r="M668" s="1"/>
    </row>
    <row r="669" spans="2:13" x14ac:dyDescent="0.35">
      <c r="B669" s="1"/>
      <c r="C669" s="1"/>
      <c r="D669" s="1"/>
      <c r="E669" s="1"/>
      <c r="F669" s="1"/>
      <c r="G669" s="1"/>
      <c r="H669" s="1"/>
      <c r="I669" s="1"/>
      <c r="J669" s="1"/>
      <c r="K669" s="1"/>
      <c r="L669" s="1"/>
      <c r="M669" s="1"/>
    </row>
    <row r="670" spans="2:13" x14ac:dyDescent="0.35">
      <c r="B670" s="1"/>
      <c r="C670" s="1"/>
      <c r="D670" s="1"/>
      <c r="E670" s="1"/>
      <c r="F670" s="1"/>
      <c r="G670" s="1"/>
      <c r="H670" s="1"/>
      <c r="I670" s="1"/>
      <c r="J670" s="1"/>
      <c r="K670" s="1"/>
      <c r="L670" s="1"/>
      <c r="M670" s="1"/>
    </row>
    <row r="671" spans="2:13" x14ac:dyDescent="0.35">
      <c r="B671" s="1"/>
      <c r="C671" s="1"/>
      <c r="D671" s="1"/>
      <c r="E671" s="1"/>
      <c r="F671" s="1"/>
      <c r="G671" s="1"/>
      <c r="H671" s="1"/>
      <c r="I671" s="1"/>
      <c r="J671" s="1"/>
      <c r="K671" s="1"/>
      <c r="L671" s="1"/>
      <c r="M671" s="1"/>
    </row>
    <row r="672" spans="2:13" x14ac:dyDescent="0.35">
      <c r="B672" s="1"/>
      <c r="C672" s="1"/>
      <c r="D672" s="1"/>
      <c r="E672" s="1"/>
      <c r="F672" s="1"/>
      <c r="G672" s="1"/>
      <c r="H672" s="1"/>
      <c r="I672" s="1"/>
      <c r="J672" s="1"/>
      <c r="K672" s="1"/>
      <c r="L672" s="1"/>
      <c r="M672" s="1"/>
    </row>
    <row r="673" spans="2:13" x14ac:dyDescent="0.35">
      <c r="B673" s="1"/>
      <c r="C673" s="1"/>
      <c r="D673" s="1"/>
      <c r="E673" s="1"/>
      <c r="F673" s="1"/>
      <c r="G673" s="1"/>
      <c r="H673" s="1"/>
      <c r="I673" s="1"/>
      <c r="J673" s="1"/>
      <c r="K673" s="1"/>
      <c r="L673" s="1"/>
      <c r="M673" s="1"/>
    </row>
    <row r="674" spans="2:13" x14ac:dyDescent="0.35">
      <c r="B674" s="1"/>
      <c r="C674" s="1"/>
      <c r="D674" s="1"/>
      <c r="E674" s="1"/>
      <c r="F674" s="1"/>
      <c r="G674" s="1"/>
      <c r="H674" s="1"/>
      <c r="I674" s="1"/>
      <c r="J674" s="1"/>
      <c r="K674" s="1"/>
      <c r="L674" s="1"/>
      <c r="M674" s="1"/>
    </row>
    <row r="675" spans="2:13" x14ac:dyDescent="0.35">
      <c r="B675" s="1"/>
      <c r="C675" s="1"/>
      <c r="D675" s="1"/>
      <c r="E675" s="1"/>
      <c r="F675" s="1"/>
      <c r="G675" s="1"/>
      <c r="H675" s="1"/>
      <c r="I675" s="1"/>
      <c r="J675" s="1"/>
      <c r="K675" s="1"/>
      <c r="L675" s="1"/>
      <c r="M675" s="1"/>
    </row>
    <row r="676" spans="2:13" x14ac:dyDescent="0.35">
      <c r="B676" s="1"/>
      <c r="C676" s="1"/>
      <c r="D676" s="1"/>
      <c r="E676" s="1"/>
      <c r="F676" s="1"/>
      <c r="G676" s="1"/>
      <c r="H676" s="1"/>
      <c r="I676" s="1"/>
      <c r="J676" s="1"/>
      <c r="K676" s="1"/>
      <c r="L676" s="1"/>
      <c r="M676" s="1"/>
    </row>
    <row r="677" spans="2:13" x14ac:dyDescent="0.35">
      <c r="B677" s="1"/>
      <c r="C677" s="1"/>
      <c r="D677" s="1"/>
      <c r="E677" s="1"/>
      <c r="F677" s="1"/>
      <c r="G677" s="1"/>
      <c r="H677" s="1"/>
      <c r="I677" s="1"/>
      <c r="J677" s="1"/>
      <c r="K677" s="1"/>
      <c r="L677" s="1"/>
      <c r="M677" s="1"/>
    </row>
    <row r="678" spans="2:13" x14ac:dyDescent="0.35">
      <c r="B678" s="1"/>
      <c r="C678" s="1"/>
      <c r="D678" s="1"/>
      <c r="E678" s="1"/>
      <c r="F678" s="1"/>
      <c r="G678" s="1"/>
      <c r="H678" s="1"/>
      <c r="I678" s="1"/>
      <c r="J678" s="1"/>
      <c r="K678" s="1"/>
      <c r="L678" s="1"/>
      <c r="M678" s="1"/>
    </row>
    <row r="679" spans="2:13" x14ac:dyDescent="0.35">
      <c r="B679" s="1"/>
      <c r="C679" s="1"/>
      <c r="D679" s="1"/>
      <c r="E679" s="1"/>
      <c r="F679" s="1"/>
      <c r="G679" s="1"/>
      <c r="H679" s="1"/>
      <c r="I679" s="1"/>
      <c r="J679" s="1"/>
      <c r="K679" s="1"/>
      <c r="L679" s="1"/>
      <c r="M679" s="1"/>
    </row>
    <row r="680" spans="2:13" x14ac:dyDescent="0.35">
      <c r="B680" s="1"/>
      <c r="C680" s="1"/>
      <c r="D680" s="1"/>
      <c r="E680" s="1"/>
      <c r="F680" s="1"/>
      <c r="G680" s="1"/>
      <c r="H680" s="1"/>
      <c r="I680" s="1"/>
      <c r="J680" s="1"/>
      <c r="K680" s="1"/>
      <c r="L680" s="1"/>
      <c r="M680" s="1"/>
    </row>
    <row r="681" spans="2:13" x14ac:dyDescent="0.35">
      <c r="B681" s="1"/>
      <c r="C681" s="1"/>
      <c r="D681" s="1"/>
      <c r="E681" s="1"/>
      <c r="F681" s="1"/>
      <c r="G681" s="1"/>
      <c r="H681" s="1"/>
      <c r="I681" s="1"/>
      <c r="J681" s="1"/>
      <c r="K681" s="1"/>
      <c r="L681" s="1"/>
      <c r="M681" s="1"/>
    </row>
    <row r="682" spans="2:13" x14ac:dyDescent="0.35">
      <c r="B682" s="1"/>
      <c r="C682" s="1"/>
      <c r="D682" s="1"/>
      <c r="E682" s="1"/>
      <c r="F682" s="1"/>
      <c r="G682" s="1"/>
      <c r="H682" s="1"/>
      <c r="I682" s="1"/>
      <c r="J682" s="1"/>
      <c r="K682" s="1"/>
      <c r="L682" s="1"/>
      <c r="M682" s="1"/>
    </row>
    <row r="683" spans="2:13" x14ac:dyDescent="0.35">
      <c r="B683" s="1"/>
      <c r="C683" s="1"/>
      <c r="D683" s="1"/>
      <c r="E683" s="1"/>
      <c r="F683" s="1"/>
      <c r="G683" s="1"/>
      <c r="H683" s="1"/>
      <c r="I683" s="1"/>
      <c r="J683" s="1"/>
      <c r="K683" s="1"/>
      <c r="L683" s="1"/>
      <c r="M683" s="1"/>
    </row>
    <row r="684" spans="2:13" x14ac:dyDescent="0.35">
      <c r="B684" s="1"/>
      <c r="C684" s="1"/>
      <c r="D684" s="1"/>
      <c r="E684" s="1"/>
      <c r="F684" s="1"/>
      <c r="G684" s="1"/>
      <c r="H684" s="1"/>
      <c r="I684" s="1"/>
      <c r="J684" s="1"/>
      <c r="K684" s="1"/>
      <c r="L684" s="1"/>
      <c r="M684" s="1"/>
    </row>
    <row r="685" spans="2:13" x14ac:dyDescent="0.35">
      <c r="B685" s="1"/>
      <c r="C685" s="1"/>
      <c r="D685" s="1"/>
      <c r="E685" s="1"/>
      <c r="F685" s="1"/>
      <c r="G685" s="1"/>
      <c r="H685" s="1"/>
      <c r="I685" s="1"/>
      <c r="J685" s="1"/>
      <c r="K685" s="1"/>
      <c r="L685" s="1"/>
      <c r="M685" s="1"/>
    </row>
    <row r="686" spans="2:13" x14ac:dyDescent="0.35">
      <c r="B686" s="1"/>
      <c r="C686" s="1"/>
      <c r="D686" s="1"/>
      <c r="E686" s="1"/>
      <c r="F686" s="1"/>
      <c r="G686" s="1"/>
      <c r="H686" s="1"/>
      <c r="I686" s="1"/>
      <c r="J686" s="1"/>
      <c r="K686" s="1"/>
      <c r="L686" s="1"/>
      <c r="M686" s="1"/>
    </row>
    <row r="687" spans="2:13" x14ac:dyDescent="0.35">
      <c r="B687" s="1"/>
      <c r="C687" s="1"/>
      <c r="D687" s="1"/>
      <c r="E687" s="1"/>
      <c r="F687" s="1"/>
      <c r="G687" s="1"/>
      <c r="H687" s="1"/>
      <c r="I687" s="1"/>
      <c r="J687" s="1"/>
      <c r="K687" s="1"/>
      <c r="L687" s="1"/>
      <c r="M687" s="1"/>
    </row>
    <row r="688" spans="2:13" x14ac:dyDescent="0.35">
      <c r="B688" s="1"/>
      <c r="C688" s="1"/>
      <c r="D688" s="1"/>
      <c r="E688" s="1"/>
      <c r="F688" s="1"/>
      <c r="G688" s="1"/>
      <c r="H688" s="1"/>
      <c r="I688" s="1"/>
      <c r="J688" s="1"/>
      <c r="K688" s="1"/>
      <c r="L688" s="1"/>
      <c r="M688" s="1"/>
    </row>
    <row r="689" spans="2:13" x14ac:dyDescent="0.35">
      <c r="B689" s="1"/>
      <c r="C689" s="1"/>
      <c r="D689" s="1"/>
      <c r="E689" s="1"/>
      <c r="F689" s="1"/>
      <c r="G689" s="1"/>
      <c r="H689" s="1"/>
      <c r="I689" s="1"/>
      <c r="J689" s="1"/>
      <c r="K689" s="1"/>
      <c r="L689" s="1"/>
      <c r="M689" s="1"/>
    </row>
    <row r="690" spans="2:13" x14ac:dyDescent="0.35">
      <c r="B690" s="1"/>
      <c r="C690" s="1"/>
      <c r="D690" s="1"/>
      <c r="E690" s="1"/>
      <c r="F690" s="1"/>
      <c r="G690" s="1"/>
      <c r="H690" s="1"/>
      <c r="I690" s="1"/>
      <c r="J690" s="1"/>
      <c r="K690" s="1"/>
      <c r="L690" s="1"/>
      <c r="M690" s="1"/>
    </row>
    <row r="691" spans="2:13" x14ac:dyDescent="0.35">
      <c r="B691" s="1"/>
      <c r="C691" s="1"/>
      <c r="D691" s="1"/>
      <c r="E691" s="1"/>
      <c r="F691" s="1"/>
      <c r="G691" s="1"/>
      <c r="H691" s="1"/>
      <c r="I691" s="1"/>
      <c r="J691" s="1"/>
      <c r="K691" s="1"/>
      <c r="L691" s="1"/>
      <c r="M691" s="1"/>
    </row>
    <row r="692" spans="2:13" x14ac:dyDescent="0.35">
      <c r="B692" s="1"/>
      <c r="C692" s="1"/>
      <c r="D692" s="1"/>
      <c r="E692" s="1"/>
      <c r="F692" s="1"/>
      <c r="G692" s="1"/>
      <c r="H692" s="1"/>
      <c r="I692" s="1"/>
      <c r="J692" s="1"/>
      <c r="K692" s="1"/>
      <c r="L692" s="1"/>
      <c r="M692" s="1"/>
    </row>
    <row r="693" spans="2:13" x14ac:dyDescent="0.35">
      <c r="B693" s="1"/>
      <c r="C693" s="1"/>
      <c r="D693" s="1"/>
      <c r="E693" s="1"/>
      <c r="F693" s="1"/>
      <c r="G693" s="1"/>
      <c r="H693" s="1"/>
      <c r="I693" s="1"/>
      <c r="J693" s="1"/>
      <c r="K693" s="1"/>
      <c r="L693" s="1"/>
      <c r="M693" s="1"/>
    </row>
    <row r="694" spans="2:13" x14ac:dyDescent="0.35">
      <c r="B694" s="1"/>
      <c r="C694" s="1"/>
      <c r="D694" s="1"/>
      <c r="E694" s="1"/>
      <c r="F694" s="1"/>
      <c r="G694" s="1"/>
      <c r="H694" s="1"/>
      <c r="I694" s="1"/>
      <c r="J694" s="1"/>
      <c r="K694" s="1"/>
      <c r="L694" s="1"/>
      <c r="M694" s="1"/>
    </row>
    <row r="695" spans="2:13" x14ac:dyDescent="0.35">
      <c r="B695" s="1"/>
      <c r="C695" s="1"/>
      <c r="D695" s="1"/>
      <c r="E695" s="1"/>
      <c r="F695" s="1"/>
      <c r="G695" s="1"/>
      <c r="H695" s="1"/>
      <c r="I695" s="1"/>
      <c r="J695" s="1"/>
      <c r="K695" s="1"/>
      <c r="L695" s="1"/>
      <c r="M695" s="1"/>
    </row>
    <row r="696" spans="2:13" x14ac:dyDescent="0.35">
      <c r="B696" s="1"/>
      <c r="C696" s="1"/>
      <c r="D696" s="1"/>
      <c r="E696" s="1"/>
      <c r="F696" s="1"/>
      <c r="G696" s="1"/>
      <c r="H696" s="1"/>
      <c r="I696" s="1"/>
      <c r="J696" s="1"/>
      <c r="K696" s="1"/>
      <c r="L696" s="1"/>
      <c r="M696" s="1"/>
    </row>
    <row r="697" spans="2:13" x14ac:dyDescent="0.35">
      <c r="B697" s="1"/>
      <c r="C697" s="1"/>
      <c r="D697" s="1"/>
      <c r="E697" s="1"/>
      <c r="F697" s="1"/>
      <c r="G697" s="1"/>
      <c r="H697" s="1"/>
      <c r="I697" s="1"/>
      <c r="J697" s="1"/>
      <c r="K697" s="1"/>
      <c r="L697" s="1"/>
      <c r="M697" s="1"/>
    </row>
    <row r="698" spans="2:13" x14ac:dyDescent="0.35">
      <c r="B698" s="1"/>
      <c r="C698" s="1"/>
      <c r="D698" s="1"/>
      <c r="E698" s="1"/>
      <c r="F698" s="1"/>
      <c r="G698" s="1"/>
      <c r="H698" s="1"/>
      <c r="I698" s="1"/>
      <c r="J698" s="1"/>
      <c r="K698" s="1"/>
      <c r="L698" s="1"/>
      <c r="M698" s="1"/>
    </row>
    <row r="699" spans="2:13" x14ac:dyDescent="0.35">
      <c r="B699" s="1"/>
      <c r="C699" s="1"/>
      <c r="D699" s="1"/>
      <c r="E699" s="1"/>
      <c r="F699" s="1"/>
      <c r="G699" s="1"/>
      <c r="H699" s="1"/>
      <c r="I699" s="1"/>
      <c r="J699" s="1"/>
      <c r="K699" s="1"/>
      <c r="L699" s="1"/>
      <c r="M699" s="1"/>
    </row>
    <row r="700" spans="2:13" x14ac:dyDescent="0.35">
      <c r="B700" s="1"/>
      <c r="C700" s="1"/>
      <c r="D700" s="1"/>
      <c r="E700" s="1"/>
      <c r="F700" s="1"/>
      <c r="G700" s="1"/>
      <c r="H700" s="1"/>
      <c r="I700" s="1"/>
      <c r="J700" s="1"/>
      <c r="K700" s="1"/>
      <c r="L700" s="1"/>
      <c r="M700" s="1"/>
    </row>
    <row r="701" spans="2:13" x14ac:dyDescent="0.35">
      <c r="B701" s="1"/>
      <c r="C701" s="1"/>
      <c r="D701" s="1"/>
      <c r="E701" s="1"/>
      <c r="F701" s="1"/>
      <c r="G701" s="1"/>
      <c r="H701" s="1"/>
      <c r="I701" s="1"/>
      <c r="J701" s="1"/>
      <c r="K701" s="1"/>
      <c r="L701" s="1"/>
      <c r="M701" s="1"/>
    </row>
    <row r="702" spans="2:13" x14ac:dyDescent="0.35">
      <c r="B702" s="1"/>
      <c r="C702" s="1"/>
      <c r="D702" s="1"/>
      <c r="E702" s="1"/>
      <c r="F702" s="1"/>
      <c r="G702" s="1"/>
      <c r="H702" s="1"/>
      <c r="I702" s="1"/>
      <c r="J702" s="1"/>
      <c r="K702" s="1"/>
      <c r="L702" s="1"/>
      <c r="M702" s="1"/>
    </row>
    <row r="703" spans="2:13" x14ac:dyDescent="0.35">
      <c r="B703" s="1"/>
      <c r="C703" s="1"/>
      <c r="D703" s="1"/>
      <c r="E703" s="1"/>
      <c r="F703" s="1"/>
      <c r="G703" s="1"/>
      <c r="H703" s="1"/>
      <c r="I703" s="1"/>
      <c r="J703" s="1"/>
      <c r="K703" s="1"/>
      <c r="L703" s="1"/>
      <c r="M703" s="1"/>
    </row>
    <row r="704" spans="2:13" x14ac:dyDescent="0.35">
      <c r="B704" s="1"/>
      <c r="C704" s="1"/>
      <c r="D704" s="1"/>
      <c r="E704" s="1"/>
      <c r="F704" s="1"/>
      <c r="G704" s="1"/>
      <c r="H704" s="1"/>
      <c r="I704" s="1"/>
      <c r="J704" s="1"/>
      <c r="K704" s="1"/>
      <c r="L704" s="1"/>
      <c r="M704" s="1"/>
    </row>
    <row r="705" spans="2:13" x14ac:dyDescent="0.35">
      <c r="B705" s="1"/>
      <c r="C705" s="1"/>
      <c r="D705" s="1"/>
      <c r="E705" s="1"/>
      <c r="F705" s="1"/>
      <c r="G705" s="1"/>
      <c r="H705" s="1"/>
      <c r="I705" s="1"/>
      <c r="J705" s="1"/>
      <c r="K705" s="1"/>
      <c r="L705" s="1"/>
      <c r="M705" s="1"/>
    </row>
    <row r="706" spans="2:13" x14ac:dyDescent="0.35">
      <c r="B706" s="1"/>
      <c r="C706" s="1"/>
      <c r="D706" s="1"/>
      <c r="E706" s="1"/>
      <c r="F706" s="1"/>
      <c r="G706" s="1"/>
      <c r="H706" s="1"/>
      <c r="I706" s="1"/>
      <c r="J706" s="1"/>
      <c r="K706" s="1"/>
      <c r="L706" s="1"/>
      <c r="M706" s="1"/>
    </row>
    <row r="707" spans="2:13" x14ac:dyDescent="0.35">
      <c r="B707" s="1"/>
      <c r="C707" s="1"/>
      <c r="D707" s="1"/>
      <c r="E707" s="1"/>
      <c r="F707" s="1"/>
      <c r="G707" s="1"/>
      <c r="H707" s="1"/>
      <c r="I707" s="1"/>
      <c r="J707" s="1"/>
      <c r="K707" s="1"/>
      <c r="L707" s="1"/>
      <c r="M707" s="1"/>
    </row>
    <row r="708" spans="2:13" x14ac:dyDescent="0.35">
      <c r="B708" s="1"/>
      <c r="C708" s="1"/>
      <c r="D708" s="1"/>
      <c r="E708" s="1"/>
      <c r="F708" s="1"/>
      <c r="G708" s="1"/>
      <c r="H708" s="1"/>
      <c r="I708" s="1"/>
      <c r="J708" s="1"/>
      <c r="K708" s="1"/>
      <c r="L708" s="1"/>
      <c r="M708" s="1"/>
    </row>
    <row r="709" spans="2:13" x14ac:dyDescent="0.35">
      <c r="B709" s="1"/>
      <c r="C709" s="1"/>
      <c r="D709" s="1"/>
      <c r="E709" s="1"/>
      <c r="F709" s="1"/>
      <c r="G709" s="1"/>
      <c r="H709" s="1"/>
      <c r="I709" s="1"/>
      <c r="J709" s="1"/>
      <c r="K709" s="1"/>
      <c r="L709" s="1"/>
      <c r="M709" s="1"/>
    </row>
    <row r="710" spans="2:13" x14ac:dyDescent="0.35">
      <c r="B710" s="1"/>
      <c r="C710" s="1"/>
      <c r="D710" s="1"/>
      <c r="E710" s="1"/>
      <c r="F710" s="1"/>
      <c r="G710" s="1"/>
      <c r="H710" s="1"/>
      <c r="I710" s="1"/>
      <c r="J710" s="1"/>
      <c r="K710" s="1"/>
      <c r="L710" s="1"/>
      <c r="M710" s="1"/>
    </row>
    <row r="711" spans="2:13" x14ac:dyDescent="0.35">
      <c r="B711" s="1"/>
      <c r="C711" s="1"/>
      <c r="D711" s="1"/>
      <c r="E711" s="1"/>
      <c r="F711" s="1"/>
      <c r="G711" s="1"/>
      <c r="H711" s="1"/>
      <c r="I711" s="1"/>
      <c r="J711" s="1"/>
      <c r="K711" s="1"/>
      <c r="L711" s="1"/>
      <c r="M711" s="1"/>
    </row>
    <row r="712" spans="2:13" x14ac:dyDescent="0.35">
      <c r="B712" s="1"/>
      <c r="C712" s="1"/>
      <c r="D712" s="1"/>
      <c r="E712" s="1"/>
      <c r="F712" s="1"/>
      <c r="G712" s="1"/>
      <c r="H712" s="1"/>
      <c r="I712" s="1"/>
      <c r="J712" s="1"/>
      <c r="K712" s="1"/>
      <c r="L712" s="1"/>
      <c r="M712" s="1"/>
    </row>
    <row r="713" spans="2:13" x14ac:dyDescent="0.35">
      <c r="B713" s="1"/>
      <c r="C713" s="1"/>
      <c r="D713" s="1"/>
      <c r="E713" s="1"/>
      <c r="F713" s="1"/>
      <c r="G713" s="1"/>
      <c r="H713" s="1"/>
      <c r="I713" s="1"/>
      <c r="J713" s="1"/>
      <c r="K713" s="1"/>
      <c r="L713" s="1"/>
      <c r="M713" s="1"/>
    </row>
    <row r="714" spans="2:13" x14ac:dyDescent="0.35">
      <c r="B714" s="1"/>
      <c r="C714" s="1"/>
      <c r="D714" s="1"/>
      <c r="E714" s="1"/>
      <c r="F714" s="1"/>
      <c r="G714" s="1"/>
      <c r="H714" s="1"/>
      <c r="I714" s="1"/>
      <c r="J714" s="1"/>
      <c r="K714" s="1"/>
      <c r="L714" s="1"/>
      <c r="M714" s="1"/>
    </row>
    <row r="715" spans="2:13" x14ac:dyDescent="0.35">
      <c r="B715" s="1"/>
      <c r="C715" s="1"/>
      <c r="D715" s="1"/>
      <c r="E715" s="1"/>
      <c r="F715" s="1"/>
      <c r="G715" s="1"/>
      <c r="H715" s="1"/>
      <c r="I715" s="1"/>
      <c r="J715" s="1"/>
      <c r="K715" s="1"/>
      <c r="L715" s="1"/>
      <c r="M715" s="1"/>
    </row>
    <row r="716" spans="2:13" x14ac:dyDescent="0.35">
      <c r="B716" s="1"/>
      <c r="C716" s="1"/>
      <c r="D716" s="1"/>
      <c r="E716" s="1"/>
      <c r="F716" s="1"/>
      <c r="G716" s="1"/>
      <c r="H716" s="1"/>
      <c r="I716" s="1"/>
      <c r="J716" s="1"/>
      <c r="K716" s="1"/>
      <c r="L716" s="1"/>
      <c r="M716" s="1"/>
    </row>
    <row r="717" spans="2:13" x14ac:dyDescent="0.35">
      <c r="B717" s="1"/>
      <c r="C717" s="1"/>
      <c r="D717" s="1"/>
      <c r="E717" s="1"/>
      <c r="F717" s="1"/>
      <c r="G717" s="1"/>
      <c r="H717" s="1"/>
      <c r="I717" s="1"/>
      <c r="J717" s="1"/>
      <c r="K717" s="1"/>
      <c r="L717" s="1"/>
      <c r="M717" s="1"/>
    </row>
    <row r="718" spans="2:13" x14ac:dyDescent="0.35">
      <c r="B718" s="1"/>
      <c r="C718" s="1"/>
      <c r="D718" s="1"/>
      <c r="E718" s="1"/>
      <c r="F718" s="1"/>
      <c r="G718" s="1"/>
      <c r="H718" s="1"/>
      <c r="I718" s="1"/>
      <c r="J718" s="1"/>
      <c r="K718" s="1"/>
      <c r="L718" s="1"/>
      <c r="M718" s="1"/>
    </row>
    <row r="719" spans="2:13" x14ac:dyDescent="0.35">
      <c r="B719" s="1"/>
      <c r="C719" s="1"/>
      <c r="D719" s="1"/>
      <c r="E719" s="1"/>
      <c r="F719" s="1"/>
      <c r="G719" s="1"/>
      <c r="H719" s="1"/>
      <c r="I719" s="1"/>
      <c r="J719" s="1"/>
      <c r="K719" s="1"/>
      <c r="L719" s="1"/>
      <c r="M719" s="1"/>
    </row>
    <row r="720" spans="2:13" x14ac:dyDescent="0.35">
      <c r="B720" s="1"/>
      <c r="C720" s="1"/>
      <c r="D720" s="1"/>
      <c r="E720" s="1"/>
      <c r="F720" s="1"/>
      <c r="G720" s="1"/>
      <c r="H720" s="1"/>
      <c r="I720" s="1"/>
      <c r="J720" s="1"/>
      <c r="K720" s="1"/>
      <c r="L720" s="1"/>
      <c r="M720" s="1"/>
    </row>
    <row r="721" spans="2:13" x14ac:dyDescent="0.35">
      <c r="B721" s="1"/>
      <c r="C721" s="1"/>
      <c r="D721" s="1"/>
      <c r="E721" s="1"/>
      <c r="F721" s="1"/>
      <c r="G721" s="1"/>
      <c r="H721" s="1"/>
      <c r="I721" s="1"/>
      <c r="J721" s="1"/>
      <c r="K721" s="1"/>
      <c r="L721" s="1"/>
      <c r="M721" s="1"/>
    </row>
    <row r="722" spans="2:13" x14ac:dyDescent="0.35">
      <c r="B722" s="1"/>
      <c r="C722" s="1"/>
      <c r="D722" s="1"/>
      <c r="E722" s="1"/>
      <c r="F722" s="1"/>
      <c r="G722" s="1"/>
      <c r="H722" s="1"/>
      <c r="I722" s="1"/>
      <c r="J722" s="1"/>
      <c r="K722" s="1"/>
      <c r="L722" s="1"/>
      <c r="M722" s="1"/>
    </row>
    <row r="723" spans="2:13" x14ac:dyDescent="0.35">
      <c r="B723" s="1"/>
      <c r="C723" s="1"/>
      <c r="D723" s="1"/>
      <c r="E723" s="1"/>
      <c r="F723" s="1"/>
      <c r="G723" s="1"/>
      <c r="H723" s="1"/>
      <c r="I723" s="1"/>
      <c r="J723" s="1"/>
      <c r="K723" s="1"/>
      <c r="L723" s="1"/>
      <c r="M723" s="1"/>
    </row>
    <row r="724" spans="2:13" x14ac:dyDescent="0.35">
      <c r="B724" s="1"/>
      <c r="C724" s="1"/>
      <c r="D724" s="1"/>
      <c r="E724" s="1"/>
      <c r="F724" s="1"/>
      <c r="G724" s="1"/>
      <c r="H724" s="1"/>
      <c r="I724" s="1"/>
      <c r="J724" s="1"/>
      <c r="K724" s="1"/>
      <c r="L724" s="1"/>
      <c r="M724" s="1"/>
    </row>
    <row r="725" spans="2:13" x14ac:dyDescent="0.35">
      <c r="B725" s="1"/>
      <c r="C725" s="1"/>
      <c r="D725" s="1"/>
      <c r="E725" s="1"/>
      <c r="F725" s="1"/>
      <c r="G725" s="1"/>
      <c r="H725" s="1"/>
      <c r="I725" s="1"/>
      <c r="J725" s="1"/>
      <c r="K725" s="1"/>
      <c r="L725" s="1"/>
      <c r="M725" s="1"/>
    </row>
    <row r="726" spans="2:13" x14ac:dyDescent="0.35">
      <c r="B726" s="1"/>
      <c r="C726" s="1"/>
      <c r="D726" s="1"/>
      <c r="E726" s="1"/>
      <c r="F726" s="1"/>
      <c r="G726" s="1"/>
      <c r="H726" s="1"/>
      <c r="I726" s="1"/>
      <c r="J726" s="1"/>
      <c r="K726" s="1"/>
      <c r="L726" s="1"/>
      <c r="M726" s="1"/>
    </row>
    <row r="727" spans="2:13" x14ac:dyDescent="0.35">
      <c r="B727" s="1"/>
      <c r="C727" s="1"/>
      <c r="D727" s="1"/>
      <c r="E727" s="1"/>
      <c r="F727" s="1"/>
      <c r="G727" s="1"/>
      <c r="H727" s="1"/>
      <c r="I727" s="1"/>
      <c r="J727" s="1"/>
      <c r="K727" s="1"/>
      <c r="L727" s="1"/>
      <c r="M727" s="1"/>
    </row>
    <row r="728" spans="2:13" x14ac:dyDescent="0.35">
      <c r="B728" s="1"/>
      <c r="C728" s="1"/>
      <c r="D728" s="1"/>
      <c r="E728" s="1"/>
      <c r="F728" s="1"/>
      <c r="G728" s="1"/>
      <c r="H728" s="1"/>
      <c r="I728" s="1"/>
      <c r="J728" s="1"/>
      <c r="K728" s="1"/>
      <c r="L728" s="1"/>
      <c r="M728" s="1"/>
    </row>
    <row r="729" spans="2:13" x14ac:dyDescent="0.35">
      <c r="B729" s="1"/>
      <c r="C729" s="1"/>
      <c r="D729" s="1"/>
      <c r="E729" s="1"/>
      <c r="F729" s="1"/>
      <c r="G729" s="1"/>
      <c r="H729" s="1"/>
      <c r="I729" s="1"/>
      <c r="J729" s="1"/>
      <c r="K729" s="1"/>
      <c r="L729" s="1"/>
      <c r="M729" s="1"/>
    </row>
    <row r="730" spans="2:13" x14ac:dyDescent="0.35">
      <c r="B730" s="1"/>
      <c r="C730" s="1"/>
      <c r="D730" s="1"/>
      <c r="E730" s="1"/>
      <c r="F730" s="1"/>
      <c r="G730" s="1"/>
      <c r="H730" s="1"/>
      <c r="I730" s="1"/>
      <c r="J730" s="1"/>
      <c r="K730" s="1"/>
      <c r="L730" s="1"/>
      <c r="M730" s="1"/>
    </row>
    <row r="731" spans="2:13" x14ac:dyDescent="0.35">
      <c r="B731" s="1"/>
      <c r="C731" s="1"/>
      <c r="D731" s="1"/>
      <c r="E731" s="1"/>
      <c r="F731" s="1"/>
      <c r="G731" s="1"/>
      <c r="H731" s="1"/>
      <c r="I731" s="1"/>
      <c r="J731" s="1"/>
      <c r="K731" s="1"/>
      <c r="L731" s="1"/>
      <c r="M731" s="1"/>
    </row>
    <row r="732" spans="2:13" x14ac:dyDescent="0.35">
      <c r="B732" s="1"/>
      <c r="C732" s="1"/>
      <c r="D732" s="1"/>
      <c r="E732" s="1"/>
      <c r="F732" s="1"/>
      <c r="G732" s="1"/>
      <c r="H732" s="1"/>
      <c r="I732" s="1"/>
      <c r="J732" s="1"/>
      <c r="K732" s="1"/>
      <c r="L732" s="1"/>
      <c r="M732" s="1"/>
    </row>
    <row r="733" spans="2:13" x14ac:dyDescent="0.35">
      <c r="B733" s="1"/>
      <c r="C733" s="1"/>
      <c r="D733" s="1"/>
      <c r="E733" s="1"/>
      <c r="F733" s="1"/>
      <c r="G733" s="1"/>
      <c r="H733" s="1"/>
      <c r="I733" s="1"/>
      <c r="J733" s="1"/>
      <c r="K733" s="1"/>
      <c r="L733" s="1"/>
      <c r="M733" s="1"/>
    </row>
    <row r="734" spans="2:13" x14ac:dyDescent="0.35">
      <c r="B734" s="1"/>
      <c r="C734" s="1"/>
      <c r="D734" s="1"/>
      <c r="E734" s="1"/>
      <c r="F734" s="1"/>
      <c r="G734" s="1"/>
      <c r="H734" s="1"/>
      <c r="I734" s="1"/>
      <c r="J734" s="1"/>
      <c r="K734" s="1"/>
      <c r="L734" s="1"/>
      <c r="M734" s="1"/>
    </row>
    <row r="735" spans="2:13" x14ac:dyDescent="0.35">
      <c r="B735" s="1"/>
      <c r="C735" s="1"/>
      <c r="D735" s="1"/>
      <c r="E735" s="1"/>
      <c r="F735" s="1"/>
      <c r="G735" s="1"/>
      <c r="H735" s="1"/>
      <c r="I735" s="1"/>
      <c r="J735" s="1"/>
      <c r="K735" s="1"/>
      <c r="L735" s="1"/>
      <c r="M735" s="1"/>
    </row>
    <row r="736" spans="2:13" x14ac:dyDescent="0.35">
      <c r="B736" s="1"/>
      <c r="C736" s="1"/>
      <c r="D736" s="1"/>
      <c r="E736" s="1"/>
      <c r="F736" s="1"/>
      <c r="G736" s="1"/>
      <c r="H736" s="1"/>
      <c r="I736" s="1"/>
      <c r="J736" s="1"/>
      <c r="K736" s="1"/>
      <c r="L736" s="1"/>
      <c r="M736" s="1"/>
    </row>
    <row r="737" spans="2:13" x14ac:dyDescent="0.35">
      <c r="B737" s="1"/>
      <c r="C737" s="1"/>
      <c r="D737" s="1"/>
      <c r="E737" s="1"/>
      <c r="F737" s="1"/>
      <c r="G737" s="1"/>
      <c r="H737" s="1"/>
      <c r="I737" s="1"/>
      <c r="J737" s="1"/>
      <c r="K737" s="1"/>
      <c r="L737" s="1"/>
      <c r="M737" s="1"/>
    </row>
    <row r="738" spans="2:13" x14ac:dyDescent="0.35">
      <c r="B738" s="1"/>
      <c r="C738" s="1"/>
      <c r="D738" s="1"/>
      <c r="E738" s="1"/>
      <c r="F738" s="1"/>
      <c r="G738" s="1"/>
      <c r="H738" s="1"/>
      <c r="I738" s="1"/>
      <c r="J738" s="1"/>
      <c r="K738" s="1"/>
      <c r="L738" s="1"/>
      <c r="M738" s="1"/>
    </row>
    <row r="739" spans="2:13" x14ac:dyDescent="0.35">
      <c r="B739" s="1"/>
      <c r="C739" s="1"/>
      <c r="D739" s="1"/>
      <c r="E739" s="1"/>
      <c r="F739" s="1"/>
      <c r="G739" s="1"/>
      <c r="H739" s="1"/>
      <c r="I739" s="1"/>
      <c r="J739" s="1"/>
      <c r="K739" s="1"/>
      <c r="L739" s="1"/>
      <c r="M739" s="1"/>
    </row>
    <row r="740" spans="2:13" x14ac:dyDescent="0.35">
      <c r="B740" s="1"/>
      <c r="C740" s="1"/>
      <c r="D740" s="1"/>
      <c r="E740" s="1"/>
      <c r="F740" s="1"/>
      <c r="G740" s="1"/>
      <c r="H740" s="1"/>
      <c r="I740" s="1"/>
      <c r="J740" s="1"/>
      <c r="K740" s="1"/>
      <c r="L740" s="1"/>
      <c r="M740" s="1"/>
    </row>
    <row r="741" spans="2:13" x14ac:dyDescent="0.35">
      <c r="B741" s="1"/>
      <c r="C741" s="1"/>
      <c r="D741" s="1"/>
      <c r="E741" s="1"/>
      <c r="F741" s="1"/>
      <c r="G741" s="1"/>
      <c r="H741" s="1"/>
      <c r="I741" s="1"/>
      <c r="J741" s="1"/>
      <c r="K741" s="1"/>
      <c r="L741" s="1"/>
      <c r="M741" s="1"/>
    </row>
    <row r="742" spans="2:13" x14ac:dyDescent="0.35">
      <c r="B742" s="1"/>
      <c r="C742" s="1"/>
      <c r="D742" s="1"/>
      <c r="E742" s="1"/>
      <c r="F742" s="1"/>
      <c r="G742" s="1"/>
      <c r="H742" s="1"/>
      <c r="I742" s="1"/>
      <c r="J742" s="1"/>
      <c r="K742" s="1"/>
      <c r="L742" s="1"/>
      <c r="M742" s="1"/>
    </row>
    <row r="743" spans="2:13" x14ac:dyDescent="0.35">
      <c r="B743" s="1"/>
      <c r="C743" s="1"/>
      <c r="D743" s="1"/>
      <c r="E743" s="1"/>
      <c r="F743" s="1"/>
      <c r="G743" s="1"/>
      <c r="H743" s="1"/>
      <c r="I743" s="1"/>
      <c r="J743" s="1"/>
      <c r="K743" s="1"/>
      <c r="L743" s="1"/>
      <c r="M743" s="1"/>
    </row>
    <row r="744" spans="2:13" x14ac:dyDescent="0.35">
      <c r="B744" s="1"/>
      <c r="C744" s="1"/>
      <c r="D744" s="1"/>
      <c r="E744" s="1"/>
      <c r="F744" s="1"/>
      <c r="G744" s="1"/>
      <c r="H744" s="1"/>
      <c r="I744" s="1"/>
      <c r="J744" s="1"/>
      <c r="K744" s="1"/>
      <c r="L744" s="1"/>
      <c r="M744" s="1"/>
    </row>
    <row r="745" spans="2:13" x14ac:dyDescent="0.35">
      <c r="B745" s="1"/>
      <c r="C745" s="1"/>
      <c r="D745" s="1"/>
      <c r="E745" s="1"/>
      <c r="F745" s="1"/>
      <c r="G745" s="1"/>
      <c r="H745" s="1"/>
      <c r="I745" s="1"/>
      <c r="J745" s="1"/>
      <c r="K745" s="1"/>
      <c r="L745" s="1"/>
      <c r="M745" s="1"/>
    </row>
    <row r="746" spans="2:13" x14ac:dyDescent="0.35">
      <c r="B746" s="1"/>
      <c r="C746" s="1"/>
      <c r="D746" s="1"/>
      <c r="E746" s="1"/>
      <c r="F746" s="1"/>
      <c r="G746" s="1"/>
      <c r="H746" s="1"/>
      <c r="I746" s="1"/>
      <c r="J746" s="1"/>
      <c r="K746" s="1"/>
      <c r="L746" s="1"/>
      <c r="M746" s="1"/>
    </row>
    <row r="747" spans="2:13" x14ac:dyDescent="0.35">
      <c r="B747" s="1"/>
      <c r="C747" s="1"/>
      <c r="D747" s="1"/>
      <c r="E747" s="1"/>
      <c r="F747" s="1"/>
      <c r="G747" s="1"/>
      <c r="H747" s="1"/>
      <c r="I747" s="1"/>
      <c r="J747" s="1"/>
      <c r="K747" s="1"/>
      <c r="L747" s="1"/>
      <c r="M747" s="1"/>
    </row>
    <row r="748" spans="2:13" x14ac:dyDescent="0.35">
      <c r="B748" s="1"/>
      <c r="C748" s="1"/>
      <c r="D748" s="1"/>
      <c r="E748" s="1"/>
      <c r="F748" s="1"/>
      <c r="G748" s="1"/>
      <c r="H748" s="1"/>
      <c r="I748" s="1"/>
      <c r="J748" s="1"/>
      <c r="K748" s="1"/>
      <c r="L748" s="1"/>
      <c r="M748" s="1"/>
    </row>
    <row r="749" spans="2:13" x14ac:dyDescent="0.35">
      <c r="B749" s="1"/>
      <c r="C749" s="1"/>
      <c r="D749" s="1"/>
      <c r="E749" s="1"/>
      <c r="F749" s="1"/>
      <c r="G749" s="1"/>
      <c r="H749" s="1"/>
      <c r="I749" s="1"/>
      <c r="J749" s="1"/>
      <c r="K749" s="1"/>
      <c r="L749" s="1"/>
      <c r="M749" s="1"/>
    </row>
    <row r="750" spans="2:13" x14ac:dyDescent="0.35">
      <c r="B750" s="1"/>
      <c r="C750" s="1"/>
      <c r="D750" s="1"/>
      <c r="E750" s="1"/>
      <c r="F750" s="1"/>
      <c r="G750" s="1"/>
      <c r="H750" s="1"/>
      <c r="I750" s="1"/>
      <c r="J750" s="1"/>
      <c r="K750" s="1"/>
      <c r="L750" s="1"/>
      <c r="M750" s="1"/>
    </row>
    <row r="751" spans="2:13" x14ac:dyDescent="0.35">
      <c r="B751" s="1"/>
      <c r="C751" s="1"/>
      <c r="D751" s="1"/>
      <c r="E751" s="1"/>
      <c r="F751" s="1"/>
      <c r="G751" s="1"/>
      <c r="H751" s="1"/>
      <c r="I751" s="1"/>
      <c r="J751" s="1"/>
      <c r="K751" s="1"/>
      <c r="L751" s="1"/>
      <c r="M751" s="1"/>
    </row>
    <row r="752" spans="2:13" x14ac:dyDescent="0.35">
      <c r="B752" s="1"/>
      <c r="C752" s="1"/>
      <c r="D752" s="1"/>
      <c r="E752" s="1"/>
      <c r="F752" s="1"/>
      <c r="G752" s="1"/>
      <c r="H752" s="1"/>
      <c r="I752" s="1"/>
      <c r="J752" s="1"/>
      <c r="K752" s="1"/>
      <c r="L752" s="1"/>
      <c r="M752" s="1"/>
    </row>
    <row r="753" spans="2:13" x14ac:dyDescent="0.35">
      <c r="B753" s="1"/>
      <c r="C753" s="1"/>
      <c r="D753" s="1"/>
      <c r="E753" s="1"/>
      <c r="F753" s="1"/>
      <c r="G753" s="1"/>
      <c r="H753" s="1"/>
      <c r="I753" s="1"/>
      <c r="J753" s="1"/>
      <c r="K753" s="1"/>
      <c r="L753" s="1"/>
      <c r="M753" s="1"/>
    </row>
    <row r="754" spans="2:13" x14ac:dyDescent="0.35">
      <c r="B754" s="1"/>
      <c r="C754" s="1"/>
      <c r="D754" s="1"/>
      <c r="E754" s="1"/>
      <c r="F754" s="1"/>
      <c r="G754" s="1"/>
      <c r="H754" s="1"/>
      <c r="I754" s="1"/>
      <c r="J754" s="1"/>
      <c r="K754" s="1"/>
      <c r="L754" s="1"/>
      <c r="M754" s="1"/>
    </row>
    <row r="755" spans="2:13" x14ac:dyDescent="0.35">
      <c r="B755" s="1"/>
      <c r="C755" s="1"/>
      <c r="D755" s="1"/>
      <c r="E755" s="1"/>
      <c r="F755" s="1"/>
      <c r="G755" s="1"/>
      <c r="H755" s="1"/>
      <c r="I755" s="1"/>
      <c r="J755" s="1"/>
      <c r="K755" s="1"/>
      <c r="L755" s="1"/>
      <c r="M755" s="1"/>
    </row>
    <row r="756" spans="2:13" x14ac:dyDescent="0.35">
      <c r="B756" s="1"/>
      <c r="C756" s="1"/>
      <c r="D756" s="1"/>
      <c r="E756" s="1"/>
      <c r="F756" s="1"/>
      <c r="G756" s="1"/>
      <c r="H756" s="1"/>
      <c r="I756" s="1"/>
      <c r="J756" s="1"/>
      <c r="K756" s="1"/>
      <c r="L756" s="1"/>
      <c r="M756" s="1"/>
    </row>
    <row r="757" spans="2:13" x14ac:dyDescent="0.35">
      <c r="B757" s="1"/>
      <c r="C757" s="1"/>
      <c r="D757" s="1"/>
      <c r="E757" s="1"/>
      <c r="F757" s="1"/>
      <c r="G757" s="1"/>
      <c r="H757" s="1"/>
      <c r="I757" s="1"/>
      <c r="J757" s="1"/>
      <c r="K757" s="1"/>
      <c r="L757" s="1"/>
      <c r="M757" s="1"/>
    </row>
    <row r="758" spans="2:13" x14ac:dyDescent="0.35">
      <c r="B758" s="1"/>
      <c r="C758" s="1"/>
      <c r="D758" s="1"/>
      <c r="E758" s="1"/>
      <c r="F758" s="1"/>
      <c r="G758" s="1"/>
      <c r="H758" s="1"/>
      <c r="I758" s="1"/>
      <c r="J758" s="1"/>
      <c r="K758" s="1"/>
      <c r="L758" s="1"/>
      <c r="M758" s="1"/>
    </row>
    <row r="759" spans="2:13" x14ac:dyDescent="0.35">
      <c r="B759" s="1"/>
      <c r="C759" s="1"/>
      <c r="D759" s="1"/>
      <c r="E759" s="1"/>
      <c r="F759" s="1"/>
      <c r="G759" s="1"/>
      <c r="H759" s="1"/>
      <c r="I759" s="1"/>
      <c r="J759" s="1"/>
      <c r="K759" s="1"/>
      <c r="L759" s="1"/>
      <c r="M759" s="1"/>
    </row>
    <row r="760" spans="2:13" x14ac:dyDescent="0.35">
      <c r="B760" s="1"/>
      <c r="C760" s="1"/>
      <c r="D760" s="1"/>
      <c r="E760" s="1"/>
      <c r="F760" s="1"/>
      <c r="G760" s="1"/>
      <c r="H760" s="1"/>
      <c r="I760" s="1"/>
      <c r="J760" s="1"/>
      <c r="K760" s="1"/>
      <c r="L760" s="1"/>
      <c r="M760" s="1"/>
    </row>
    <row r="761" spans="2:13" x14ac:dyDescent="0.35">
      <c r="B761" s="1"/>
      <c r="C761" s="1"/>
      <c r="D761" s="1"/>
      <c r="E761" s="1"/>
      <c r="F761" s="1"/>
      <c r="G761" s="1"/>
      <c r="H761" s="1"/>
      <c r="I761" s="1"/>
      <c r="J761" s="1"/>
      <c r="K761" s="1"/>
      <c r="L761" s="1"/>
      <c r="M761" s="1"/>
    </row>
    <row r="762" spans="2:13" x14ac:dyDescent="0.35">
      <c r="B762" s="1"/>
      <c r="C762" s="1"/>
      <c r="D762" s="1"/>
      <c r="E762" s="1"/>
      <c r="F762" s="1"/>
      <c r="G762" s="1"/>
      <c r="H762" s="1"/>
      <c r="I762" s="1"/>
      <c r="J762" s="1"/>
      <c r="K762" s="1"/>
      <c r="L762" s="1"/>
      <c r="M762" s="1"/>
    </row>
    <row r="763" spans="2:13" x14ac:dyDescent="0.35">
      <c r="B763" s="1"/>
      <c r="C763" s="1"/>
      <c r="D763" s="1"/>
      <c r="E763" s="1"/>
      <c r="F763" s="1"/>
      <c r="G763" s="1"/>
      <c r="H763" s="1"/>
      <c r="I763" s="1"/>
      <c r="J763" s="1"/>
      <c r="K763" s="1"/>
      <c r="L763" s="1"/>
      <c r="M763" s="1"/>
    </row>
    <row r="764" spans="2:13" x14ac:dyDescent="0.35">
      <c r="B764" s="1"/>
      <c r="C764" s="1"/>
      <c r="D764" s="1"/>
      <c r="E764" s="1"/>
      <c r="F764" s="1"/>
      <c r="G764" s="1"/>
      <c r="H764" s="1"/>
      <c r="I764" s="1"/>
      <c r="J764" s="1"/>
      <c r="K764" s="1"/>
      <c r="L764" s="1"/>
      <c r="M764" s="1"/>
    </row>
    <row r="765" spans="2:13" x14ac:dyDescent="0.35">
      <c r="B765" s="1"/>
      <c r="C765" s="1"/>
      <c r="D765" s="1"/>
      <c r="E765" s="1"/>
      <c r="F765" s="1"/>
      <c r="G765" s="1"/>
      <c r="H765" s="1"/>
      <c r="I765" s="1"/>
      <c r="J765" s="1"/>
      <c r="K765" s="1"/>
      <c r="L765" s="1"/>
      <c r="M765" s="1"/>
    </row>
    <row r="766" spans="2:13" x14ac:dyDescent="0.35">
      <c r="B766" s="1"/>
      <c r="C766" s="1"/>
      <c r="D766" s="1"/>
      <c r="E766" s="1"/>
      <c r="F766" s="1"/>
      <c r="G766" s="1"/>
      <c r="H766" s="1"/>
      <c r="I766" s="1"/>
      <c r="J766" s="1"/>
      <c r="K766" s="1"/>
      <c r="L766" s="1"/>
      <c r="M766" s="1"/>
    </row>
    <row r="767" spans="2:13" x14ac:dyDescent="0.35">
      <c r="B767" s="1"/>
      <c r="C767" s="1"/>
      <c r="D767" s="1"/>
      <c r="E767" s="1"/>
      <c r="F767" s="1"/>
      <c r="G767" s="1"/>
      <c r="H767" s="1"/>
      <c r="I767" s="1"/>
      <c r="J767" s="1"/>
      <c r="K767" s="1"/>
      <c r="L767" s="1"/>
      <c r="M767" s="1"/>
    </row>
    <row r="768" spans="2:13" x14ac:dyDescent="0.35">
      <c r="B768" s="1"/>
      <c r="C768" s="1"/>
      <c r="D768" s="1"/>
      <c r="E768" s="1"/>
      <c r="F768" s="1"/>
      <c r="G768" s="1"/>
      <c r="H768" s="1"/>
      <c r="I768" s="1"/>
      <c r="J768" s="1"/>
      <c r="K768" s="1"/>
      <c r="L768" s="1"/>
      <c r="M768" s="1"/>
    </row>
    <row r="769" spans="2:13" x14ac:dyDescent="0.35">
      <c r="B769" s="1"/>
      <c r="C769" s="1"/>
      <c r="D769" s="1"/>
      <c r="E769" s="1"/>
      <c r="F769" s="1"/>
      <c r="G769" s="1"/>
      <c r="H769" s="1"/>
      <c r="I769" s="1"/>
      <c r="J769" s="1"/>
      <c r="K769" s="1"/>
      <c r="L769" s="1"/>
      <c r="M769" s="1"/>
    </row>
    <row r="770" spans="2:13" x14ac:dyDescent="0.35">
      <c r="B770" s="1"/>
      <c r="C770" s="1"/>
      <c r="D770" s="1"/>
      <c r="E770" s="1"/>
      <c r="F770" s="1"/>
      <c r="G770" s="1"/>
      <c r="H770" s="1"/>
      <c r="I770" s="1"/>
      <c r="J770" s="1"/>
      <c r="K770" s="1"/>
      <c r="L770" s="1"/>
      <c r="M770" s="1"/>
    </row>
    <row r="771" spans="2:13" x14ac:dyDescent="0.35">
      <c r="B771" s="1"/>
      <c r="C771" s="1"/>
      <c r="D771" s="1"/>
      <c r="E771" s="1"/>
      <c r="F771" s="1"/>
      <c r="G771" s="1"/>
      <c r="H771" s="1"/>
      <c r="I771" s="1"/>
      <c r="J771" s="1"/>
      <c r="K771" s="1"/>
      <c r="L771" s="1"/>
      <c r="M771" s="1"/>
    </row>
    <row r="772" spans="2:13" x14ac:dyDescent="0.35">
      <c r="B772" s="1"/>
      <c r="C772" s="1"/>
      <c r="D772" s="1"/>
      <c r="E772" s="1"/>
      <c r="F772" s="1"/>
      <c r="G772" s="1"/>
      <c r="H772" s="1"/>
      <c r="I772" s="1"/>
      <c r="J772" s="1"/>
      <c r="K772" s="1"/>
      <c r="L772" s="1"/>
      <c r="M772" s="1"/>
    </row>
    <row r="773" spans="2:13" x14ac:dyDescent="0.35">
      <c r="B773" s="1"/>
      <c r="C773" s="1"/>
      <c r="D773" s="1"/>
      <c r="E773" s="1"/>
      <c r="F773" s="1"/>
      <c r="G773" s="1"/>
      <c r="H773" s="1"/>
      <c r="I773" s="1"/>
      <c r="J773" s="1"/>
      <c r="K773" s="1"/>
      <c r="L773" s="1"/>
      <c r="M773" s="1"/>
    </row>
    <row r="774" spans="2:13" x14ac:dyDescent="0.35">
      <c r="B774" s="1"/>
      <c r="C774" s="1"/>
      <c r="D774" s="1"/>
      <c r="E774" s="1"/>
      <c r="F774" s="1"/>
      <c r="G774" s="1"/>
      <c r="H774" s="1"/>
      <c r="I774" s="1"/>
      <c r="J774" s="1"/>
      <c r="K774" s="1"/>
      <c r="L774" s="1"/>
      <c r="M774" s="1"/>
    </row>
    <row r="775" spans="2:13" x14ac:dyDescent="0.35">
      <c r="B775" s="1"/>
      <c r="C775" s="1"/>
      <c r="D775" s="1"/>
      <c r="E775" s="1"/>
      <c r="F775" s="1"/>
      <c r="G775" s="1"/>
      <c r="H775" s="1"/>
      <c r="I775" s="1"/>
      <c r="J775" s="1"/>
      <c r="K775" s="1"/>
      <c r="L775" s="1"/>
      <c r="M775" s="1"/>
    </row>
    <row r="776" spans="2:13" x14ac:dyDescent="0.35">
      <c r="B776" s="1"/>
      <c r="C776" s="1"/>
      <c r="D776" s="1"/>
      <c r="E776" s="1"/>
      <c r="F776" s="1"/>
      <c r="G776" s="1"/>
      <c r="H776" s="1"/>
      <c r="I776" s="1"/>
      <c r="J776" s="1"/>
      <c r="K776" s="1"/>
      <c r="L776" s="1"/>
      <c r="M776" s="1"/>
    </row>
    <row r="777" spans="2:13" x14ac:dyDescent="0.35">
      <c r="B777" s="1"/>
      <c r="C777" s="1"/>
      <c r="D777" s="1"/>
      <c r="E777" s="1"/>
      <c r="F777" s="1"/>
      <c r="G777" s="1"/>
      <c r="H777" s="1"/>
      <c r="I777" s="1"/>
      <c r="J777" s="1"/>
      <c r="K777" s="1"/>
      <c r="L777" s="1"/>
      <c r="M777" s="1"/>
    </row>
    <row r="778" spans="2:13" x14ac:dyDescent="0.35">
      <c r="B778" s="1"/>
      <c r="C778" s="1"/>
      <c r="D778" s="1"/>
      <c r="E778" s="1"/>
      <c r="F778" s="1"/>
      <c r="G778" s="1"/>
      <c r="H778" s="1"/>
      <c r="I778" s="1"/>
      <c r="J778" s="1"/>
      <c r="K778" s="1"/>
      <c r="L778" s="1"/>
      <c r="M778" s="1"/>
    </row>
    <row r="779" spans="2:13" x14ac:dyDescent="0.35">
      <c r="B779" s="1"/>
      <c r="C779" s="1"/>
      <c r="D779" s="1"/>
      <c r="E779" s="1"/>
      <c r="F779" s="1"/>
      <c r="G779" s="1"/>
      <c r="H779" s="1"/>
      <c r="I779" s="1"/>
      <c r="J779" s="1"/>
      <c r="K779" s="1"/>
      <c r="L779" s="1"/>
      <c r="M779" s="1"/>
    </row>
    <row r="780" spans="2:13" x14ac:dyDescent="0.35">
      <c r="B780" s="1"/>
      <c r="C780" s="1"/>
      <c r="D780" s="1"/>
      <c r="E780" s="1"/>
      <c r="F780" s="1"/>
      <c r="G780" s="1"/>
      <c r="H780" s="1"/>
      <c r="I780" s="1"/>
      <c r="J780" s="1"/>
      <c r="K780" s="1"/>
      <c r="L780" s="1"/>
      <c r="M780" s="1"/>
    </row>
    <row r="781" spans="2:13" x14ac:dyDescent="0.35">
      <c r="B781" s="1"/>
      <c r="C781" s="1"/>
      <c r="D781" s="1"/>
      <c r="E781" s="1"/>
      <c r="F781" s="1"/>
      <c r="G781" s="1"/>
      <c r="H781" s="1"/>
      <c r="I781" s="1"/>
      <c r="J781" s="1"/>
      <c r="K781" s="1"/>
      <c r="L781" s="1"/>
      <c r="M781" s="1"/>
    </row>
    <row r="782" spans="2:13" x14ac:dyDescent="0.35">
      <c r="B782" s="1"/>
      <c r="C782" s="1"/>
      <c r="D782" s="1"/>
      <c r="E782" s="1"/>
      <c r="F782" s="1"/>
      <c r="G782" s="1"/>
      <c r="H782" s="1"/>
      <c r="I782" s="1"/>
      <c r="J782" s="1"/>
      <c r="K782" s="1"/>
      <c r="L782" s="1"/>
      <c r="M782" s="1"/>
    </row>
    <row r="783" spans="2:13" x14ac:dyDescent="0.35">
      <c r="B783" s="1"/>
      <c r="C783" s="1"/>
      <c r="D783" s="1"/>
      <c r="E783" s="1"/>
      <c r="F783" s="1"/>
      <c r="G783" s="1"/>
      <c r="H783" s="1"/>
      <c r="I783" s="1"/>
      <c r="J783" s="1"/>
      <c r="K783" s="1"/>
      <c r="L783" s="1"/>
      <c r="M783" s="1"/>
    </row>
    <row r="784" spans="2:13" x14ac:dyDescent="0.35">
      <c r="B784" s="1"/>
      <c r="C784" s="1"/>
      <c r="D784" s="1"/>
      <c r="E784" s="1"/>
      <c r="F784" s="1"/>
      <c r="G784" s="1"/>
      <c r="H784" s="1"/>
      <c r="I784" s="1"/>
      <c r="J784" s="1"/>
      <c r="K784" s="1"/>
      <c r="L784" s="1"/>
      <c r="M784" s="1"/>
    </row>
    <row r="785" spans="2:13" x14ac:dyDescent="0.35">
      <c r="B785" s="1"/>
      <c r="C785" s="1"/>
      <c r="D785" s="1"/>
      <c r="E785" s="1"/>
      <c r="F785" s="1"/>
      <c r="G785" s="1"/>
      <c r="H785" s="1"/>
      <c r="I785" s="1"/>
      <c r="J785" s="1"/>
      <c r="K785" s="1"/>
      <c r="L785" s="1"/>
      <c r="M785" s="1"/>
    </row>
    <row r="786" spans="2:13" x14ac:dyDescent="0.35">
      <c r="B786" s="1"/>
      <c r="C786" s="1"/>
      <c r="D786" s="1"/>
      <c r="E786" s="1"/>
      <c r="F786" s="1"/>
      <c r="G786" s="1"/>
      <c r="H786" s="1"/>
      <c r="I786" s="1"/>
      <c r="J786" s="1"/>
      <c r="K786" s="1"/>
      <c r="L786" s="1"/>
      <c r="M786" s="1"/>
    </row>
    <row r="787" spans="2:13" x14ac:dyDescent="0.35">
      <c r="B787" s="1"/>
      <c r="C787" s="1"/>
      <c r="D787" s="1"/>
      <c r="E787" s="1"/>
      <c r="F787" s="1"/>
      <c r="G787" s="1"/>
      <c r="H787" s="1"/>
      <c r="I787" s="1"/>
      <c r="J787" s="1"/>
      <c r="K787" s="1"/>
      <c r="L787" s="1"/>
      <c r="M787" s="1"/>
    </row>
    <row r="788" spans="2:13" x14ac:dyDescent="0.35">
      <c r="B788" s="1"/>
      <c r="C788" s="1"/>
      <c r="D788" s="1"/>
      <c r="E788" s="1"/>
      <c r="F788" s="1"/>
      <c r="G788" s="1"/>
      <c r="H788" s="1"/>
      <c r="I788" s="1"/>
      <c r="J788" s="1"/>
      <c r="K788" s="1"/>
      <c r="L788" s="1"/>
      <c r="M788" s="1"/>
    </row>
    <row r="789" spans="2:13" x14ac:dyDescent="0.35">
      <c r="B789" s="1"/>
      <c r="C789" s="1"/>
      <c r="D789" s="1"/>
      <c r="E789" s="1"/>
      <c r="F789" s="1"/>
      <c r="G789" s="1"/>
      <c r="H789" s="1"/>
      <c r="I789" s="1"/>
      <c r="J789" s="1"/>
      <c r="K789" s="1"/>
      <c r="L789" s="1"/>
      <c r="M789" s="1"/>
    </row>
    <row r="790" spans="2:13" x14ac:dyDescent="0.35">
      <c r="B790" s="1"/>
      <c r="C790" s="1"/>
      <c r="D790" s="1"/>
      <c r="E790" s="1"/>
      <c r="F790" s="1"/>
      <c r="G790" s="1"/>
      <c r="H790" s="1"/>
      <c r="I790" s="1"/>
      <c r="J790" s="1"/>
      <c r="K790" s="1"/>
      <c r="L790" s="1"/>
      <c r="M790" s="1"/>
    </row>
    <row r="791" spans="2:13" x14ac:dyDescent="0.35">
      <c r="B791" s="1"/>
      <c r="C791" s="1"/>
      <c r="D791" s="1"/>
      <c r="E791" s="1"/>
      <c r="F791" s="1"/>
      <c r="G791" s="1"/>
      <c r="H791" s="1"/>
      <c r="I791" s="1"/>
      <c r="J791" s="1"/>
      <c r="K791" s="1"/>
      <c r="L791" s="1"/>
      <c r="M791" s="1"/>
    </row>
    <row r="792" spans="2:13" x14ac:dyDescent="0.35">
      <c r="B792" s="1"/>
      <c r="C792" s="1"/>
      <c r="D792" s="1"/>
      <c r="E792" s="1"/>
      <c r="F792" s="1"/>
      <c r="G792" s="1"/>
      <c r="H792" s="1"/>
      <c r="I792" s="1"/>
      <c r="J792" s="1"/>
      <c r="K792" s="1"/>
      <c r="L792" s="1"/>
      <c r="M792" s="1"/>
    </row>
    <row r="793" spans="2:13" x14ac:dyDescent="0.35">
      <c r="B793" s="1"/>
      <c r="C793" s="1"/>
      <c r="D793" s="1"/>
      <c r="E793" s="1"/>
      <c r="F793" s="1"/>
      <c r="G793" s="1"/>
      <c r="H793" s="1"/>
      <c r="I793" s="1"/>
      <c r="J793" s="1"/>
      <c r="K793" s="1"/>
      <c r="L793" s="1"/>
      <c r="M793" s="1"/>
    </row>
    <row r="794" spans="2:13" x14ac:dyDescent="0.35">
      <c r="B794" s="1"/>
      <c r="C794" s="1"/>
      <c r="D794" s="1"/>
      <c r="E794" s="1"/>
      <c r="F794" s="1"/>
      <c r="G794" s="1"/>
      <c r="H794" s="1"/>
      <c r="I794" s="1"/>
      <c r="J794" s="1"/>
      <c r="K794" s="1"/>
      <c r="L794" s="1"/>
      <c r="M794" s="1"/>
    </row>
    <row r="795" spans="2:13" x14ac:dyDescent="0.35">
      <c r="B795" s="1"/>
      <c r="C795" s="1"/>
      <c r="D795" s="1"/>
      <c r="E795" s="1"/>
      <c r="F795" s="1"/>
      <c r="G795" s="1"/>
      <c r="H795" s="1"/>
      <c r="I795" s="1"/>
      <c r="J795" s="1"/>
      <c r="K795" s="1"/>
      <c r="L795" s="1"/>
      <c r="M795" s="1"/>
    </row>
    <row r="796" spans="2:13" x14ac:dyDescent="0.35">
      <c r="B796" s="1"/>
      <c r="C796" s="1"/>
      <c r="D796" s="1"/>
      <c r="E796" s="1"/>
      <c r="F796" s="1"/>
      <c r="G796" s="1"/>
      <c r="H796" s="1"/>
      <c r="I796" s="1"/>
      <c r="J796" s="1"/>
      <c r="K796" s="1"/>
      <c r="L796" s="1"/>
      <c r="M796" s="1"/>
    </row>
    <row r="797" spans="2:13" x14ac:dyDescent="0.35">
      <c r="B797" s="1"/>
      <c r="C797" s="1"/>
      <c r="D797" s="1"/>
      <c r="E797" s="1"/>
      <c r="F797" s="1"/>
      <c r="G797" s="1"/>
      <c r="H797" s="1"/>
      <c r="I797" s="1"/>
      <c r="J797" s="1"/>
      <c r="K797" s="1"/>
      <c r="L797" s="1"/>
      <c r="M797" s="1"/>
    </row>
    <row r="798" spans="2:13" x14ac:dyDescent="0.35">
      <c r="B798" s="1"/>
      <c r="C798" s="1"/>
      <c r="D798" s="1"/>
      <c r="E798" s="1"/>
      <c r="F798" s="1"/>
      <c r="G798" s="1"/>
      <c r="H798" s="1"/>
      <c r="I798" s="1"/>
      <c r="J798" s="1"/>
      <c r="K798" s="1"/>
      <c r="L798" s="1"/>
      <c r="M798" s="1"/>
    </row>
    <row r="799" spans="2:13" x14ac:dyDescent="0.35">
      <c r="B799" s="1"/>
      <c r="C799" s="1"/>
      <c r="D799" s="1"/>
      <c r="E799" s="1"/>
      <c r="F799" s="1"/>
      <c r="G799" s="1"/>
      <c r="H799" s="1"/>
      <c r="I799" s="1"/>
      <c r="J799" s="1"/>
      <c r="K799" s="1"/>
      <c r="L799" s="1"/>
      <c r="M799" s="1"/>
    </row>
    <row r="800" spans="2:13" x14ac:dyDescent="0.35">
      <c r="B800" s="1"/>
      <c r="C800" s="1"/>
      <c r="D800" s="1"/>
      <c r="E800" s="1"/>
      <c r="F800" s="1"/>
      <c r="G800" s="1"/>
      <c r="H800" s="1"/>
      <c r="I800" s="1"/>
      <c r="J800" s="1"/>
      <c r="K800" s="1"/>
      <c r="L800" s="1"/>
      <c r="M800" s="1"/>
    </row>
    <row r="801" spans="2:13" x14ac:dyDescent="0.35">
      <c r="B801" s="1"/>
      <c r="C801" s="1"/>
      <c r="D801" s="1"/>
      <c r="E801" s="1"/>
      <c r="F801" s="1"/>
      <c r="G801" s="1"/>
      <c r="H801" s="1"/>
      <c r="I801" s="1"/>
      <c r="J801" s="1"/>
      <c r="K801" s="1"/>
      <c r="L801" s="1"/>
      <c r="M801" s="1"/>
    </row>
    <row r="802" spans="2:13" x14ac:dyDescent="0.35">
      <c r="B802" s="1"/>
      <c r="C802" s="1"/>
      <c r="D802" s="1"/>
      <c r="E802" s="1"/>
      <c r="F802" s="1"/>
      <c r="G802" s="1"/>
      <c r="H802" s="1"/>
      <c r="I802" s="1"/>
      <c r="J802" s="1"/>
      <c r="K802" s="1"/>
      <c r="L802" s="1"/>
      <c r="M802" s="1"/>
    </row>
    <row r="803" spans="2:13" x14ac:dyDescent="0.35">
      <c r="B803" s="1"/>
      <c r="C803" s="1"/>
      <c r="D803" s="1"/>
      <c r="E803" s="1"/>
      <c r="F803" s="1"/>
      <c r="G803" s="1"/>
      <c r="H803" s="1"/>
      <c r="I803" s="1"/>
      <c r="J803" s="1"/>
      <c r="K803" s="1"/>
      <c r="L803" s="1"/>
      <c r="M803" s="1"/>
    </row>
    <row r="804" spans="2:13" x14ac:dyDescent="0.35">
      <c r="B804" s="1"/>
      <c r="C804" s="1"/>
      <c r="D804" s="1"/>
      <c r="E804" s="1"/>
      <c r="F804" s="1"/>
      <c r="G804" s="1"/>
      <c r="H804" s="1"/>
      <c r="I804" s="1"/>
      <c r="J804" s="1"/>
      <c r="K804" s="1"/>
      <c r="L804" s="1"/>
      <c r="M804" s="1"/>
    </row>
    <row r="805" spans="2:13" x14ac:dyDescent="0.35">
      <c r="B805" s="1"/>
      <c r="C805" s="1"/>
      <c r="D805" s="1"/>
      <c r="E805" s="1"/>
      <c r="F805" s="1"/>
      <c r="G805" s="1"/>
      <c r="H805" s="1"/>
      <c r="I805" s="1"/>
      <c r="J805" s="1"/>
      <c r="K805" s="1"/>
      <c r="L805" s="1"/>
      <c r="M805" s="1"/>
    </row>
    <row r="806" spans="2:13" x14ac:dyDescent="0.35">
      <c r="B806" s="1"/>
      <c r="C806" s="1"/>
      <c r="D806" s="1"/>
      <c r="E806" s="1"/>
      <c r="F806" s="1"/>
      <c r="G806" s="1"/>
      <c r="H806" s="1"/>
      <c r="I806" s="1"/>
      <c r="J806" s="1"/>
      <c r="K806" s="1"/>
      <c r="L806" s="1"/>
      <c r="M806" s="1"/>
    </row>
    <row r="807" spans="2:13" x14ac:dyDescent="0.35">
      <c r="B807" s="1"/>
      <c r="C807" s="1"/>
      <c r="D807" s="1"/>
      <c r="E807" s="1"/>
      <c r="F807" s="1"/>
      <c r="G807" s="1"/>
      <c r="H807" s="1"/>
      <c r="I807" s="1"/>
      <c r="J807" s="1"/>
      <c r="K807" s="1"/>
      <c r="L807" s="1"/>
      <c r="M807" s="1"/>
    </row>
    <row r="808" spans="2:13" x14ac:dyDescent="0.35">
      <c r="B808" s="1"/>
      <c r="C808" s="1"/>
      <c r="D808" s="1"/>
      <c r="E808" s="1"/>
      <c r="F808" s="1"/>
      <c r="G808" s="1"/>
      <c r="H808" s="1"/>
      <c r="I808" s="1"/>
      <c r="J808" s="1"/>
      <c r="K808" s="1"/>
      <c r="L808" s="1"/>
      <c r="M808" s="1"/>
    </row>
    <row r="809" spans="2:13" x14ac:dyDescent="0.35">
      <c r="B809" s="1"/>
      <c r="C809" s="1"/>
      <c r="D809" s="1"/>
      <c r="E809" s="1"/>
      <c r="F809" s="1"/>
      <c r="G809" s="1"/>
      <c r="H809" s="1"/>
      <c r="I809" s="1"/>
      <c r="J809" s="1"/>
      <c r="K809" s="1"/>
      <c r="L809" s="1"/>
      <c r="M809" s="1"/>
    </row>
    <row r="810" spans="2:13" x14ac:dyDescent="0.35">
      <c r="B810" s="1"/>
      <c r="C810" s="1"/>
      <c r="D810" s="1"/>
      <c r="E810" s="1"/>
      <c r="F810" s="1"/>
      <c r="G810" s="1"/>
      <c r="H810" s="1"/>
      <c r="I810" s="1"/>
      <c r="J810" s="1"/>
      <c r="K810" s="1"/>
      <c r="L810" s="1"/>
      <c r="M810" s="1"/>
    </row>
    <row r="811" spans="2:13" x14ac:dyDescent="0.35">
      <c r="B811" s="1"/>
      <c r="C811" s="1"/>
      <c r="D811" s="1"/>
      <c r="E811" s="1"/>
      <c r="F811" s="1"/>
      <c r="G811" s="1"/>
      <c r="H811" s="1"/>
      <c r="I811" s="1"/>
      <c r="J811" s="1"/>
      <c r="K811" s="1"/>
      <c r="L811" s="1"/>
      <c r="M811" s="1"/>
    </row>
    <row r="812" spans="2:13" x14ac:dyDescent="0.35">
      <c r="B812" s="1"/>
      <c r="C812" s="1"/>
      <c r="D812" s="1"/>
      <c r="E812" s="1"/>
      <c r="F812" s="1"/>
      <c r="G812" s="1"/>
      <c r="H812" s="1"/>
      <c r="I812" s="1"/>
      <c r="J812" s="1"/>
      <c r="K812" s="1"/>
      <c r="L812" s="1"/>
      <c r="M812" s="1"/>
    </row>
    <row r="813" spans="2:13" x14ac:dyDescent="0.35">
      <c r="B813" s="1"/>
      <c r="C813" s="1"/>
      <c r="D813" s="1"/>
      <c r="E813" s="1"/>
      <c r="F813" s="1"/>
      <c r="G813" s="1"/>
      <c r="H813" s="1"/>
      <c r="I813" s="1"/>
      <c r="J813" s="1"/>
      <c r="K813" s="1"/>
      <c r="L813" s="1"/>
      <c r="M813" s="1"/>
    </row>
    <row r="814" spans="2:13" x14ac:dyDescent="0.35">
      <c r="B814" s="1"/>
      <c r="C814" s="1"/>
      <c r="D814" s="1"/>
      <c r="E814" s="1"/>
      <c r="F814" s="1"/>
      <c r="G814" s="1"/>
      <c r="H814" s="1"/>
      <c r="I814" s="1"/>
      <c r="J814" s="1"/>
      <c r="K814" s="1"/>
      <c r="L814" s="1"/>
      <c r="M814" s="1"/>
    </row>
    <row r="815" spans="2:13" x14ac:dyDescent="0.35">
      <c r="B815" s="1"/>
      <c r="C815" s="1"/>
      <c r="D815" s="1"/>
      <c r="E815" s="1"/>
      <c r="F815" s="1"/>
      <c r="G815" s="1"/>
      <c r="H815" s="1"/>
      <c r="I815" s="1"/>
      <c r="J815" s="1"/>
      <c r="K815" s="1"/>
      <c r="L815" s="1"/>
      <c r="M815" s="1"/>
    </row>
    <row r="816" spans="2:13" x14ac:dyDescent="0.35">
      <c r="B816" s="1"/>
      <c r="C816" s="1"/>
      <c r="D816" s="1"/>
      <c r="E816" s="1"/>
      <c r="F816" s="1"/>
      <c r="G816" s="1"/>
      <c r="H816" s="1"/>
      <c r="I816" s="1"/>
      <c r="J816" s="1"/>
      <c r="K816" s="1"/>
      <c r="L816" s="1"/>
      <c r="M816" s="1"/>
    </row>
    <row r="817" spans="2:13" x14ac:dyDescent="0.35">
      <c r="B817" s="1"/>
      <c r="C817" s="1"/>
      <c r="D817" s="1"/>
      <c r="E817" s="1"/>
      <c r="F817" s="1"/>
      <c r="G817" s="1"/>
      <c r="H817" s="1"/>
      <c r="I817" s="1"/>
      <c r="J817" s="1"/>
      <c r="K817" s="1"/>
      <c r="L817" s="1"/>
      <c r="M817" s="1"/>
    </row>
    <row r="818" spans="2:13" x14ac:dyDescent="0.35">
      <c r="B818" s="1"/>
      <c r="C818" s="1"/>
      <c r="D818" s="1"/>
      <c r="E818" s="1"/>
      <c r="F818" s="1"/>
      <c r="G818" s="1"/>
      <c r="H818" s="1"/>
      <c r="I818" s="1"/>
      <c r="J818" s="1"/>
      <c r="K818" s="1"/>
      <c r="L818" s="1"/>
      <c r="M818" s="1"/>
    </row>
    <row r="819" spans="2:13" x14ac:dyDescent="0.35">
      <c r="B819" s="1"/>
      <c r="C819" s="1"/>
      <c r="D819" s="1"/>
      <c r="E819" s="1"/>
      <c r="F819" s="1"/>
      <c r="G819" s="1"/>
      <c r="H819" s="1"/>
      <c r="I819" s="1"/>
      <c r="J819" s="1"/>
      <c r="K819" s="1"/>
      <c r="L819" s="1"/>
      <c r="M819" s="1"/>
    </row>
    <row r="820" spans="2:13" x14ac:dyDescent="0.35">
      <c r="B820" s="1"/>
      <c r="C820" s="1"/>
      <c r="D820" s="1"/>
      <c r="E820" s="1"/>
      <c r="F820" s="1"/>
      <c r="G820" s="1"/>
      <c r="H820" s="1"/>
      <c r="I820" s="1"/>
      <c r="J820" s="1"/>
      <c r="K820" s="1"/>
      <c r="L820" s="1"/>
      <c r="M820" s="1"/>
    </row>
    <row r="821" spans="2:13" x14ac:dyDescent="0.35">
      <c r="B821" s="1"/>
      <c r="C821" s="1"/>
      <c r="D821" s="1"/>
      <c r="E821" s="1"/>
      <c r="F821" s="1"/>
      <c r="G821" s="1"/>
      <c r="H821" s="1"/>
      <c r="I821" s="1"/>
      <c r="J821" s="1"/>
      <c r="K821" s="1"/>
      <c r="L821" s="1"/>
      <c r="M821" s="1"/>
    </row>
    <row r="822" spans="2:13" x14ac:dyDescent="0.35">
      <c r="B822" s="1"/>
      <c r="C822" s="1"/>
      <c r="D822" s="1"/>
      <c r="E822" s="1"/>
      <c r="F822" s="1"/>
      <c r="G822" s="1"/>
      <c r="H822" s="1"/>
      <c r="I822" s="1"/>
      <c r="J822" s="1"/>
      <c r="K822" s="1"/>
      <c r="L822" s="1"/>
      <c r="M822" s="1"/>
    </row>
    <row r="823" spans="2:13" x14ac:dyDescent="0.35">
      <c r="B823" s="1"/>
      <c r="C823" s="1"/>
      <c r="D823" s="1"/>
      <c r="E823" s="1"/>
      <c r="F823" s="1"/>
      <c r="G823" s="1"/>
      <c r="H823" s="1"/>
      <c r="I823" s="1"/>
      <c r="J823" s="1"/>
      <c r="K823" s="1"/>
      <c r="L823" s="1"/>
      <c r="M823" s="1"/>
    </row>
    <row r="824" spans="2:13" x14ac:dyDescent="0.35">
      <c r="B824" s="1"/>
      <c r="C824" s="1"/>
      <c r="D824" s="1"/>
      <c r="E824" s="1"/>
      <c r="F824" s="1"/>
      <c r="G824" s="1"/>
      <c r="H824" s="1"/>
      <c r="I824" s="1"/>
      <c r="J824" s="1"/>
      <c r="K824" s="1"/>
      <c r="L824" s="1"/>
      <c r="M824" s="1"/>
    </row>
    <row r="825" spans="2:13" x14ac:dyDescent="0.35">
      <c r="B825" s="1"/>
      <c r="C825" s="1"/>
      <c r="D825" s="1"/>
      <c r="E825" s="1"/>
      <c r="F825" s="1"/>
      <c r="G825" s="1"/>
      <c r="H825" s="1"/>
      <c r="I825" s="1"/>
      <c r="J825" s="1"/>
      <c r="K825" s="1"/>
      <c r="L825" s="1"/>
      <c r="M825" s="1"/>
    </row>
    <row r="826" spans="2:13" x14ac:dyDescent="0.35">
      <c r="B826" s="1"/>
      <c r="C826" s="1"/>
      <c r="D826" s="1"/>
      <c r="E826" s="1"/>
      <c r="F826" s="1"/>
      <c r="G826" s="1"/>
      <c r="H826" s="1"/>
      <c r="I826" s="1"/>
      <c r="J826" s="1"/>
      <c r="K826" s="1"/>
      <c r="L826" s="1"/>
      <c r="M826" s="1"/>
    </row>
    <row r="827" spans="2:13" x14ac:dyDescent="0.35">
      <c r="B827" s="1"/>
      <c r="C827" s="1"/>
      <c r="D827" s="1"/>
      <c r="E827" s="1"/>
      <c r="F827" s="1"/>
      <c r="G827" s="1"/>
      <c r="H827" s="1"/>
      <c r="I827" s="1"/>
      <c r="J827" s="1"/>
      <c r="K827" s="1"/>
      <c r="L827" s="1"/>
      <c r="M827" s="1"/>
    </row>
    <row r="828" spans="2:13" x14ac:dyDescent="0.35">
      <c r="B828" s="1"/>
      <c r="C828" s="1"/>
      <c r="D828" s="1"/>
      <c r="E828" s="1"/>
      <c r="F828" s="1"/>
      <c r="G828" s="1"/>
      <c r="H828" s="1"/>
      <c r="I828" s="1"/>
      <c r="J828" s="1"/>
      <c r="K828" s="1"/>
      <c r="L828" s="1"/>
      <c r="M828" s="1"/>
    </row>
    <row r="829" spans="2:13" x14ac:dyDescent="0.35">
      <c r="B829" s="1"/>
      <c r="C829" s="1"/>
      <c r="D829" s="1"/>
      <c r="E829" s="1"/>
      <c r="F829" s="1"/>
      <c r="G829" s="1"/>
      <c r="H829" s="1"/>
      <c r="I829" s="1"/>
      <c r="J829" s="1"/>
      <c r="K829" s="1"/>
      <c r="L829" s="1"/>
      <c r="M829" s="1"/>
    </row>
    <row r="830" spans="2:13" x14ac:dyDescent="0.35">
      <c r="B830" s="1"/>
      <c r="C830" s="1"/>
      <c r="D830" s="1"/>
      <c r="E830" s="1"/>
      <c r="F830" s="1"/>
      <c r="G830" s="1"/>
      <c r="H830" s="1"/>
      <c r="I830" s="1"/>
      <c r="J830" s="1"/>
      <c r="K830" s="1"/>
      <c r="L830" s="1"/>
      <c r="M830" s="1"/>
    </row>
    <row r="831" spans="2:13" x14ac:dyDescent="0.35">
      <c r="B831" s="1"/>
      <c r="C831" s="1"/>
      <c r="D831" s="1"/>
      <c r="E831" s="1"/>
      <c r="F831" s="1"/>
      <c r="G831" s="1"/>
      <c r="H831" s="1"/>
      <c r="I831" s="1"/>
      <c r="J831" s="1"/>
      <c r="K831" s="1"/>
      <c r="L831" s="1"/>
      <c r="M831" s="1"/>
    </row>
    <row r="832" spans="2:13" x14ac:dyDescent="0.35">
      <c r="B832" s="1"/>
      <c r="C832" s="1"/>
      <c r="D832" s="1"/>
      <c r="E832" s="1"/>
      <c r="F832" s="1"/>
      <c r="G832" s="1"/>
      <c r="H832" s="1"/>
      <c r="I832" s="1"/>
      <c r="J832" s="1"/>
      <c r="K832" s="1"/>
      <c r="L832" s="1"/>
      <c r="M832" s="1"/>
    </row>
    <row r="833" spans="2:13" x14ac:dyDescent="0.35">
      <c r="B833" s="1"/>
      <c r="C833" s="1"/>
      <c r="D833" s="1"/>
      <c r="E833" s="1"/>
      <c r="F833" s="1"/>
      <c r="G833" s="1"/>
      <c r="H833" s="1"/>
      <c r="I833" s="1"/>
      <c r="J833" s="1"/>
      <c r="K833" s="1"/>
      <c r="L833" s="1"/>
      <c r="M833" s="1"/>
    </row>
    <row r="834" spans="2:13" x14ac:dyDescent="0.35">
      <c r="B834" s="1"/>
      <c r="C834" s="1"/>
      <c r="D834" s="1"/>
      <c r="E834" s="1"/>
      <c r="F834" s="1"/>
      <c r="G834" s="1"/>
      <c r="H834" s="1"/>
      <c r="I834" s="1"/>
      <c r="J834" s="1"/>
      <c r="K834" s="1"/>
      <c r="L834" s="1"/>
      <c r="M834" s="1"/>
    </row>
    <row r="835" spans="2:13" x14ac:dyDescent="0.35">
      <c r="B835" s="1"/>
      <c r="C835" s="1"/>
      <c r="D835" s="1"/>
      <c r="E835" s="1"/>
      <c r="F835" s="1"/>
      <c r="G835" s="1"/>
      <c r="H835" s="1"/>
      <c r="I835" s="1"/>
      <c r="J835" s="1"/>
      <c r="K835" s="1"/>
      <c r="L835" s="1"/>
      <c r="M835" s="1"/>
    </row>
    <row r="836" spans="2:13" x14ac:dyDescent="0.35">
      <c r="B836" s="1"/>
      <c r="C836" s="1"/>
      <c r="D836" s="1"/>
      <c r="E836" s="1"/>
      <c r="F836" s="1"/>
      <c r="G836" s="1"/>
      <c r="H836" s="1"/>
      <c r="I836" s="1"/>
      <c r="J836" s="1"/>
      <c r="K836" s="1"/>
      <c r="L836" s="1"/>
      <c r="M836" s="1"/>
    </row>
    <row r="837" spans="2:13" x14ac:dyDescent="0.35">
      <c r="B837" s="1"/>
      <c r="C837" s="1"/>
      <c r="D837" s="1"/>
      <c r="E837" s="1"/>
      <c r="F837" s="1"/>
      <c r="G837" s="1"/>
      <c r="H837" s="1"/>
      <c r="I837" s="1"/>
      <c r="J837" s="1"/>
      <c r="K837" s="1"/>
      <c r="L837" s="1"/>
      <c r="M837" s="1"/>
    </row>
    <row r="838" spans="2:13" x14ac:dyDescent="0.35">
      <c r="B838" s="1"/>
      <c r="C838" s="1"/>
      <c r="D838" s="1"/>
      <c r="E838" s="1"/>
      <c r="F838" s="1"/>
      <c r="G838" s="1"/>
      <c r="H838" s="1"/>
      <c r="I838" s="1"/>
      <c r="J838" s="1"/>
      <c r="K838" s="1"/>
      <c r="L838" s="1"/>
      <c r="M838" s="1"/>
    </row>
    <row r="839" spans="2:13" x14ac:dyDescent="0.35">
      <c r="B839" s="1"/>
      <c r="C839" s="1"/>
      <c r="D839" s="1"/>
      <c r="E839" s="1"/>
      <c r="F839" s="1"/>
      <c r="G839" s="1"/>
      <c r="H839" s="1"/>
      <c r="I839" s="1"/>
      <c r="J839" s="1"/>
      <c r="K839" s="1"/>
      <c r="L839" s="1"/>
      <c r="M839" s="1"/>
    </row>
    <row r="840" spans="2:13" x14ac:dyDescent="0.35">
      <c r="B840" s="1"/>
      <c r="C840" s="1"/>
      <c r="D840" s="1"/>
      <c r="E840" s="1"/>
      <c r="F840" s="1"/>
      <c r="G840" s="1"/>
      <c r="H840" s="1"/>
      <c r="I840" s="1"/>
      <c r="J840" s="1"/>
      <c r="K840" s="1"/>
      <c r="L840" s="1"/>
      <c r="M840" s="1"/>
    </row>
    <row r="841" spans="2:13" x14ac:dyDescent="0.35">
      <c r="B841" s="1"/>
      <c r="C841" s="1"/>
      <c r="D841" s="1"/>
      <c r="E841" s="1"/>
      <c r="F841" s="1"/>
      <c r="G841" s="1"/>
      <c r="H841" s="1"/>
      <c r="I841" s="1"/>
      <c r="J841" s="1"/>
      <c r="K841" s="1"/>
      <c r="L841" s="1"/>
      <c r="M841" s="1"/>
    </row>
    <row r="842" spans="2:13" x14ac:dyDescent="0.35">
      <c r="B842" s="1"/>
      <c r="C842" s="1"/>
      <c r="D842" s="1"/>
      <c r="E842" s="1"/>
      <c r="F842" s="1"/>
      <c r="G842" s="1"/>
      <c r="H842" s="1"/>
      <c r="I842" s="1"/>
      <c r="J842" s="1"/>
      <c r="K842" s="1"/>
      <c r="L842" s="1"/>
      <c r="M842" s="1"/>
    </row>
    <row r="843" spans="2:13" x14ac:dyDescent="0.35">
      <c r="B843" s="1"/>
      <c r="C843" s="1"/>
      <c r="D843" s="1"/>
      <c r="E843" s="1"/>
      <c r="F843" s="1"/>
      <c r="G843" s="1"/>
      <c r="H843" s="1"/>
      <c r="I843" s="1"/>
      <c r="J843" s="1"/>
      <c r="K843" s="1"/>
      <c r="L843" s="1"/>
      <c r="M843" s="1"/>
    </row>
    <row r="844" spans="2:13" x14ac:dyDescent="0.35">
      <c r="B844" s="1"/>
      <c r="C844" s="1"/>
      <c r="D844" s="1"/>
      <c r="E844" s="1"/>
      <c r="F844" s="1"/>
      <c r="G844" s="1"/>
      <c r="H844" s="1"/>
      <c r="I844" s="1"/>
      <c r="J844" s="1"/>
      <c r="K844" s="1"/>
      <c r="L844" s="1"/>
      <c r="M844" s="1"/>
    </row>
    <row r="845" spans="2:13" x14ac:dyDescent="0.35">
      <c r="B845" s="1"/>
      <c r="C845" s="1"/>
      <c r="D845" s="1"/>
      <c r="E845" s="1"/>
      <c r="F845" s="1"/>
      <c r="G845" s="1"/>
      <c r="H845" s="1"/>
      <c r="I845" s="1"/>
      <c r="J845" s="1"/>
      <c r="K845" s="1"/>
      <c r="L845" s="1"/>
      <c r="M845" s="1"/>
    </row>
    <row r="846" spans="2:13" x14ac:dyDescent="0.35">
      <c r="B846" s="1"/>
      <c r="C846" s="1"/>
      <c r="D846" s="1"/>
      <c r="E846" s="1"/>
      <c r="F846" s="1"/>
      <c r="G846" s="1"/>
      <c r="H846" s="1"/>
      <c r="I846" s="1"/>
      <c r="J846" s="1"/>
      <c r="K846" s="1"/>
      <c r="L846" s="1"/>
      <c r="M846" s="1"/>
    </row>
    <row r="847" spans="2:13" x14ac:dyDescent="0.35">
      <c r="B847" s="1"/>
      <c r="C847" s="1"/>
      <c r="D847" s="1"/>
      <c r="E847" s="1"/>
      <c r="F847" s="1"/>
      <c r="G847" s="1"/>
      <c r="H847" s="1"/>
      <c r="I847" s="1"/>
      <c r="J847" s="1"/>
      <c r="K847" s="1"/>
      <c r="L847" s="1"/>
      <c r="M847" s="1"/>
    </row>
    <row r="848" spans="2:13" x14ac:dyDescent="0.35">
      <c r="B848" s="1"/>
      <c r="C848" s="1"/>
      <c r="D848" s="1"/>
      <c r="E848" s="1"/>
      <c r="F848" s="1"/>
      <c r="G848" s="1"/>
      <c r="H848" s="1"/>
      <c r="I848" s="1"/>
      <c r="J848" s="1"/>
      <c r="K848" s="1"/>
      <c r="L848" s="1"/>
      <c r="M848" s="1"/>
    </row>
    <row r="849" spans="2:13" x14ac:dyDescent="0.35">
      <c r="B849" s="1"/>
      <c r="C849" s="1"/>
      <c r="D849" s="1"/>
      <c r="E849" s="1"/>
      <c r="F849" s="1"/>
      <c r="G849" s="1"/>
      <c r="H849" s="1"/>
      <c r="I849" s="1"/>
      <c r="J849" s="1"/>
      <c r="K849" s="1"/>
      <c r="L849" s="1"/>
      <c r="M849" s="1"/>
    </row>
    <row r="850" spans="2:13" x14ac:dyDescent="0.35">
      <c r="B850" s="1"/>
      <c r="C850" s="1"/>
      <c r="D850" s="1"/>
      <c r="E850" s="1"/>
      <c r="F850" s="1"/>
      <c r="G850" s="1"/>
      <c r="H850" s="1"/>
      <c r="I850" s="1"/>
      <c r="J850" s="1"/>
      <c r="K850" s="1"/>
      <c r="L850" s="1"/>
      <c r="M850" s="1"/>
    </row>
    <row r="851" spans="2:13" x14ac:dyDescent="0.35">
      <c r="B851" s="1"/>
      <c r="C851" s="1"/>
      <c r="D851" s="1"/>
      <c r="E851" s="1"/>
      <c r="F851" s="1"/>
      <c r="G851" s="1"/>
      <c r="H851" s="1"/>
      <c r="I851" s="1"/>
      <c r="J851" s="1"/>
      <c r="K851" s="1"/>
      <c r="L851" s="1"/>
      <c r="M851" s="1"/>
    </row>
    <row r="852" spans="2:13" x14ac:dyDescent="0.35">
      <c r="B852" s="1"/>
      <c r="C852" s="1"/>
      <c r="D852" s="1"/>
      <c r="E852" s="1"/>
      <c r="F852" s="1"/>
      <c r="G852" s="1"/>
      <c r="H852" s="1"/>
      <c r="I852" s="1"/>
      <c r="J852" s="1"/>
      <c r="K852" s="1"/>
      <c r="L852" s="1"/>
      <c r="M852" s="1"/>
    </row>
    <row r="853" spans="2:13" x14ac:dyDescent="0.35">
      <c r="B853" s="1"/>
      <c r="C853" s="1"/>
      <c r="D853" s="1"/>
      <c r="E853" s="1"/>
      <c r="F853" s="1"/>
      <c r="G853" s="1"/>
      <c r="H853" s="1"/>
      <c r="I853" s="1"/>
      <c r="J853" s="1"/>
      <c r="K853" s="1"/>
      <c r="L853" s="1"/>
      <c r="M853" s="1"/>
    </row>
    <row r="854" spans="2:13" x14ac:dyDescent="0.35">
      <c r="B854" s="1"/>
      <c r="C854" s="1"/>
      <c r="D854" s="1"/>
      <c r="E854" s="1"/>
      <c r="F854" s="1"/>
      <c r="G854" s="1"/>
      <c r="H854" s="1"/>
      <c r="I854" s="1"/>
      <c r="J854" s="1"/>
      <c r="K854" s="1"/>
      <c r="L854" s="1"/>
      <c r="M854" s="1"/>
    </row>
    <row r="855" spans="2:13" x14ac:dyDescent="0.35">
      <c r="B855" s="1"/>
      <c r="C855" s="1"/>
      <c r="D855" s="1"/>
      <c r="E855" s="1"/>
      <c r="F855" s="1"/>
      <c r="G855" s="1"/>
      <c r="H855" s="1"/>
      <c r="I855" s="1"/>
      <c r="J855" s="1"/>
      <c r="K855" s="1"/>
      <c r="L855" s="1"/>
      <c r="M855" s="1"/>
    </row>
    <row r="856" spans="2:13" x14ac:dyDescent="0.35">
      <c r="B856" s="1"/>
      <c r="C856" s="1"/>
      <c r="D856" s="1"/>
      <c r="E856" s="1"/>
      <c r="F856" s="1"/>
      <c r="G856" s="1"/>
      <c r="H856" s="1"/>
      <c r="I856" s="1"/>
      <c r="J856" s="1"/>
      <c r="K856" s="1"/>
      <c r="L856" s="1"/>
      <c r="M856" s="1"/>
    </row>
    <row r="857" spans="2:13" x14ac:dyDescent="0.35">
      <c r="B857" s="1"/>
      <c r="C857" s="1"/>
      <c r="D857" s="1"/>
      <c r="E857" s="1"/>
      <c r="F857" s="1"/>
      <c r="G857" s="1"/>
      <c r="H857" s="1"/>
      <c r="I857" s="1"/>
      <c r="J857" s="1"/>
      <c r="K857" s="1"/>
      <c r="L857" s="1"/>
      <c r="M857" s="1"/>
    </row>
    <row r="858" spans="2:13" x14ac:dyDescent="0.35">
      <c r="B858" s="1"/>
      <c r="C858" s="1"/>
      <c r="D858" s="1"/>
      <c r="E858" s="1"/>
      <c r="F858" s="1"/>
      <c r="G858" s="1"/>
      <c r="H858" s="1"/>
      <c r="I858" s="1"/>
      <c r="J858" s="1"/>
      <c r="K858" s="1"/>
      <c r="L858" s="1"/>
      <c r="M858" s="1"/>
    </row>
    <row r="859" spans="2:13" x14ac:dyDescent="0.35">
      <c r="B859" s="1"/>
      <c r="C859" s="1"/>
      <c r="D859" s="1"/>
      <c r="E859" s="1"/>
      <c r="F859" s="1"/>
      <c r="G859" s="1"/>
      <c r="H859" s="1"/>
      <c r="I859" s="1"/>
      <c r="J859" s="1"/>
      <c r="K859" s="1"/>
      <c r="L859" s="1"/>
      <c r="M859" s="1"/>
    </row>
    <row r="860" spans="2:13" x14ac:dyDescent="0.35">
      <c r="B860" s="1"/>
      <c r="C860" s="1"/>
      <c r="D860" s="1"/>
      <c r="E860" s="1"/>
      <c r="F860" s="1"/>
      <c r="G860" s="1"/>
      <c r="H860" s="1"/>
      <c r="I860" s="1"/>
      <c r="J860" s="1"/>
      <c r="K860" s="1"/>
      <c r="L860" s="1"/>
      <c r="M860" s="1"/>
    </row>
    <row r="861" spans="2:13" x14ac:dyDescent="0.35">
      <c r="B861" s="1"/>
      <c r="C861" s="1"/>
      <c r="D861" s="1"/>
      <c r="E861" s="1"/>
      <c r="F861" s="1"/>
      <c r="G861" s="1"/>
      <c r="H861" s="1"/>
      <c r="I861" s="1"/>
      <c r="J861" s="1"/>
      <c r="K861" s="1"/>
      <c r="L861" s="1"/>
      <c r="M861" s="1"/>
    </row>
    <row r="862" spans="2:13" x14ac:dyDescent="0.35">
      <c r="B862" s="1"/>
      <c r="C862" s="1"/>
      <c r="D862" s="1"/>
      <c r="E862" s="1"/>
      <c r="F862" s="1"/>
      <c r="G862" s="1"/>
      <c r="H862" s="1"/>
      <c r="I862" s="1"/>
      <c r="J862" s="1"/>
      <c r="K862" s="1"/>
      <c r="L862" s="1"/>
      <c r="M862" s="1"/>
    </row>
    <row r="863" spans="2:13" x14ac:dyDescent="0.35">
      <c r="B863" s="1"/>
      <c r="C863" s="1"/>
      <c r="D863" s="1"/>
      <c r="E863" s="1"/>
      <c r="F863" s="1"/>
      <c r="G863" s="1"/>
      <c r="H863" s="1"/>
      <c r="I863" s="1"/>
      <c r="J863" s="1"/>
      <c r="K863" s="1"/>
      <c r="L863" s="1"/>
      <c r="M863" s="1"/>
    </row>
    <row r="864" spans="2:13" x14ac:dyDescent="0.35">
      <c r="B864" s="1"/>
      <c r="C864" s="1"/>
      <c r="D864" s="1"/>
      <c r="E864" s="1"/>
      <c r="F864" s="1"/>
      <c r="G864" s="1"/>
      <c r="H864" s="1"/>
      <c r="I864" s="1"/>
      <c r="J864" s="1"/>
      <c r="K864" s="1"/>
      <c r="L864" s="1"/>
      <c r="M864" s="1"/>
    </row>
    <row r="865" spans="2:13" x14ac:dyDescent="0.35">
      <c r="B865" s="1"/>
      <c r="C865" s="1"/>
      <c r="D865" s="1"/>
      <c r="E865" s="1"/>
      <c r="F865" s="1"/>
      <c r="G865" s="1"/>
      <c r="H865" s="1"/>
      <c r="I865" s="1"/>
      <c r="J865" s="1"/>
      <c r="K865" s="1"/>
      <c r="L865" s="1"/>
      <c r="M865" s="1"/>
    </row>
    <row r="866" spans="2:13" x14ac:dyDescent="0.35">
      <c r="B866" s="1"/>
      <c r="C866" s="1"/>
      <c r="D866" s="1"/>
      <c r="E866" s="1"/>
      <c r="F866" s="1"/>
      <c r="G866" s="1"/>
      <c r="H866" s="1"/>
      <c r="I866" s="1"/>
      <c r="J866" s="1"/>
      <c r="K866" s="1"/>
      <c r="L866" s="1"/>
      <c r="M866" s="1"/>
    </row>
    <row r="867" spans="2:13" x14ac:dyDescent="0.35">
      <c r="B867" s="1"/>
      <c r="C867" s="1"/>
      <c r="D867" s="1"/>
      <c r="E867" s="1"/>
      <c r="F867" s="1"/>
      <c r="G867" s="1"/>
      <c r="H867" s="1"/>
      <c r="I867" s="1"/>
      <c r="J867" s="1"/>
      <c r="K867" s="1"/>
      <c r="L867" s="1"/>
      <c r="M867" s="1"/>
    </row>
    <row r="868" spans="2:13" x14ac:dyDescent="0.35">
      <c r="B868" s="1"/>
      <c r="C868" s="1"/>
      <c r="D868" s="1"/>
      <c r="E868" s="1"/>
      <c r="F868" s="1"/>
      <c r="G868" s="1"/>
      <c r="H868" s="1"/>
      <c r="I868" s="1"/>
      <c r="J868" s="1"/>
      <c r="K868" s="1"/>
      <c r="L868" s="1"/>
      <c r="M868" s="1"/>
    </row>
    <row r="869" spans="2:13" x14ac:dyDescent="0.35">
      <c r="B869" s="1"/>
      <c r="C869" s="1"/>
      <c r="D869" s="1"/>
      <c r="E869" s="1"/>
      <c r="F869" s="1"/>
      <c r="G869" s="1"/>
      <c r="H869" s="1"/>
      <c r="I869" s="1"/>
      <c r="J869" s="1"/>
      <c r="K869" s="1"/>
      <c r="L869" s="1"/>
      <c r="M869" s="1"/>
    </row>
    <row r="870" spans="2:13" x14ac:dyDescent="0.35">
      <c r="B870" s="1"/>
      <c r="C870" s="1"/>
      <c r="D870" s="1"/>
      <c r="E870" s="1"/>
      <c r="F870" s="1"/>
      <c r="G870" s="1"/>
      <c r="H870" s="1"/>
      <c r="I870" s="1"/>
      <c r="J870" s="1"/>
      <c r="K870" s="1"/>
      <c r="L870" s="1"/>
      <c r="M870" s="1"/>
    </row>
    <row r="871" spans="2:13" x14ac:dyDescent="0.35">
      <c r="B871" s="1"/>
      <c r="C871" s="1"/>
      <c r="D871" s="1"/>
      <c r="E871" s="1"/>
      <c r="F871" s="1"/>
      <c r="G871" s="1"/>
      <c r="H871" s="1"/>
      <c r="I871" s="1"/>
      <c r="J871" s="1"/>
      <c r="K871" s="1"/>
      <c r="L871" s="1"/>
      <c r="M871" s="1"/>
    </row>
    <row r="872" spans="2:13" x14ac:dyDescent="0.35">
      <c r="B872" s="1"/>
      <c r="C872" s="1"/>
      <c r="D872" s="1"/>
      <c r="E872" s="1"/>
      <c r="F872" s="1"/>
      <c r="G872" s="1"/>
      <c r="H872" s="1"/>
      <c r="I872" s="1"/>
      <c r="J872" s="1"/>
      <c r="K872" s="1"/>
      <c r="L872" s="1"/>
      <c r="M872" s="1"/>
    </row>
    <row r="873" spans="2:13" x14ac:dyDescent="0.35">
      <c r="B873" s="1"/>
      <c r="C873" s="1"/>
      <c r="D873" s="1"/>
      <c r="E873" s="1"/>
      <c r="F873" s="1"/>
      <c r="G873" s="1"/>
      <c r="H873" s="1"/>
      <c r="I873" s="1"/>
      <c r="J873" s="1"/>
      <c r="K873" s="1"/>
      <c r="L873" s="1"/>
      <c r="M873" s="1"/>
    </row>
    <row r="874" spans="2:13" x14ac:dyDescent="0.35">
      <c r="B874" s="1"/>
      <c r="C874" s="1"/>
      <c r="D874" s="1"/>
      <c r="E874" s="1"/>
      <c r="F874" s="1"/>
      <c r="G874" s="1"/>
      <c r="H874" s="1"/>
      <c r="I874" s="1"/>
      <c r="J874" s="1"/>
      <c r="K874" s="1"/>
      <c r="L874" s="1"/>
      <c r="M874" s="1"/>
    </row>
    <row r="875" spans="2:13" x14ac:dyDescent="0.35">
      <c r="B875" s="1"/>
      <c r="C875" s="1"/>
      <c r="D875" s="1"/>
      <c r="E875" s="1"/>
      <c r="F875" s="1"/>
      <c r="G875" s="1"/>
      <c r="H875" s="1"/>
      <c r="I875" s="1"/>
      <c r="J875" s="1"/>
      <c r="K875" s="1"/>
      <c r="L875" s="1"/>
      <c r="M875" s="1"/>
    </row>
    <row r="876" spans="2:13" x14ac:dyDescent="0.35">
      <c r="B876" s="1"/>
      <c r="C876" s="1"/>
      <c r="D876" s="1"/>
      <c r="E876" s="1"/>
      <c r="F876" s="1"/>
      <c r="G876" s="1"/>
      <c r="H876" s="1"/>
      <c r="I876" s="1"/>
      <c r="J876" s="1"/>
      <c r="K876" s="1"/>
      <c r="L876" s="1"/>
      <c r="M876" s="1"/>
    </row>
    <row r="877" spans="2:13" x14ac:dyDescent="0.35">
      <c r="B877" s="1"/>
      <c r="C877" s="1"/>
      <c r="D877" s="1"/>
      <c r="E877" s="1"/>
      <c r="F877" s="1"/>
      <c r="G877" s="1"/>
      <c r="H877" s="1"/>
      <c r="I877" s="1"/>
      <c r="J877" s="1"/>
      <c r="K877" s="1"/>
      <c r="L877" s="1"/>
      <c r="M877" s="1"/>
    </row>
    <row r="878" spans="2:13" x14ac:dyDescent="0.35">
      <c r="B878" s="1"/>
      <c r="C878" s="1"/>
      <c r="D878" s="1"/>
      <c r="E878" s="1"/>
      <c r="F878" s="1"/>
      <c r="G878" s="1"/>
      <c r="H878" s="1"/>
      <c r="I878" s="1"/>
      <c r="J878" s="1"/>
      <c r="K878" s="1"/>
      <c r="L878" s="1"/>
      <c r="M878" s="1"/>
    </row>
    <row r="879" spans="2:13" x14ac:dyDescent="0.35">
      <c r="B879" s="1"/>
      <c r="C879" s="1"/>
      <c r="D879" s="1"/>
      <c r="E879" s="1"/>
      <c r="F879" s="1"/>
      <c r="G879" s="1"/>
      <c r="H879" s="1"/>
      <c r="I879" s="1"/>
      <c r="J879" s="1"/>
      <c r="K879" s="1"/>
      <c r="L879" s="1"/>
      <c r="M879" s="1"/>
    </row>
    <row r="880" spans="2:13" x14ac:dyDescent="0.35">
      <c r="B880" s="1"/>
      <c r="C880" s="1"/>
      <c r="D880" s="1"/>
      <c r="E880" s="1"/>
      <c r="F880" s="1"/>
      <c r="G880" s="1"/>
      <c r="H880" s="1"/>
      <c r="I880" s="1"/>
      <c r="J880" s="1"/>
      <c r="K880" s="1"/>
      <c r="L880" s="1"/>
      <c r="M880" s="1"/>
    </row>
    <row r="881" spans="2:13" x14ac:dyDescent="0.35">
      <c r="B881" s="1"/>
      <c r="C881" s="1"/>
      <c r="D881" s="1"/>
      <c r="E881" s="1"/>
      <c r="F881" s="1"/>
      <c r="G881" s="1"/>
      <c r="H881" s="1"/>
      <c r="I881" s="1"/>
      <c r="J881" s="1"/>
      <c r="K881" s="1"/>
      <c r="L881" s="1"/>
      <c r="M881" s="1"/>
    </row>
    <row r="882" spans="2:13" x14ac:dyDescent="0.35">
      <c r="B882" s="1"/>
      <c r="C882" s="1"/>
      <c r="D882" s="1"/>
      <c r="E882" s="1"/>
      <c r="F882" s="1"/>
      <c r="G882" s="1"/>
      <c r="H882" s="1"/>
      <c r="I882" s="1"/>
      <c r="J882" s="1"/>
      <c r="K882" s="1"/>
      <c r="L882" s="1"/>
      <c r="M882" s="1"/>
    </row>
    <row r="883" spans="2:13" x14ac:dyDescent="0.35">
      <c r="B883" s="1"/>
      <c r="C883" s="1"/>
      <c r="D883" s="1"/>
      <c r="E883" s="1"/>
      <c r="F883" s="1"/>
      <c r="G883" s="1"/>
      <c r="H883" s="1"/>
      <c r="I883" s="1"/>
      <c r="J883" s="1"/>
      <c r="K883" s="1"/>
      <c r="L883" s="1"/>
      <c r="M883" s="1"/>
    </row>
    <row r="884" spans="2:13" x14ac:dyDescent="0.35">
      <c r="B884" s="1"/>
      <c r="C884" s="1"/>
      <c r="D884" s="1"/>
      <c r="E884" s="1"/>
      <c r="F884" s="1"/>
      <c r="G884" s="1"/>
      <c r="H884" s="1"/>
      <c r="I884" s="1"/>
      <c r="J884" s="1"/>
      <c r="K884" s="1"/>
      <c r="L884" s="1"/>
      <c r="M884" s="1"/>
    </row>
    <row r="885" spans="2:13" x14ac:dyDescent="0.35">
      <c r="B885" s="1"/>
      <c r="C885" s="1"/>
      <c r="D885" s="1"/>
      <c r="E885" s="1"/>
      <c r="F885" s="1"/>
      <c r="G885" s="1"/>
      <c r="H885" s="1"/>
      <c r="I885" s="1"/>
      <c r="J885" s="1"/>
      <c r="K885" s="1"/>
      <c r="L885" s="1"/>
      <c r="M885" s="1"/>
    </row>
    <row r="886" spans="2:13" x14ac:dyDescent="0.35">
      <c r="B886" s="1"/>
      <c r="C886" s="1"/>
      <c r="D886" s="1"/>
      <c r="E886" s="1"/>
      <c r="F886" s="1"/>
      <c r="G886" s="1"/>
      <c r="H886" s="1"/>
      <c r="I886" s="1"/>
      <c r="J886" s="1"/>
      <c r="K886" s="1"/>
      <c r="L886" s="1"/>
      <c r="M886" s="1"/>
    </row>
    <row r="887" spans="2:13" x14ac:dyDescent="0.35">
      <c r="B887" s="1"/>
      <c r="C887" s="1"/>
      <c r="D887" s="1"/>
      <c r="E887" s="1"/>
      <c r="F887" s="1"/>
      <c r="G887" s="1"/>
      <c r="H887" s="1"/>
      <c r="I887" s="1"/>
      <c r="J887" s="1"/>
      <c r="K887" s="1"/>
      <c r="L887" s="1"/>
      <c r="M887" s="1"/>
    </row>
    <row r="888" spans="2:13" x14ac:dyDescent="0.35">
      <c r="B888" s="1"/>
      <c r="C888" s="1"/>
      <c r="D888" s="1"/>
      <c r="E888" s="1"/>
      <c r="F888" s="1"/>
      <c r="G888" s="1"/>
      <c r="H888" s="1"/>
      <c r="I888" s="1"/>
      <c r="J888" s="1"/>
      <c r="K888" s="1"/>
      <c r="L888" s="1"/>
      <c r="M888" s="1"/>
    </row>
    <row r="889" spans="2:13" x14ac:dyDescent="0.35">
      <c r="B889" s="1"/>
      <c r="C889" s="1"/>
      <c r="D889" s="1"/>
      <c r="E889" s="1"/>
      <c r="F889" s="1"/>
      <c r="G889" s="1"/>
      <c r="H889" s="1"/>
      <c r="I889" s="1"/>
      <c r="J889" s="1"/>
      <c r="K889" s="1"/>
      <c r="L889" s="1"/>
      <c r="M889" s="1"/>
    </row>
    <row r="890" spans="2:13" x14ac:dyDescent="0.35">
      <c r="B890" s="1"/>
      <c r="C890" s="1"/>
      <c r="D890" s="1"/>
      <c r="E890" s="1"/>
      <c r="F890" s="1"/>
      <c r="G890" s="1"/>
      <c r="H890" s="1"/>
      <c r="I890" s="1"/>
      <c r="J890" s="1"/>
      <c r="K890" s="1"/>
      <c r="L890" s="1"/>
      <c r="M890" s="1"/>
    </row>
    <row r="891" spans="2:13" x14ac:dyDescent="0.35">
      <c r="B891" s="1"/>
      <c r="C891" s="1"/>
      <c r="D891" s="1"/>
      <c r="E891" s="1"/>
      <c r="F891" s="1"/>
      <c r="G891" s="1"/>
      <c r="H891" s="1"/>
      <c r="I891" s="1"/>
      <c r="J891" s="1"/>
      <c r="K891" s="1"/>
      <c r="L891" s="1"/>
      <c r="M891" s="1"/>
    </row>
    <row r="892" spans="2:13" x14ac:dyDescent="0.35">
      <c r="B892" s="1"/>
      <c r="C892" s="1"/>
      <c r="D892" s="1"/>
      <c r="E892" s="1"/>
      <c r="F892" s="1"/>
      <c r="G892" s="1"/>
      <c r="H892" s="1"/>
      <c r="I892" s="1"/>
      <c r="J892" s="1"/>
      <c r="K892" s="1"/>
      <c r="L892" s="1"/>
      <c r="M892" s="1"/>
    </row>
    <row r="893" spans="2:13" x14ac:dyDescent="0.35">
      <c r="B893" s="1"/>
      <c r="C893" s="1"/>
      <c r="D893" s="1"/>
      <c r="E893" s="1"/>
      <c r="F893" s="1"/>
      <c r="G893" s="1"/>
      <c r="H893" s="1"/>
      <c r="I893" s="1"/>
      <c r="J893" s="1"/>
      <c r="K893" s="1"/>
      <c r="L893" s="1"/>
      <c r="M893" s="1"/>
    </row>
    <row r="894" spans="2:13" x14ac:dyDescent="0.35">
      <c r="B894" s="1"/>
      <c r="C894" s="1"/>
      <c r="D894" s="1"/>
      <c r="E894" s="1"/>
      <c r="F894" s="1"/>
      <c r="G894" s="1"/>
      <c r="H894" s="1"/>
      <c r="I894" s="1"/>
      <c r="J894" s="1"/>
      <c r="K894" s="1"/>
      <c r="L894" s="1"/>
      <c r="M894" s="1"/>
    </row>
    <row r="895" spans="2:13" x14ac:dyDescent="0.35">
      <c r="B895" s="1"/>
      <c r="C895" s="1"/>
      <c r="D895" s="1"/>
      <c r="E895" s="1"/>
      <c r="F895" s="1"/>
      <c r="G895" s="1"/>
      <c r="H895" s="1"/>
      <c r="I895" s="1"/>
      <c r="J895" s="1"/>
      <c r="K895" s="1"/>
      <c r="L895" s="1"/>
      <c r="M895" s="1"/>
    </row>
    <row r="896" spans="2:13" x14ac:dyDescent="0.35">
      <c r="B896" s="1"/>
      <c r="C896" s="1"/>
      <c r="D896" s="1"/>
      <c r="E896" s="1"/>
      <c r="F896" s="1"/>
      <c r="G896" s="1"/>
      <c r="H896" s="1"/>
      <c r="I896" s="1"/>
      <c r="J896" s="1"/>
      <c r="K896" s="1"/>
      <c r="L896" s="1"/>
      <c r="M896" s="1"/>
    </row>
    <row r="897" spans="2:13" x14ac:dyDescent="0.35">
      <c r="B897" s="1"/>
      <c r="C897" s="1"/>
      <c r="D897" s="1"/>
      <c r="E897" s="1"/>
      <c r="F897" s="1"/>
      <c r="G897" s="1"/>
      <c r="H897" s="1"/>
      <c r="I897" s="1"/>
      <c r="J897" s="1"/>
      <c r="K897" s="1"/>
      <c r="L897" s="1"/>
      <c r="M897" s="1"/>
    </row>
    <row r="898" spans="2:13" x14ac:dyDescent="0.35">
      <c r="B898" s="1"/>
      <c r="C898" s="1"/>
      <c r="D898" s="1"/>
      <c r="E898" s="1"/>
      <c r="F898" s="1"/>
      <c r="G898" s="1"/>
      <c r="H898" s="1"/>
      <c r="I898" s="1"/>
      <c r="J898" s="1"/>
      <c r="K898" s="1"/>
      <c r="L898" s="1"/>
      <c r="M898" s="1"/>
    </row>
    <row r="899" spans="2:13" x14ac:dyDescent="0.35">
      <c r="B899" s="1"/>
      <c r="C899" s="1"/>
      <c r="D899" s="1"/>
      <c r="E899" s="1"/>
      <c r="F899" s="1"/>
      <c r="G899" s="1"/>
      <c r="H899" s="1"/>
      <c r="I899" s="1"/>
      <c r="J899" s="1"/>
      <c r="K899" s="1"/>
      <c r="L899" s="1"/>
      <c r="M899" s="1"/>
    </row>
    <row r="900" spans="2:13" x14ac:dyDescent="0.35">
      <c r="B900" s="1"/>
      <c r="C900" s="1"/>
      <c r="D900" s="1"/>
      <c r="E900" s="1"/>
      <c r="F900" s="1"/>
      <c r="G900" s="1"/>
      <c r="H900" s="1"/>
      <c r="I900" s="1"/>
      <c r="J900" s="1"/>
      <c r="K900" s="1"/>
      <c r="L900" s="1"/>
      <c r="M900" s="1"/>
    </row>
    <row r="901" spans="2:13" x14ac:dyDescent="0.35">
      <c r="B901" s="1"/>
      <c r="C901" s="1"/>
      <c r="D901" s="1"/>
      <c r="E901" s="1"/>
      <c r="F901" s="1"/>
      <c r="G901" s="1"/>
      <c r="H901" s="1"/>
      <c r="I901" s="1"/>
      <c r="J901" s="1"/>
      <c r="K901" s="1"/>
      <c r="L901" s="1"/>
      <c r="M901" s="1"/>
    </row>
    <row r="902" spans="2:13" x14ac:dyDescent="0.35">
      <c r="B902" s="1"/>
      <c r="C902" s="1"/>
      <c r="D902" s="1"/>
      <c r="E902" s="1"/>
      <c r="F902" s="1"/>
      <c r="G902" s="1"/>
      <c r="H902" s="1"/>
      <c r="I902" s="1"/>
      <c r="J902" s="1"/>
      <c r="K902" s="1"/>
      <c r="L902" s="1"/>
      <c r="M902" s="1"/>
    </row>
    <row r="903" spans="2:13" x14ac:dyDescent="0.35">
      <c r="B903" s="1"/>
      <c r="C903" s="1"/>
      <c r="D903" s="1"/>
      <c r="E903" s="1"/>
      <c r="F903" s="1"/>
      <c r="G903" s="1"/>
      <c r="H903" s="1"/>
      <c r="I903" s="1"/>
      <c r="J903" s="1"/>
      <c r="K903" s="1"/>
      <c r="L903" s="1"/>
      <c r="M903" s="1"/>
    </row>
    <row r="904" spans="2:13" x14ac:dyDescent="0.35">
      <c r="B904" s="1"/>
      <c r="C904" s="1"/>
      <c r="D904" s="1"/>
      <c r="E904" s="1"/>
      <c r="F904" s="1"/>
      <c r="G904" s="1"/>
      <c r="H904" s="1"/>
      <c r="I904" s="1"/>
      <c r="J904" s="1"/>
      <c r="K904" s="1"/>
      <c r="L904" s="1"/>
      <c r="M904" s="1"/>
    </row>
    <row r="905" spans="2:13" x14ac:dyDescent="0.35">
      <c r="B905" s="1"/>
      <c r="C905" s="1"/>
      <c r="D905" s="1"/>
      <c r="E905" s="1"/>
      <c r="F905" s="1"/>
      <c r="G905" s="1"/>
      <c r="H905" s="1"/>
      <c r="I905" s="1"/>
      <c r="J905" s="1"/>
      <c r="K905" s="1"/>
      <c r="L905" s="1"/>
      <c r="M905" s="1"/>
    </row>
    <row r="906" spans="2:13" x14ac:dyDescent="0.35">
      <c r="B906" s="1"/>
      <c r="C906" s="1"/>
      <c r="D906" s="1"/>
      <c r="E906" s="1"/>
      <c r="F906" s="1"/>
      <c r="G906" s="1"/>
      <c r="H906" s="1"/>
      <c r="I906" s="1"/>
      <c r="J906" s="1"/>
      <c r="K906" s="1"/>
      <c r="L906" s="1"/>
      <c r="M906" s="1"/>
    </row>
    <row r="907" spans="2:13" x14ac:dyDescent="0.35">
      <c r="B907" s="1"/>
      <c r="C907" s="1"/>
      <c r="D907" s="1"/>
      <c r="E907" s="1"/>
      <c r="F907" s="1"/>
      <c r="G907" s="1"/>
      <c r="H907" s="1"/>
      <c r="I907" s="1"/>
      <c r="J907" s="1"/>
      <c r="K907" s="1"/>
      <c r="L907" s="1"/>
      <c r="M907" s="1"/>
    </row>
    <row r="908" spans="2:13" x14ac:dyDescent="0.35">
      <c r="B908" s="1"/>
      <c r="C908" s="1"/>
      <c r="D908" s="1"/>
      <c r="E908" s="1"/>
      <c r="F908" s="1"/>
      <c r="G908" s="1"/>
      <c r="H908" s="1"/>
      <c r="I908" s="1"/>
      <c r="J908" s="1"/>
      <c r="K908" s="1"/>
      <c r="L908" s="1"/>
      <c r="M908" s="1"/>
    </row>
    <row r="909" spans="2:13" x14ac:dyDescent="0.35">
      <c r="B909" s="1"/>
      <c r="C909" s="1"/>
      <c r="D909" s="1"/>
      <c r="E909" s="1"/>
      <c r="F909" s="1"/>
      <c r="G909" s="1"/>
      <c r="H909" s="1"/>
      <c r="I909" s="1"/>
      <c r="J909" s="1"/>
      <c r="K909" s="1"/>
      <c r="L909" s="1"/>
      <c r="M909" s="1"/>
    </row>
    <row r="910" spans="2:13" x14ac:dyDescent="0.35">
      <c r="B910" s="1"/>
      <c r="C910" s="1"/>
      <c r="D910" s="1"/>
      <c r="E910" s="1"/>
      <c r="F910" s="1"/>
      <c r="G910" s="1"/>
      <c r="H910" s="1"/>
      <c r="I910" s="1"/>
      <c r="J910" s="1"/>
      <c r="K910" s="1"/>
      <c r="L910" s="1"/>
      <c r="M910" s="1"/>
    </row>
    <row r="911" spans="2:13" x14ac:dyDescent="0.35">
      <c r="B911" s="1"/>
      <c r="C911" s="1"/>
      <c r="D911" s="1"/>
      <c r="E911" s="1"/>
      <c r="F911" s="1"/>
      <c r="G911" s="1"/>
      <c r="H911" s="1"/>
      <c r="I911" s="1"/>
      <c r="J911" s="1"/>
      <c r="K911" s="1"/>
      <c r="L911" s="1"/>
      <c r="M911" s="1"/>
    </row>
    <row r="912" spans="2:13" x14ac:dyDescent="0.35">
      <c r="B912" s="1"/>
      <c r="C912" s="1"/>
      <c r="D912" s="1"/>
      <c r="E912" s="1"/>
      <c r="F912" s="1"/>
      <c r="G912" s="1"/>
      <c r="H912" s="1"/>
      <c r="I912" s="1"/>
      <c r="J912" s="1"/>
      <c r="K912" s="1"/>
      <c r="L912" s="1"/>
      <c r="M912" s="1"/>
    </row>
    <row r="913" spans="2:13" x14ac:dyDescent="0.35">
      <c r="B913" s="1"/>
      <c r="C913" s="1"/>
      <c r="D913" s="1"/>
      <c r="E913" s="1"/>
      <c r="F913" s="1"/>
      <c r="G913" s="1"/>
      <c r="H913" s="1"/>
      <c r="I913" s="1"/>
      <c r="J913" s="1"/>
      <c r="K913" s="1"/>
      <c r="L913" s="1"/>
      <c r="M913" s="1"/>
    </row>
    <row r="914" spans="2:13" x14ac:dyDescent="0.35">
      <c r="B914" s="1"/>
      <c r="C914" s="1"/>
      <c r="D914" s="1"/>
      <c r="E914" s="1"/>
      <c r="F914" s="1"/>
      <c r="G914" s="1"/>
      <c r="H914" s="1"/>
      <c r="I914" s="1"/>
      <c r="J914" s="1"/>
      <c r="K914" s="1"/>
      <c r="L914" s="1"/>
      <c r="M914" s="1"/>
    </row>
    <row r="915" spans="2:13" x14ac:dyDescent="0.35">
      <c r="B915" s="1"/>
      <c r="C915" s="1"/>
      <c r="D915" s="1"/>
      <c r="E915" s="1"/>
      <c r="F915" s="1"/>
      <c r="G915" s="1"/>
      <c r="H915" s="1"/>
      <c r="I915" s="1"/>
      <c r="J915" s="1"/>
      <c r="K915" s="1"/>
      <c r="L915" s="1"/>
      <c r="M915" s="1"/>
    </row>
    <row r="916" spans="2:13" x14ac:dyDescent="0.35">
      <c r="B916" s="1"/>
      <c r="C916" s="1"/>
      <c r="D916" s="1"/>
      <c r="E916" s="1"/>
      <c r="F916" s="1"/>
      <c r="G916" s="1"/>
      <c r="H916" s="1"/>
      <c r="I916" s="1"/>
      <c r="J916" s="1"/>
      <c r="K916" s="1"/>
      <c r="L916" s="1"/>
      <c r="M916" s="1"/>
    </row>
    <row r="917" spans="2:13" x14ac:dyDescent="0.35">
      <c r="B917" s="1"/>
      <c r="C917" s="1"/>
      <c r="D917" s="1"/>
      <c r="E917" s="1"/>
      <c r="F917" s="1"/>
      <c r="G917" s="1"/>
      <c r="H917" s="1"/>
      <c r="I917" s="1"/>
      <c r="J917" s="1"/>
      <c r="K917" s="1"/>
      <c r="L917" s="1"/>
      <c r="M917" s="1"/>
    </row>
    <row r="918" spans="2:13" x14ac:dyDescent="0.35">
      <c r="B918" s="1"/>
      <c r="C918" s="1"/>
      <c r="D918" s="1"/>
      <c r="E918" s="1"/>
      <c r="F918" s="1"/>
      <c r="G918" s="1"/>
      <c r="H918" s="1"/>
      <c r="I918" s="1"/>
      <c r="J918" s="1"/>
      <c r="K918" s="1"/>
      <c r="L918" s="1"/>
      <c r="M918" s="1"/>
    </row>
    <row r="919" spans="2:13" x14ac:dyDescent="0.35">
      <c r="B919" s="1"/>
      <c r="C919" s="1"/>
      <c r="D919" s="1"/>
      <c r="E919" s="1"/>
      <c r="F919" s="1"/>
      <c r="G919" s="1"/>
      <c r="H919" s="1"/>
      <c r="I919" s="1"/>
      <c r="J919" s="1"/>
      <c r="K919" s="1"/>
      <c r="L919" s="1"/>
      <c r="M919" s="1"/>
    </row>
    <row r="920" spans="2:13" x14ac:dyDescent="0.35">
      <c r="B920" s="1"/>
      <c r="C920" s="1"/>
      <c r="D920" s="1"/>
      <c r="E920" s="1"/>
      <c r="F920" s="1"/>
      <c r="G920" s="1"/>
      <c r="H920" s="1"/>
      <c r="I920" s="1"/>
      <c r="J920" s="1"/>
      <c r="K920" s="1"/>
      <c r="L920" s="1"/>
      <c r="M920" s="1"/>
    </row>
    <row r="921" spans="2:13" x14ac:dyDescent="0.35">
      <c r="B921" s="1"/>
      <c r="C921" s="1"/>
      <c r="D921" s="1"/>
      <c r="E921" s="1"/>
      <c r="F921" s="1"/>
      <c r="G921" s="1"/>
      <c r="H921" s="1"/>
      <c r="I921" s="1"/>
      <c r="J921" s="1"/>
      <c r="K921" s="1"/>
      <c r="L921" s="1"/>
      <c r="M921" s="1"/>
    </row>
    <row r="922" spans="2:13" x14ac:dyDescent="0.35">
      <c r="B922" s="1"/>
      <c r="C922" s="1"/>
      <c r="D922" s="1"/>
      <c r="E922" s="1"/>
      <c r="F922" s="1"/>
      <c r="G922" s="1"/>
      <c r="H922" s="1"/>
      <c r="I922" s="1"/>
      <c r="J922" s="1"/>
      <c r="K922" s="1"/>
      <c r="L922" s="1"/>
      <c r="M922" s="1"/>
    </row>
    <row r="923" spans="2:13" x14ac:dyDescent="0.35">
      <c r="B923" s="1"/>
      <c r="C923" s="1"/>
      <c r="D923" s="1"/>
      <c r="E923" s="1"/>
      <c r="F923" s="1"/>
      <c r="G923" s="1"/>
      <c r="H923" s="1"/>
      <c r="I923" s="1"/>
      <c r="J923" s="1"/>
      <c r="K923" s="1"/>
      <c r="L923" s="1"/>
      <c r="M923" s="1"/>
    </row>
    <row r="924" spans="2:13" x14ac:dyDescent="0.35">
      <c r="B924" s="1"/>
      <c r="C924" s="1"/>
      <c r="D924" s="1"/>
      <c r="E924" s="1"/>
      <c r="F924" s="1"/>
      <c r="G924" s="1"/>
      <c r="H924" s="1"/>
      <c r="I924" s="1"/>
      <c r="J924" s="1"/>
      <c r="K924" s="1"/>
      <c r="L924" s="1"/>
      <c r="M924" s="1"/>
    </row>
    <row r="925" spans="2:13" x14ac:dyDescent="0.35">
      <c r="B925" s="1"/>
      <c r="C925" s="1"/>
      <c r="D925" s="1"/>
      <c r="E925" s="1"/>
      <c r="F925" s="1"/>
      <c r="G925" s="1"/>
      <c r="H925" s="1"/>
      <c r="I925" s="1"/>
      <c r="J925" s="1"/>
      <c r="K925" s="1"/>
      <c r="L925" s="1"/>
      <c r="M925" s="1"/>
    </row>
    <row r="926" spans="2:13" x14ac:dyDescent="0.35">
      <c r="B926" s="1"/>
      <c r="C926" s="1"/>
      <c r="D926" s="1"/>
      <c r="E926" s="1"/>
      <c r="F926" s="1"/>
      <c r="G926" s="1"/>
      <c r="H926" s="1"/>
      <c r="I926" s="1"/>
      <c r="J926" s="1"/>
      <c r="K926" s="1"/>
      <c r="L926" s="1"/>
      <c r="M926" s="1"/>
    </row>
    <row r="927" spans="2:13" x14ac:dyDescent="0.35">
      <c r="B927" s="1"/>
      <c r="C927" s="1"/>
      <c r="D927" s="1"/>
      <c r="E927" s="1"/>
      <c r="F927" s="1"/>
      <c r="G927" s="1"/>
      <c r="H927" s="1"/>
      <c r="I927" s="1"/>
      <c r="J927" s="1"/>
      <c r="K927" s="1"/>
      <c r="L927" s="1"/>
      <c r="M927" s="1"/>
    </row>
    <row r="928" spans="2:13" x14ac:dyDescent="0.35">
      <c r="B928" s="1"/>
      <c r="C928" s="1"/>
      <c r="D928" s="1"/>
      <c r="E928" s="1"/>
      <c r="F928" s="1"/>
      <c r="G928" s="1"/>
      <c r="H928" s="1"/>
      <c r="I928" s="1"/>
      <c r="J928" s="1"/>
      <c r="K928" s="1"/>
      <c r="L928" s="1"/>
      <c r="M928" s="1"/>
    </row>
    <row r="929" spans="2:13" x14ac:dyDescent="0.35">
      <c r="B929" s="1"/>
      <c r="C929" s="1"/>
      <c r="D929" s="1"/>
      <c r="E929" s="1"/>
      <c r="F929" s="1"/>
      <c r="G929" s="1"/>
      <c r="H929" s="1"/>
      <c r="I929" s="1"/>
      <c r="J929" s="1"/>
      <c r="K929" s="1"/>
      <c r="L929" s="1"/>
      <c r="M929" s="1"/>
    </row>
    <row r="930" spans="2:13" x14ac:dyDescent="0.35">
      <c r="B930" s="1"/>
      <c r="C930" s="1"/>
      <c r="D930" s="1"/>
      <c r="E930" s="1"/>
      <c r="F930" s="1"/>
      <c r="G930" s="1"/>
      <c r="H930" s="1"/>
      <c r="I930" s="1"/>
      <c r="J930" s="1"/>
      <c r="K930" s="1"/>
      <c r="L930" s="1"/>
      <c r="M930" s="1"/>
    </row>
    <row r="931" spans="2:13" x14ac:dyDescent="0.35">
      <c r="B931" s="1"/>
      <c r="C931" s="1"/>
      <c r="D931" s="1"/>
      <c r="E931" s="1"/>
      <c r="F931" s="1"/>
      <c r="G931" s="1"/>
      <c r="H931" s="1"/>
      <c r="I931" s="1"/>
      <c r="J931" s="1"/>
      <c r="K931" s="1"/>
      <c r="L931" s="1"/>
      <c r="M931" s="1"/>
    </row>
    <row r="932" spans="2:13" x14ac:dyDescent="0.35">
      <c r="B932" s="1"/>
      <c r="C932" s="1"/>
      <c r="D932" s="1"/>
      <c r="E932" s="1"/>
      <c r="F932" s="1"/>
      <c r="G932" s="1"/>
      <c r="H932" s="1"/>
      <c r="I932" s="1"/>
      <c r="J932" s="1"/>
      <c r="K932" s="1"/>
      <c r="L932" s="1"/>
      <c r="M932" s="1"/>
    </row>
    <row r="933" spans="2:13" x14ac:dyDescent="0.35">
      <c r="B933" s="1"/>
      <c r="C933" s="1"/>
      <c r="D933" s="1"/>
      <c r="E933" s="1"/>
      <c r="F933" s="1"/>
      <c r="G933" s="1"/>
      <c r="H933" s="1"/>
      <c r="I933" s="1"/>
      <c r="J933" s="1"/>
      <c r="K933" s="1"/>
      <c r="L933" s="1"/>
      <c r="M933" s="1"/>
    </row>
    <row r="934" spans="2:13" x14ac:dyDescent="0.35">
      <c r="B934" s="1"/>
      <c r="C934" s="1"/>
      <c r="D934" s="1"/>
      <c r="E934" s="1"/>
      <c r="F934" s="1"/>
      <c r="G934" s="1"/>
      <c r="H934" s="1"/>
      <c r="I934" s="1"/>
      <c r="J934" s="1"/>
      <c r="K934" s="1"/>
      <c r="L934" s="1"/>
      <c r="M934" s="1"/>
    </row>
    <row r="935" spans="2:13" x14ac:dyDescent="0.35">
      <c r="B935" s="1"/>
      <c r="C935" s="1"/>
      <c r="D935" s="1"/>
      <c r="E935" s="1"/>
      <c r="F935" s="1"/>
      <c r="G935" s="1"/>
      <c r="H935" s="1"/>
      <c r="I935" s="1"/>
      <c r="J935" s="1"/>
      <c r="K935" s="1"/>
      <c r="L935" s="1"/>
      <c r="M935" s="1"/>
    </row>
    <row r="936" spans="2:13" x14ac:dyDescent="0.35">
      <c r="B936" s="1"/>
      <c r="C936" s="1"/>
      <c r="D936" s="1"/>
      <c r="E936" s="1"/>
      <c r="F936" s="1"/>
      <c r="G936" s="1"/>
      <c r="H936" s="1"/>
      <c r="I936" s="1"/>
      <c r="J936" s="1"/>
      <c r="K936" s="1"/>
      <c r="L936" s="1"/>
      <c r="M936" s="1"/>
    </row>
    <row r="937" spans="2:13" x14ac:dyDescent="0.35">
      <c r="B937" s="1"/>
      <c r="C937" s="1"/>
      <c r="D937" s="1"/>
      <c r="E937" s="1"/>
      <c r="F937" s="1"/>
      <c r="G937" s="1"/>
      <c r="H937" s="1"/>
      <c r="I937" s="1"/>
      <c r="J937" s="1"/>
      <c r="K937" s="1"/>
      <c r="L937" s="1"/>
      <c r="M937" s="1"/>
    </row>
    <row r="938" spans="2:13" x14ac:dyDescent="0.35">
      <c r="B938" s="1"/>
      <c r="C938" s="1"/>
      <c r="D938" s="1"/>
      <c r="E938" s="1"/>
      <c r="F938" s="1"/>
      <c r="G938" s="1"/>
      <c r="H938" s="1"/>
      <c r="I938" s="1"/>
      <c r="J938" s="1"/>
      <c r="K938" s="1"/>
      <c r="L938" s="1"/>
      <c r="M938" s="1"/>
    </row>
    <row r="939" spans="2:13" x14ac:dyDescent="0.35">
      <c r="B939" s="1"/>
      <c r="C939" s="1"/>
      <c r="D939" s="1"/>
      <c r="E939" s="1"/>
      <c r="F939" s="1"/>
      <c r="G939" s="1"/>
      <c r="H939" s="1"/>
      <c r="I939" s="1"/>
      <c r="J939" s="1"/>
      <c r="K939" s="1"/>
      <c r="L939" s="1"/>
      <c r="M939" s="1"/>
    </row>
    <row r="940" spans="2:13" x14ac:dyDescent="0.35">
      <c r="B940" s="1"/>
      <c r="C940" s="1"/>
      <c r="D940" s="1"/>
      <c r="E940" s="1"/>
      <c r="F940" s="1"/>
      <c r="G940" s="1"/>
      <c r="H940" s="1"/>
      <c r="I940" s="1"/>
      <c r="J940" s="1"/>
      <c r="K940" s="1"/>
      <c r="L940" s="1"/>
      <c r="M940" s="1"/>
    </row>
    <row r="941" spans="2:13" x14ac:dyDescent="0.35">
      <c r="B941" s="1"/>
      <c r="C941" s="1"/>
      <c r="D941" s="1"/>
      <c r="E941" s="1"/>
      <c r="F941" s="1"/>
      <c r="G941" s="1"/>
      <c r="H941" s="1"/>
      <c r="I941" s="1"/>
      <c r="J941" s="1"/>
      <c r="K941" s="1"/>
      <c r="L941" s="1"/>
      <c r="M941" s="1"/>
    </row>
    <row r="942" spans="2:13" x14ac:dyDescent="0.35">
      <c r="B942" s="1"/>
      <c r="C942" s="1"/>
      <c r="D942" s="1"/>
      <c r="E942" s="1"/>
      <c r="F942" s="1"/>
      <c r="G942" s="1"/>
      <c r="H942" s="1"/>
      <c r="I942" s="1"/>
      <c r="J942" s="1"/>
      <c r="K942" s="1"/>
      <c r="L942" s="1"/>
      <c r="M942" s="1"/>
    </row>
    <row r="943" spans="2:13" x14ac:dyDescent="0.35">
      <c r="B943" s="1"/>
      <c r="C943" s="1"/>
      <c r="D943" s="1"/>
      <c r="E943" s="1"/>
      <c r="F943" s="1"/>
      <c r="G943" s="1"/>
      <c r="H943" s="1"/>
      <c r="I943" s="1"/>
      <c r="J943" s="1"/>
      <c r="K943" s="1"/>
      <c r="L943" s="1"/>
      <c r="M943" s="1"/>
    </row>
    <row r="944" spans="2:13" x14ac:dyDescent="0.35">
      <c r="B944" s="1"/>
      <c r="C944" s="1"/>
      <c r="D944" s="1"/>
      <c r="E944" s="1"/>
      <c r="F944" s="1"/>
      <c r="G944" s="1"/>
      <c r="H944" s="1"/>
      <c r="I944" s="1"/>
      <c r="J944" s="1"/>
      <c r="K944" s="1"/>
      <c r="L944" s="1"/>
      <c r="M944" s="1"/>
    </row>
    <row r="945" spans="2:13" x14ac:dyDescent="0.35">
      <c r="B945" s="1"/>
      <c r="C945" s="1"/>
      <c r="D945" s="1"/>
      <c r="E945" s="1"/>
      <c r="F945" s="1"/>
      <c r="G945" s="1"/>
      <c r="H945" s="1"/>
      <c r="I945" s="1"/>
      <c r="J945" s="1"/>
      <c r="K945" s="1"/>
      <c r="L945" s="1"/>
      <c r="M945" s="1"/>
    </row>
    <row r="946" spans="2:13" x14ac:dyDescent="0.35">
      <c r="B946" s="1"/>
      <c r="C946" s="1"/>
      <c r="D946" s="1"/>
      <c r="E946" s="1"/>
      <c r="F946" s="1"/>
      <c r="G946" s="1"/>
      <c r="H946" s="1"/>
      <c r="I946" s="1"/>
      <c r="J946" s="1"/>
      <c r="K946" s="1"/>
      <c r="L946" s="1"/>
      <c r="M946" s="1"/>
    </row>
    <row r="947" spans="2:13" x14ac:dyDescent="0.35">
      <c r="B947" s="1"/>
      <c r="C947" s="1"/>
      <c r="D947" s="1"/>
      <c r="E947" s="1"/>
      <c r="F947" s="1"/>
      <c r="G947" s="1"/>
      <c r="H947" s="1"/>
      <c r="I947" s="1"/>
      <c r="J947" s="1"/>
      <c r="K947" s="1"/>
      <c r="L947" s="1"/>
      <c r="M947" s="1"/>
    </row>
    <row r="948" spans="2:13" x14ac:dyDescent="0.35">
      <c r="B948" s="1"/>
      <c r="C948" s="1"/>
      <c r="D948" s="1"/>
      <c r="E948" s="1"/>
      <c r="F948" s="1"/>
      <c r="G948" s="1"/>
      <c r="H948" s="1"/>
      <c r="I948" s="1"/>
      <c r="J948" s="1"/>
      <c r="K948" s="1"/>
      <c r="L948" s="1"/>
      <c r="M948" s="1"/>
    </row>
    <row r="949" spans="2:13" x14ac:dyDescent="0.35">
      <c r="B949" s="1"/>
      <c r="C949" s="1"/>
      <c r="D949" s="1"/>
      <c r="E949" s="1"/>
      <c r="F949" s="1"/>
      <c r="G949" s="1"/>
      <c r="H949" s="1"/>
      <c r="I949" s="1"/>
      <c r="J949" s="1"/>
      <c r="K949" s="1"/>
      <c r="L949" s="1"/>
      <c r="M949" s="1"/>
    </row>
    <row r="950" spans="2:13" x14ac:dyDescent="0.35">
      <c r="B950" s="1"/>
      <c r="C950" s="1"/>
      <c r="D950" s="1"/>
      <c r="E950" s="1"/>
      <c r="F950" s="1"/>
      <c r="G950" s="1"/>
      <c r="H950" s="1"/>
      <c r="I950" s="1"/>
      <c r="J950" s="1"/>
      <c r="K950" s="1"/>
      <c r="L950" s="1"/>
      <c r="M950" s="1"/>
    </row>
    <row r="951" spans="2:13" x14ac:dyDescent="0.35">
      <c r="B951" s="1"/>
      <c r="C951" s="1"/>
      <c r="D951" s="1"/>
      <c r="E951" s="1"/>
      <c r="F951" s="1"/>
      <c r="G951" s="1"/>
      <c r="H951" s="1"/>
      <c r="I951" s="1"/>
      <c r="J951" s="1"/>
      <c r="K951" s="1"/>
      <c r="L951" s="1"/>
      <c r="M951" s="1"/>
    </row>
    <row r="952" spans="2:13" x14ac:dyDescent="0.35">
      <c r="B952" s="1"/>
      <c r="C952" s="1"/>
      <c r="D952" s="1"/>
      <c r="E952" s="1"/>
      <c r="F952" s="1"/>
      <c r="G952" s="1"/>
      <c r="H952" s="1"/>
      <c r="I952" s="1"/>
      <c r="J952" s="1"/>
      <c r="K952" s="1"/>
      <c r="L952" s="1"/>
      <c r="M952" s="1"/>
    </row>
    <row r="953" spans="2:13" x14ac:dyDescent="0.35">
      <c r="B953" s="1"/>
      <c r="C953" s="1"/>
      <c r="D953" s="1"/>
      <c r="E953" s="1"/>
      <c r="F953" s="1"/>
      <c r="G953" s="1"/>
      <c r="H953" s="1"/>
      <c r="I953" s="1"/>
      <c r="J953" s="1"/>
      <c r="K953" s="1"/>
      <c r="L953" s="1"/>
      <c r="M953" s="1"/>
    </row>
    <row r="954" spans="2:13" x14ac:dyDescent="0.35">
      <c r="B954" s="1"/>
      <c r="C954" s="1"/>
      <c r="D954" s="1"/>
      <c r="E954" s="1"/>
      <c r="F954" s="1"/>
      <c r="G954" s="1"/>
      <c r="H954" s="1"/>
      <c r="I954" s="1"/>
      <c r="J954" s="1"/>
      <c r="K954" s="1"/>
      <c r="L954" s="1"/>
      <c r="M954" s="1"/>
    </row>
    <row r="955" spans="2:13" x14ac:dyDescent="0.35">
      <c r="B955" s="1"/>
      <c r="C955" s="1"/>
      <c r="D955" s="1"/>
      <c r="E955" s="1"/>
      <c r="F955" s="1"/>
      <c r="G955" s="1"/>
      <c r="H955" s="1"/>
      <c r="I955" s="1"/>
      <c r="J955" s="1"/>
      <c r="K955" s="1"/>
      <c r="L955" s="1"/>
      <c r="M955" s="1"/>
    </row>
    <row r="956" spans="2:13" x14ac:dyDescent="0.35">
      <c r="B956" s="1"/>
      <c r="C956" s="1"/>
      <c r="D956" s="1"/>
      <c r="E956" s="1"/>
      <c r="F956" s="1"/>
      <c r="G956" s="1"/>
      <c r="H956" s="1"/>
      <c r="I956" s="1"/>
      <c r="J956" s="1"/>
      <c r="K956" s="1"/>
      <c r="L956" s="1"/>
      <c r="M956" s="1"/>
    </row>
    <row r="957" spans="2:13" x14ac:dyDescent="0.35">
      <c r="B957" s="1"/>
      <c r="C957" s="1"/>
      <c r="D957" s="1"/>
      <c r="E957" s="1"/>
      <c r="F957" s="1"/>
      <c r="G957" s="1"/>
      <c r="H957" s="1"/>
      <c r="I957" s="1"/>
      <c r="J957" s="1"/>
      <c r="K957" s="1"/>
      <c r="L957" s="1"/>
      <c r="M957" s="1"/>
    </row>
    <row r="958" spans="2:13" x14ac:dyDescent="0.35">
      <c r="B958" s="1"/>
      <c r="C958" s="1"/>
      <c r="D958" s="1"/>
      <c r="E958" s="1"/>
      <c r="F958" s="1"/>
      <c r="G958" s="1"/>
      <c r="H958" s="1"/>
      <c r="I958" s="1"/>
      <c r="J958" s="1"/>
      <c r="K958" s="1"/>
      <c r="L958" s="1"/>
      <c r="M958" s="1"/>
    </row>
    <row r="959" spans="2:13" x14ac:dyDescent="0.35">
      <c r="B959" s="1"/>
      <c r="C959" s="1"/>
      <c r="D959" s="1"/>
      <c r="E959" s="1"/>
      <c r="F959" s="1"/>
      <c r="G959" s="1"/>
      <c r="H959" s="1"/>
      <c r="I959" s="1"/>
      <c r="J959" s="1"/>
      <c r="K959" s="1"/>
      <c r="L959" s="1"/>
      <c r="M959" s="1"/>
    </row>
    <row r="960" spans="2:13" x14ac:dyDescent="0.35">
      <c r="B960" s="1"/>
      <c r="C960" s="1"/>
      <c r="D960" s="1"/>
      <c r="E960" s="1"/>
      <c r="F960" s="1"/>
      <c r="G960" s="1"/>
      <c r="H960" s="1"/>
      <c r="I960" s="1"/>
      <c r="J960" s="1"/>
      <c r="K960" s="1"/>
      <c r="L960" s="1"/>
      <c r="M960" s="1"/>
    </row>
    <row r="961" spans="2:13" x14ac:dyDescent="0.35">
      <c r="B961" s="1"/>
      <c r="C961" s="1"/>
      <c r="D961" s="1"/>
      <c r="E961" s="1"/>
      <c r="F961" s="1"/>
      <c r="G961" s="1"/>
      <c r="H961" s="1"/>
      <c r="I961" s="1"/>
      <c r="J961" s="1"/>
      <c r="K961" s="1"/>
      <c r="L961" s="1"/>
      <c r="M961" s="1"/>
    </row>
    <row r="962" spans="2:13" x14ac:dyDescent="0.35">
      <c r="B962" s="1"/>
      <c r="C962" s="1"/>
      <c r="D962" s="1"/>
      <c r="E962" s="1"/>
      <c r="F962" s="1"/>
      <c r="G962" s="1"/>
      <c r="H962" s="1"/>
      <c r="I962" s="1"/>
      <c r="J962" s="1"/>
      <c r="K962" s="1"/>
      <c r="L962" s="1"/>
      <c r="M962" s="1"/>
    </row>
    <row r="963" spans="2:13" x14ac:dyDescent="0.35">
      <c r="B963" s="1"/>
      <c r="C963" s="1"/>
      <c r="D963" s="1"/>
      <c r="E963" s="1"/>
      <c r="F963" s="1"/>
      <c r="G963" s="1"/>
      <c r="H963" s="1"/>
      <c r="I963" s="1"/>
      <c r="J963" s="1"/>
      <c r="K963" s="1"/>
      <c r="L963" s="1"/>
      <c r="M963" s="1"/>
    </row>
    <row r="964" spans="2:13" x14ac:dyDescent="0.35">
      <c r="B964" s="1"/>
      <c r="C964" s="1"/>
      <c r="D964" s="1"/>
      <c r="E964" s="1"/>
      <c r="F964" s="1"/>
      <c r="G964" s="1"/>
      <c r="H964" s="1"/>
      <c r="I964" s="1"/>
      <c r="J964" s="1"/>
      <c r="K964" s="1"/>
      <c r="L964" s="1"/>
      <c r="M964" s="1"/>
    </row>
    <row r="965" spans="2:13" x14ac:dyDescent="0.35">
      <c r="B965" s="1"/>
      <c r="C965" s="1"/>
      <c r="D965" s="1"/>
      <c r="E965" s="1"/>
      <c r="F965" s="1"/>
      <c r="G965" s="1"/>
      <c r="H965" s="1"/>
      <c r="I965" s="1"/>
      <c r="J965" s="1"/>
      <c r="K965" s="1"/>
      <c r="L965" s="1"/>
      <c r="M965" s="1"/>
    </row>
    <row r="966" spans="2:13" x14ac:dyDescent="0.35">
      <c r="B966" s="1"/>
      <c r="C966" s="1"/>
      <c r="D966" s="1"/>
      <c r="E966" s="1"/>
      <c r="F966" s="1"/>
      <c r="G966" s="1"/>
      <c r="H966" s="1"/>
      <c r="I966" s="1"/>
      <c r="J966" s="1"/>
      <c r="K966" s="1"/>
      <c r="L966" s="1"/>
      <c r="M966" s="1"/>
    </row>
    <row r="967" spans="2:13" x14ac:dyDescent="0.35">
      <c r="B967" s="1"/>
      <c r="C967" s="1"/>
      <c r="D967" s="1"/>
      <c r="E967" s="1"/>
      <c r="F967" s="1"/>
      <c r="G967" s="1"/>
      <c r="H967" s="1"/>
      <c r="I967" s="1"/>
      <c r="J967" s="1"/>
      <c r="K967" s="1"/>
      <c r="L967" s="1"/>
      <c r="M967" s="1"/>
    </row>
    <row r="968" spans="2:13" x14ac:dyDescent="0.35">
      <c r="B968" s="1"/>
      <c r="C968" s="1"/>
      <c r="D968" s="1"/>
      <c r="E968" s="1"/>
      <c r="F968" s="1"/>
      <c r="G968" s="1"/>
      <c r="H968" s="1"/>
      <c r="I968" s="1"/>
      <c r="J968" s="1"/>
      <c r="K968" s="1"/>
      <c r="L968" s="1"/>
      <c r="M968" s="1"/>
    </row>
    <row r="969" spans="2:13" x14ac:dyDescent="0.35">
      <c r="B969" s="1"/>
      <c r="C969" s="1"/>
      <c r="D969" s="1"/>
      <c r="E969" s="1"/>
      <c r="F969" s="1"/>
      <c r="G969" s="1"/>
      <c r="H969" s="1"/>
      <c r="I969" s="1"/>
      <c r="J969" s="1"/>
      <c r="K969" s="1"/>
      <c r="L969" s="1"/>
      <c r="M969" s="1"/>
    </row>
    <row r="970" spans="2:13" x14ac:dyDescent="0.35">
      <c r="B970" s="1"/>
      <c r="C970" s="1"/>
      <c r="D970" s="1"/>
      <c r="E970" s="1"/>
      <c r="F970" s="1"/>
      <c r="G970" s="1"/>
      <c r="H970" s="1"/>
      <c r="I970" s="1"/>
      <c r="J970" s="1"/>
      <c r="K970" s="1"/>
      <c r="L970" s="1"/>
      <c r="M970" s="1"/>
    </row>
    <row r="971" spans="2:13" x14ac:dyDescent="0.35">
      <c r="B971" s="1"/>
      <c r="C971" s="1"/>
      <c r="D971" s="1"/>
      <c r="E971" s="1"/>
      <c r="F971" s="1"/>
      <c r="G971" s="1"/>
      <c r="H971" s="1"/>
      <c r="I971" s="1"/>
      <c r="J971" s="1"/>
      <c r="K971" s="1"/>
      <c r="L971" s="1"/>
      <c r="M971" s="1"/>
    </row>
    <row r="972" spans="2:13" x14ac:dyDescent="0.35">
      <c r="B972" s="1"/>
      <c r="C972" s="1"/>
      <c r="D972" s="1"/>
      <c r="E972" s="1"/>
      <c r="F972" s="1"/>
      <c r="G972" s="1"/>
      <c r="H972" s="1"/>
      <c r="I972" s="1"/>
      <c r="J972" s="1"/>
      <c r="K972" s="1"/>
      <c r="L972" s="1"/>
      <c r="M972" s="1"/>
    </row>
    <row r="973" spans="2:13" x14ac:dyDescent="0.35">
      <c r="B973" s="1"/>
      <c r="C973" s="1"/>
      <c r="D973" s="1"/>
      <c r="E973" s="1"/>
      <c r="F973" s="1"/>
      <c r="G973" s="1"/>
      <c r="H973" s="1"/>
      <c r="I973" s="1"/>
      <c r="J973" s="1"/>
      <c r="K973" s="1"/>
      <c r="L973" s="1"/>
      <c r="M973" s="1"/>
    </row>
    <row r="974" spans="2:13" x14ac:dyDescent="0.35">
      <c r="B974" s="1"/>
      <c r="C974" s="1"/>
      <c r="D974" s="1"/>
      <c r="E974" s="1"/>
      <c r="F974" s="1"/>
      <c r="G974" s="1"/>
      <c r="H974" s="1"/>
      <c r="I974" s="1"/>
      <c r="J974" s="1"/>
      <c r="K974" s="1"/>
      <c r="L974" s="1"/>
      <c r="M974" s="1"/>
    </row>
    <row r="975" spans="2:13" x14ac:dyDescent="0.35">
      <c r="B975" s="1"/>
      <c r="C975" s="1"/>
      <c r="D975" s="1"/>
      <c r="E975" s="1"/>
      <c r="F975" s="1"/>
      <c r="G975" s="1"/>
      <c r="H975" s="1"/>
      <c r="I975" s="1"/>
      <c r="J975" s="1"/>
      <c r="K975" s="1"/>
      <c r="L975" s="1"/>
      <c r="M975" s="1"/>
    </row>
    <row r="976" spans="2:13" x14ac:dyDescent="0.35">
      <c r="B976" s="1"/>
      <c r="C976" s="1"/>
      <c r="D976" s="1"/>
      <c r="E976" s="1"/>
      <c r="F976" s="1"/>
      <c r="G976" s="1"/>
      <c r="H976" s="1"/>
      <c r="I976" s="1"/>
      <c r="J976" s="1"/>
      <c r="K976" s="1"/>
      <c r="L976" s="1"/>
      <c r="M976" s="1"/>
    </row>
    <row r="977" spans="2:13" x14ac:dyDescent="0.35">
      <c r="B977" s="1"/>
      <c r="C977" s="1"/>
      <c r="D977" s="1"/>
      <c r="E977" s="1"/>
      <c r="F977" s="1"/>
      <c r="G977" s="1"/>
      <c r="H977" s="1"/>
      <c r="I977" s="1"/>
      <c r="J977" s="1"/>
      <c r="K977" s="1"/>
      <c r="L977" s="1"/>
      <c r="M977" s="1"/>
    </row>
    <row r="978" spans="2:13" x14ac:dyDescent="0.35">
      <c r="B978" s="1"/>
      <c r="C978" s="1"/>
      <c r="D978" s="1"/>
      <c r="E978" s="1"/>
      <c r="F978" s="1"/>
      <c r="G978" s="1"/>
      <c r="H978" s="1"/>
      <c r="I978" s="1"/>
      <c r="J978" s="1"/>
      <c r="K978" s="1"/>
      <c r="L978" s="1"/>
      <c r="M978" s="1"/>
    </row>
    <row r="979" spans="2:13" x14ac:dyDescent="0.35">
      <c r="B979" s="1"/>
      <c r="C979" s="1"/>
      <c r="D979" s="1"/>
      <c r="E979" s="1"/>
      <c r="F979" s="1"/>
      <c r="G979" s="1"/>
      <c r="H979" s="1"/>
      <c r="I979" s="1"/>
      <c r="J979" s="1"/>
      <c r="K979" s="1"/>
      <c r="L979" s="1"/>
      <c r="M979" s="1"/>
    </row>
    <row r="980" spans="2:13" x14ac:dyDescent="0.35">
      <c r="B980" s="1"/>
      <c r="C980" s="1"/>
      <c r="D980" s="1"/>
      <c r="E980" s="1"/>
      <c r="F980" s="1"/>
      <c r="G980" s="1"/>
      <c r="H980" s="1"/>
      <c r="I980" s="1"/>
      <c r="J980" s="1"/>
      <c r="K980" s="1"/>
      <c r="L980" s="1"/>
      <c r="M980" s="1"/>
    </row>
    <row r="981" spans="2:13" x14ac:dyDescent="0.35">
      <c r="B981" s="1"/>
      <c r="C981" s="1"/>
      <c r="D981" s="1"/>
      <c r="E981" s="1"/>
      <c r="F981" s="1"/>
      <c r="G981" s="1"/>
      <c r="H981" s="1"/>
      <c r="I981" s="1"/>
      <c r="J981" s="1"/>
      <c r="K981" s="1"/>
      <c r="L981" s="1"/>
      <c r="M981" s="1"/>
    </row>
    <row r="982" spans="2:13" x14ac:dyDescent="0.35">
      <c r="B982" s="1"/>
      <c r="C982" s="1"/>
      <c r="D982" s="1"/>
      <c r="E982" s="1"/>
      <c r="F982" s="1"/>
      <c r="G982" s="1"/>
      <c r="H982" s="1"/>
      <c r="I982" s="1"/>
      <c r="J982" s="1"/>
      <c r="K982" s="1"/>
      <c r="L982" s="1"/>
      <c r="M982" s="1"/>
    </row>
    <row r="983" spans="2:13" x14ac:dyDescent="0.35">
      <c r="B983" s="1"/>
      <c r="C983" s="1"/>
      <c r="D983" s="1"/>
      <c r="E983" s="1"/>
      <c r="F983" s="1"/>
      <c r="G983" s="1"/>
      <c r="H983" s="1"/>
      <c r="I983" s="1"/>
      <c r="J983" s="1"/>
      <c r="K983" s="1"/>
      <c r="L983" s="1"/>
      <c r="M983" s="1"/>
    </row>
    <row r="984" spans="2:13" x14ac:dyDescent="0.35">
      <c r="B984" s="1"/>
      <c r="C984" s="1"/>
      <c r="D984" s="1"/>
      <c r="E984" s="1"/>
      <c r="F984" s="1"/>
      <c r="G984" s="1"/>
      <c r="H984" s="1"/>
      <c r="I984" s="1"/>
      <c r="J984" s="1"/>
      <c r="K984" s="1"/>
      <c r="L984" s="1"/>
      <c r="M984" s="1"/>
    </row>
    <row r="985" spans="2:13" x14ac:dyDescent="0.35">
      <c r="B985" s="1"/>
      <c r="C985" s="1"/>
      <c r="D985" s="1"/>
      <c r="E985" s="1"/>
      <c r="F985" s="1"/>
      <c r="G985" s="1"/>
      <c r="H985" s="1"/>
      <c r="I985" s="1"/>
      <c r="J985" s="1"/>
      <c r="K985" s="1"/>
      <c r="L985" s="1"/>
      <c r="M985" s="1"/>
    </row>
    <row r="986" spans="2:13" x14ac:dyDescent="0.35">
      <c r="B986" s="1"/>
      <c r="C986" s="1"/>
      <c r="D986" s="1"/>
      <c r="E986" s="1"/>
      <c r="F986" s="1"/>
      <c r="G986" s="1"/>
      <c r="H986" s="1"/>
      <c r="I986" s="1"/>
      <c r="J986" s="1"/>
      <c r="K986" s="1"/>
      <c r="L986" s="1"/>
      <c r="M986" s="1"/>
    </row>
    <row r="987" spans="2:13" x14ac:dyDescent="0.35">
      <c r="B987" s="1"/>
      <c r="C987" s="1"/>
      <c r="D987" s="1"/>
      <c r="E987" s="1"/>
      <c r="F987" s="1"/>
      <c r="G987" s="1"/>
      <c r="H987" s="1"/>
      <c r="I987" s="1"/>
      <c r="J987" s="1"/>
      <c r="K987" s="1"/>
      <c r="L987" s="1"/>
      <c r="M987" s="1"/>
    </row>
    <row r="988" spans="2:13" x14ac:dyDescent="0.35">
      <c r="B988" s="1"/>
      <c r="C988" s="1"/>
      <c r="D988" s="1"/>
      <c r="E988" s="1"/>
      <c r="F988" s="1"/>
      <c r="G988" s="1"/>
      <c r="H988" s="1"/>
      <c r="I988" s="1"/>
      <c r="J988" s="1"/>
      <c r="K988" s="1"/>
      <c r="L988" s="1"/>
      <c r="M988" s="1"/>
    </row>
    <row r="989" spans="2:13" x14ac:dyDescent="0.35">
      <c r="B989" s="1"/>
      <c r="C989" s="1"/>
      <c r="D989" s="1"/>
      <c r="E989" s="1"/>
      <c r="F989" s="1"/>
      <c r="G989" s="1"/>
      <c r="H989" s="1"/>
      <c r="I989" s="1"/>
      <c r="J989" s="1"/>
      <c r="K989" s="1"/>
      <c r="L989" s="1"/>
      <c r="M989" s="1"/>
    </row>
    <row r="990" spans="2:13" x14ac:dyDescent="0.35">
      <c r="B990" s="1"/>
      <c r="C990" s="1"/>
      <c r="D990" s="1"/>
      <c r="E990" s="1"/>
      <c r="F990" s="1"/>
      <c r="G990" s="1"/>
      <c r="H990" s="1"/>
      <c r="I990" s="1"/>
      <c r="J990" s="1"/>
      <c r="K990" s="1"/>
      <c r="L990" s="1"/>
      <c r="M990" s="1"/>
    </row>
    <row r="991" spans="2:13" x14ac:dyDescent="0.35">
      <c r="B991" s="1"/>
      <c r="C991" s="1"/>
      <c r="D991" s="1"/>
      <c r="E991" s="1"/>
      <c r="F991" s="1"/>
      <c r="G991" s="1"/>
      <c r="H991" s="1"/>
      <c r="I991" s="1"/>
      <c r="J991" s="1"/>
      <c r="K991" s="1"/>
      <c r="L991" s="1"/>
      <c r="M991" s="1"/>
    </row>
    <row r="992" spans="2:13" x14ac:dyDescent="0.35">
      <c r="B992" s="1"/>
      <c r="C992" s="1"/>
      <c r="D992" s="1"/>
      <c r="E992" s="1"/>
      <c r="F992" s="1"/>
      <c r="G992" s="1"/>
      <c r="H992" s="1"/>
      <c r="I992" s="1"/>
      <c r="J992" s="1"/>
      <c r="K992" s="1"/>
      <c r="L992" s="1"/>
      <c r="M992" s="1"/>
    </row>
    <row r="993" spans="2:13" x14ac:dyDescent="0.35">
      <c r="B993" s="1"/>
      <c r="C993" s="1"/>
      <c r="D993" s="1"/>
      <c r="E993" s="1"/>
      <c r="F993" s="1"/>
      <c r="G993" s="1"/>
      <c r="H993" s="1"/>
      <c r="I993" s="1"/>
      <c r="J993" s="1"/>
      <c r="K993" s="1"/>
      <c r="L993" s="1"/>
      <c r="M993" s="1"/>
    </row>
    <row r="994" spans="2:13" x14ac:dyDescent="0.35">
      <c r="B994" s="1"/>
      <c r="C994" s="1"/>
      <c r="D994" s="1"/>
      <c r="E994" s="1"/>
      <c r="F994" s="1"/>
      <c r="G994" s="1"/>
      <c r="H994" s="1"/>
      <c r="I994" s="1"/>
      <c r="J994" s="1"/>
      <c r="K994" s="1"/>
      <c r="L994" s="1"/>
      <c r="M994" s="1"/>
    </row>
    <row r="995" spans="2:13" x14ac:dyDescent="0.35">
      <c r="B995" s="1"/>
      <c r="C995" s="1"/>
      <c r="D995" s="1"/>
      <c r="E995" s="1"/>
      <c r="F995" s="1"/>
      <c r="G995" s="1"/>
      <c r="H995" s="1"/>
      <c r="I995" s="1"/>
      <c r="J995" s="1"/>
      <c r="K995" s="1"/>
      <c r="L995" s="1"/>
      <c r="M995" s="1"/>
    </row>
    <row r="996" spans="2:13" x14ac:dyDescent="0.35">
      <c r="B996" s="1"/>
      <c r="C996" s="1"/>
      <c r="D996" s="1"/>
      <c r="E996" s="1"/>
      <c r="F996" s="1"/>
      <c r="G996" s="1"/>
      <c r="H996" s="1"/>
      <c r="I996" s="1"/>
      <c r="J996" s="1"/>
      <c r="K996" s="1"/>
      <c r="L996" s="1"/>
      <c r="M996" s="1"/>
    </row>
    <row r="997" spans="2:13" x14ac:dyDescent="0.35">
      <c r="B997" s="1"/>
      <c r="C997" s="1"/>
      <c r="D997" s="1"/>
      <c r="E997" s="1"/>
      <c r="F997" s="1"/>
      <c r="G997" s="1"/>
      <c r="H997" s="1"/>
      <c r="I997" s="1"/>
      <c r="J997" s="1"/>
      <c r="K997" s="1"/>
      <c r="L997" s="1"/>
      <c r="M997" s="1"/>
    </row>
    <row r="998" spans="2:13" x14ac:dyDescent="0.35">
      <c r="B998" s="1"/>
      <c r="C998" s="1"/>
      <c r="D998" s="1"/>
      <c r="E998" s="1"/>
      <c r="F998" s="1"/>
      <c r="G998" s="1"/>
      <c r="H998" s="1"/>
      <c r="I998" s="1"/>
      <c r="J998" s="1"/>
      <c r="K998" s="1"/>
      <c r="L998" s="1"/>
      <c r="M998" s="1"/>
    </row>
    <row r="999" spans="2:13" x14ac:dyDescent="0.35">
      <c r="B999" s="1"/>
      <c r="C999" s="1"/>
      <c r="D999" s="1"/>
      <c r="E999" s="1"/>
      <c r="F999" s="1"/>
      <c r="G999" s="1"/>
      <c r="H999" s="1"/>
      <c r="I999" s="1"/>
      <c r="J999" s="1"/>
      <c r="K999" s="1"/>
      <c r="L999" s="1"/>
      <c r="M999" s="1"/>
    </row>
    <row r="1000" spans="2:13" x14ac:dyDescent="0.35">
      <c r="B1000" s="1"/>
      <c r="C1000" s="1"/>
      <c r="D1000" s="1"/>
      <c r="E1000" s="1"/>
      <c r="F1000" s="1"/>
      <c r="G1000" s="1"/>
      <c r="H1000" s="1"/>
      <c r="I1000" s="1"/>
      <c r="J1000" s="1"/>
      <c r="K1000" s="1"/>
      <c r="L1000" s="1"/>
      <c r="M1000" s="1"/>
    </row>
    <row r="1001" spans="2:13" x14ac:dyDescent="0.35">
      <c r="B1001" s="1"/>
      <c r="C1001" s="1"/>
      <c r="D1001" s="1"/>
      <c r="E1001" s="1"/>
      <c r="F1001" s="1"/>
      <c r="G1001" s="1"/>
      <c r="H1001" s="1"/>
      <c r="I1001" s="1"/>
      <c r="J1001" s="1"/>
      <c r="K1001" s="1"/>
      <c r="L1001" s="1"/>
      <c r="M1001" s="1"/>
    </row>
    <row r="1002" spans="2:13" x14ac:dyDescent="0.35">
      <c r="B1002" s="1"/>
      <c r="C1002" s="1"/>
      <c r="D1002" s="1"/>
      <c r="E1002" s="1"/>
      <c r="F1002" s="1"/>
      <c r="G1002" s="1"/>
      <c r="H1002" s="1"/>
      <c r="I1002" s="1"/>
      <c r="J1002" s="1"/>
      <c r="K1002" s="1"/>
      <c r="L1002" s="1"/>
      <c r="M1002" s="1"/>
    </row>
    <row r="1003" spans="2:13" x14ac:dyDescent="0.35">
      <c r="B1003" s="1"/>
      <c r="C1003" s="1"/>
      <c r="D1003" s="1"/>
      <c r="E1003" s="1"/>
      <c r="F1003" s="1"/>
      <c r="G1003" s="1"/>
      <c r="H1003" s="1"/>
      <c r="I1003" s="1"/>
      <c r="J1003" s="1"/>
      <c r="K1003" s="1"/>
      <c r="L1003" s="1"/>
      <c r="M1003" s="1"/>
    </row>
    <row r="1004" spans="2:13" x14ac:dyDescent="0.35">
      <c r="B1004" s="1"/>
      <c r="C1004" s="1"/>
      <c r="D1004" s="1"/>
      <c r="E1004" s="1"/>
      <c r="F1004" s="1"/>
      <c r="G1004" s="1"/>
      <c r="H1004" s="1"/>
      <c r="I1004" s="1"/>
      <c r="J1004" s="1"/>
      <c r="K1004" s="1"/>
      <c r="L1004" s="1"/>
      <c r="M1004" s="1"/>
    </row>
    <row r="1005" spans="2:13" x14ac:dyDescent="0.35">
      <c r="B1005" s="1"/>
      <c r="C1005" s="1"/>
      <c r="D1005" s="1"/>
      <c r="E1005" s="1"/>
      <c r="F1005" s="1"/>
      <c r="G1005" s="1"/>
      <c r="H1005" s="1"/>
      <c r="I1005" s="1"/>
      <c r="J1005" s="1"/>
      <c r="K1005" s="1"/>
      <c r="L1005" s="1"/>
      <c r="M1005" s="1"/>
    </row>
    <row r="1006" spans="2:13" x14ac:dyDescent="0.35">
      <c r="B1006" s="1"/>
      <c r="C1006" s="1"/>
      <c r="D1006" s="1"/>
      <c r="E1006" s="1"/>
      <c r="F1006" s="1"/>
      <c r="G1006" s="1"/>
      <c r="H1006" s="1"/>
      <c r="I1006" s="1"/>
      <c r="J1006" s="1"/>
      <c r="K1006" s="1"/>
      <c r="L1006" s="1"/>
      <c r="M1006" s="1"/>
    </row>
    <row r="1007" spans="2:13" x14ac:dyDescent="0.35">
      <c r="B1007" s="1"/>
      <c r="C1007" s="1"/>
      <c r="D1007" s="1"/>
      <c r="E1007" s="1"/>
      <c r="F1007" s="1"/>
      <c r="G1007" s="1"/>
      <c r="H1007" s="1"/>
      <c r="I1007" s="1"/>
      <c r="J1007" s="1"/>
      <c r="K1007" s="1"/>
      <c r="L1007" s="1"/>
      <c r="M1007" s="1"/>
    </row>
    <row r="1008" spans="2:13" x14ac:dyDescent="0.35">
      <c r="B1008" s="1"/>
      <c r="C1008" s="1"/>
      <c r="D1008" s="1"/>
      <c r="E1008" s="1"/>
      <c r="F1008" s="1"/>
      <c r="G1008" s="1"/>
      <c r="H1008" s="1"/>
      <c r="I1008" s="1"/>
      <c r="J1008" s="1"/>
      <c r="K1008" s="1"/>
      <c r="L1008" s="1"/>
      <c r="M1008" s="1"/>
    </row>
    <row r="1009" spans="2:13" x14ac:dyDescent="0.35">
      <c r="B1009" s="1"/>
      <c r="C1009" s="1"/>
      <c r="D1009" s="1"/>
      <c r="E1009" s="1"/>
      <c r="F1009" s="1"/>
      <c r="G1009" s="1"/>
      <c r="H1009" s="1"/>
      <c r="I1009" s="1"/>
      <c r="J1009" s="1"/>
      <c r="K1009" s="1"/>
      <c r="L1009" s="1"/>
      <c r="M1009" s="1"/>
    </row>
    <row r="1010" spans="2:13" x14ac:dyDescent="0.35">
      <c r="B1010" s="1"/>
      <c r="C1010" s="1"/>
      <c r="D1010" s="1"/>
      <c r="E1010" s="1"/>
      <c r="F1010" s="1"/>
      <c r="G1010" s="1"/>
      <c r="H1010" s="1"/>
      <c r="I1010" s="1"/>
      <c r="J1010" s="1"/>
      <c r="K1010" s="1"/>
      <c r="L1010" s="1"/>
      <c r="M1010" s="1"/>
    </row>
    <row r="1011" spans="2:13" x14ac:dyDescent="0.35">
      <c r="B1011" s="1"/>
      <c r="C1011" s="1"/>
      <c r="D1011" s="1"/>
      <c r="E1011" s="1"/>
      <c r="F1011" s="1"/>
      <c r="G1011" s="1"/>
      <c r="H1011" s="1"/>
      <c r="I1011" s="1"/>
      <c r="J1011" s="1"/>
      <c r="K1011" s="1"/>
      <c r="L1011" s="1"/>
      <c r="M1011" s="1"/>
    </row>
    <row r="1012" spans="2:13" x14ac:dyDescent="0.35">
      <c r="B1012" s="1"/>
      <c r="C1012" s="1"/>
      <c r="D1012" s="1"/>
      <c r="E1012" s="1"/>
      <c r="F1012" s="1"/>
      <c r="G1012" s="1"/>
      <c r="H1012" s="1"/>
      <c r="I1012" s="1"/>
      <c r="J1012" s="1"/>
      <c r="K1012" s="1"/>
      <c r="L1012" s="1"/>
      <c r="M1012" s="1"/>
    </row>
    <row r="1013" spans="2:13" x14ac:dyDescent="0.35">
      <c r="B1013" s="1"/>
      <c r="C1013" s="1"/>
      <c r="D1013" s="1"/>
      <c r="E1013" s="1"/>
      <c r="F1013" s="1"/>
      <c r="G1013" s="1"/>
      <c r="H1013" s="1"/>
      <c r="I1013" s="1"/>
      <c r="J1013" s="1"/>
      <c r="K1013" s="1"/>
      <c r="L1013" s="1"/>
      <c r="M1013" s="1"/>
    </row>
    <row r="1014" spans="2:13" x14ac:dyDescent="0.35">
      <c r="B1014" s="1"/>
      <c r="C1014" s="1"/>
      <c r="D1014" s="1"/>
      <c r="E1014" s="1"/>
      <c r="F1014" s="1"/>
      <c r="G1014" s="1"/>
      <c r="H1014" s="1"/>
      <c r="I1014" s="1"/>
      <c r="J1014" s="1"/>
      <c r="K1014" s="1"/>
      <c r="L1014" s="1"/>
      <c r="M1014" s="1"/>
    </row>
    <row r="1015" spans="2:13" x14ac:dyDescent="0.35">
      <c r="B1015" s="1"/>
      <c r="C1015" s="1"/>
      <c r="D1015" s="1"/>
      <c r="E1015" s="1"/>
      <c r="F1015" s="1"/>
      <c r="G1015" s="1"/>
      <c r="H1015" s="1"/>
      <c r="I1015" s="1"/>
      <c r="J1015" s="1"/>
      <c r="K1015" s="1"/>
      <c r="L1015" s="1"/>
      <c r="M1015" s="1"/>
    </row>
    <row r="1016" spans="2:13" x14ac:dyDescent="0.35">
      <c r="B1016" s="1"/>
      <c r="C1016" s="1"/>
      <c r="D1016" s="1"/>
      <c r="E1016" s="1"/>
      <c r="F1016" s="1"/>
      <c r="G1016" s="1"/>
      <c r="H1016" s="1"/>
      <c r="I1016" s="1"/>
      <c r="J1016" s="1"/>
      <c r="K1016" s="1"/>
      <c r="L1016" s="1"/>
      <c r="M1016" s="1"/>
    </row>
    <row r="1017" spans="2:13" x14ac:dyDescent="0.35">
      <c r="B1017" s="1"/>
      <c r="C1017" s="1"/>
      <c r="D1017" s="1"/>
      <c r="E1017" s="1"/>
      <c r="F1017" s="1"/>
      <c r="G1017" s="1"/>
      <c r="H1017" s="1"/>
      <c r="I1017" s="1"/>
      <c r="J1017" s="1"/>
      <c r="K1017" s="1"/>
      <c r="L1017" s="1"/>
      <c r="M1017" s="1"/>
    </row>
    <row r="1018" spans="2:13" x14ac:dyDescent="0.35">
      <c r="B1018" s="1"/>
      <c r="C1018" s="1"/>
      <c r="D1018" s="1"/>
      <c r="E1018" s="1"/>
      <c r="F1018" s="1"/>
      <c r="G1018" s="1"/>
      <c r="H1018" s="1"/>
      <c r="I1018" s="1"/>
      <c r="J1018" s="1"/>
      <c r="K1018" s="1"/>
      <c r="L1018" s="1"/>
      <c r="M1018" s="1"/>
    </row>
    <row r="1019" spans="2:13" x14ac:dyDescent="0.35">
      <c r="B1019" s="1"/>
      <c r="C1019" s="1"/>
      <c r="D1019" s="1"/>
      <c r="E1019" s="1"/>
      <c r="F1019" s="1"/>
      <c r="G1019" s="1"/>
      <c r="H1019" s="1"/>
      <c r="I1019" s="1"/>
      <c r="J1019" s="1"/>
      <c r="K1019" s="1"/>
      <c r="L1019" s="1"/>
      <c r="M1019" s="1"/>
    </row>
    <row r="1020" spans="2:13" x14ac:dyDescent="0.35">
      <c r="B1020" s="1"/>
      <c r="C1020" s="1"/>
      <c r="D1020" s="1"/>
      <c r="E1020" s="1"/>
      <c r="F1020" s="1"/>
      <c r="G1020" s="1"/>
      <c r="H1020" s="1"/>
      <c r="I1020" s="1"/>
      <c r="J1020" s="1"/>
      <c r="K1020" s="1"/>
      <c r="L1020" s="1"/>
      <c r="M1020" s="1"/>
    </row>
    <row r="1021" spans="2:13" x14ac:dyDescent="0.35">
      <c r="B1021" s="1"/>
      <c r="C1021" s="1"/>
      <c r="D1021" s="1"/>
      <c r="E1021" s="1"/>
      <c r="F1021" s="1"/>
      <c r="G1021" s="1"/>
      <c r="H1021" s="1"/>
      <c r="I1021" s="1"/>
      <c r="J1021" s="1"/>
      <c r="K1021" s="1"/>
      <c r="L1021" s="1"/>
      <c r="M1021" s="1"/>
    </row>
    <row r="1022" spans="2:13" x14ac:dyDescent="0.35">
      <c r="B1022" s="1"/>
      <c r="C1022" s="1"/>
      <c r="D1022" s="1"/>
      <c r="E1022" s="1"/>
      <c r="F1022" s="1"/>
      <c r="G1022" s="1"/>
      <c r="H1022" s="1"/>
      <c r="I1022" s="1"/>
      <c r="J1022" s="1"/>
      <c r="K1022" s="1"/>
      <c r="L1022" s="1"/>
      <c r="M1022" s="1"/>
    </row>
    <row r="1023" spans="2:13" x14ac:dyDescent="0.35">
      <c r="B1023" s="1"/>
      <c r="C1023" s="1"/>
      <c r="D1023" s="1"/>
      <c r="E1023" s="1"/>
      <c r="F1023" s="1"/>
      <c r="G1023" s="1"/>
      <c r="H1023" s="1"/>
      <c r="I1023" s="1"/>
      <c r="J1023" s="1"/>
      <c r="K1023" s="1"/>
      <c r="L1023" s="1"/>
      <c r="M1023" s="1"/>
    </row>
    <row r="1024" spans="2:13" x14ac:dyDescent="0.35">
      <c r="B1024" s="1"/>
      <c r="C1024" s="1"/>
      <c r="D1024" s="1"/>
      <c r="E1024" s="1"/>
      <c r="F1024" s="1"/>
      <c r="G1024" s="1"/>
      <c r="H1024" s="1"/>
      <c r="I1024" s="1"/>
      <c r="J1024" s="1"/>
      <c r="K1024" s="1"/>
      <c r="L1024" s="1"/>
      <c r="M1024" s="1"/>
    </row>
    <row r="1025" spans="2:13" x14ac:dyDescent="0.35">
      <c r="B1025" s="1"/>
      <c r="C1025" s="1"/>
      <c r="D1025" s="1"/>
      <c r="E1025" s="1"/>
      <c r="F1025" s="1"/>
      <c r="G1025" s="1"/>
      <c r="H1025" s="1"/>
      <c r="I1025" s="1"/>
      <c r="J1025" s="1"/>
      <c r="K1025" s="1"/>
      <c r="L1025" s="1"/>
      <c r="M1025" s="1"/>
    </row>
    <row r="1026" spans="2:13" x14ac:dyDescent="0.35">
      <c r="B1026" s="1"/>
      <c r="C1026" s="1"/>
      <c r="D1026" s="1"/>
      <c r="E1026" s="1"/>
      <c r="F1026" s="1"/>
      <c r="G1026" s="1"/>
      <c r="H1026" s="1"/>
      <c r="I1026" s="1"/>
      <c r="J1026" s="1"/>
      <c r="K1026" s="1"/>
      <c r="L1026" s="1"/>
      <c r="M1026" s="1"/>
    </row>
    <row r="1027" spans="2:13" x14ac:dyDescent="0.35">
      <c r="B1027" s="1"/>
      <c r="C1027" s="1"/>
      <c r="D1027" s="1"/>
      <c r="E1027" s="1"/>
      <c r="F1027" s="1"/>
      <c r="G1027" s="1"/>
      <c r="H1027" s="1"/>
      <c r="I1027" s="1"/>
      <c r="J1027" s="1"/>
      <c r="K1027" s="1"/>
      <c r="L1027" s="1"/>
      <c r="M1027" s="1"/>
    </row>
    <row r="1028" spans="2:13" x14ac:dyDescent="0.35">
      <c r="B1028" s="1"/>
      <c r="C1028" s="1"/>
      <c r="D1028" s="1"/>
      <c r="E1028" s="1"/>
      <c r="F1028" s="1"/>
      <c r="G1028" s="1"/>
      <c r="H1028" s="1"/>
      <c r="I1028" s="1"/>
      <c r="J1028" s="1"/>
      <c r="K1028" s="1"/>
      <c r="L1028" s="1"/>
      <c r="M1028" s="1"/>
    </row>
    <row r="1029" spans="2:13" x14ac:dyDescent="0.35">
      <c r="B1029" s="1"/>
      <c r="C1029" s="1"/>
      <c r="D1029" s="1"/>
      <c r="E1029" s="1"/>
      <c r="F1029" s="1"/>
      <c r="G1029" s="1"/>
      <c r="H1029" s="1"/>
      <c r="I1029" s="1"/>
      <c r="J1029" s="1"/>
      <c r="K1029" s="1"/>
      <c r="L1029" s="1"/>
      <c r="M1029" s="1"/>
    </row>
    <row r="1030" spans="2:13" x14ac:dyDescent="0.35">
      <c r="B1030" s="1"/>
      <c r="C1030" s="1"/>
      <c r="D1030" s="1"/>
      <c r="E1030" s="1"/>
      <c r="F1030" s="1"/>
      <c r="G1030" s="1"/>
      <c r="H1030" s="1"/>
      <c r="I1030" s="1"/>
      <c r="J1030" s="1"/>
      <c r="K1030" s="1"/>
      <c r="L1030" s="1"/>
      <c r="M1030" s="1"/>
    </row>
    <row r="1031" spans="2:13" x14ac:dyDescent="0.35">
      <c r="B1031" s="1"/>
      <c r="C1031" s="1"/>
      <c r="D1031" s="1"/>
      <c r="E1031" s="1"/>
      <c r="F1031" s="1"/>
      <c r="G1031" s="1"/>
      <c r="H1031" s="1"/>
      <c r="I1031" s="1"/>
      <c r="J1031" s="1"/>
      <c r="K1031" s="1"/>
      <c r="L1031" s="1"/>
      <c r="M1031" s="1"/>
    </row>
    <row r="1032" spans="2:13" x14ac:dyDescent="0.35">
      <c r="B1032" s="1"/>
      <c r="C1032" s="1"/>
      <c r="D1032" s="1"/>
      <c r="E1032" s="1"/>
      <c r="F1032" s="1"/>
      <c r="G1032" s="1"/>
      <c r="H1032" s="1"/>
      <c r="I1032" s="1"/>
      <c r="J1032" s="1"/>
      <c r="K1032" s="1"/>
      <c r="L1032" s="1"/>
      <c r="M1032" s="1"/>
    </row>
    <row r="1033" spans="2:13" x14ac:dyDescent="0.35">
      <c r="B1033" s="1"/>
      <c r="C1033" s="1"/>
      <c r="D1033" s="1"/>
      <c r="E1033" s="1"/>
      <c r="F1033" s="1"/>
      <c r="G1033" s="1"/>
      <c r="H1033" s="1"/>
      <c r="I1033" s="1"/>
      <c r="J1033" s="1"/>
      <c r="K1033" s="1"/>
      <c r="L1033" s="1"/>
      <c r="M1033" s="1"/>
    </row>
    <row r="1034" spans="2:13" x14ac:dyDescent="0.35">
      <c r="B1034" s="1"/>
      <c r="C1034" s="1"/>
      <c r="D1034" s="1"/>
      <c r="E1034" s="1"/>
      <c r="F1034" s="1"/>
      <c r="G1034" s="1"/>
      <c r="H1034" s="1"/>
      <c r="I1034" s="1"/>
      <c r="J1034" s="1"/>
      <c r="K1034" s="1"/>
      <c r="L1034" s="1"/>
      <c r="M1034" s="1"/>
    </row>
    <row r="1035" spans="2:13" x14ac:dyDescent="0.35">
      <c r="B1035" s="1"/>
      <c r="C1035" s="1"/>
      <c r="D1035" s="1"/>
      <c r="E1035" s="1"/>
      <c r="F1035" s="1"/>
      <c r="G1035" s="1"/>
      <c r="H1035" s="1"/>
      <c r="I1035" s="1"/>
      <c r="J1035" s="1"/>
      <c r="K1035" s="1"/>
      <c r="L1035" s="1"/>
      <c r="M1035" s="1"/>
    </row>
    <row r="1036" spans="2:13" x14ac:dyDescent="0.35">
      <c r="B1036" s="1"/>
      <c r="C1036" s="1"/>
      <c r="D1036" s="1"/>
      <c r="E1036" s="1"/>
      <c r="F1036" s="1"/>
      <c r="G1036" s="1"/>
      <c r="H1036" s="1"/>
      <c r="I1036" s="1"/>
      <c r="J1036" s="1"/>
      <c r="K1036" s="1"/>
      <c r="L1036" s="1"/>
      <c r="M1036" s="1"/>
    </row>
    <row r="1037" spans="2:13" x14ac:dyDescent="0.35">
      <c r="B1037" s="1"/>
      <c r="C1037" s="1"/>
      <c r="D1037" s="1"/>
      <c r="E1037" s="1"/>
      <c r="F1037" s="1"/>
      <c r="G1037" s="1"/>
      <c r="H1037" s="1"/>
      <c r="I1037" s="1"/>
      <c r="J1037" s="1"/>
      <c r="K1037" s="1"/>
      <c r="L1037" s="1"/>
      <c r="M1037" s="1"/>
    </row>
    <row r="1038" spans="2:13" x14ac:dyDescent="0.35">
      <c r="B1038" s="1"/>
      <c r="C1038" s="1"/>
      <c r="D1038" s="1"/>
      <c r="E1038" s="1"/>
      <c r="F1038" s="1"/>
      <c r="G1038" s="1"/>
      <c r="H1038" s="1"/>
      <c r="I1038" s="1"/>
      <c r="J1038" s="1"/>
      <c r="K1038" s="1"/>
      <c r="L1038" s="1"/>
      <c r="M1038" s="1"/>
    </row>
    <row r="1039" spans="2:13" x14ac:dyDescent="0.35">
      <c r="B1039" s="1"/>
      <c r="C1039" s="1"/>
      <c r="D1039" s="1"/>
      <c r="E1039" s="1"/>
      <c r="F1039" s="1"/>
      <c r="G1039" s="1"/>
      <c r="H1039" s="1"/>
      <c r="I1039" s="1"/>
      <c r="J1039" s="1"/>
      <c r="K1039" s="1"/>
      <c r="L1039" s="1"/>
      <c r="M1039" s="1"/>
    </row>
    <row r="1040" spans="2:13" x14ac:dyDescent="0.35">
      <c r="B1040" s="1"/>
      <c r="C1040" s="1"/>
      <c r="D1040" s="1"/>
      <c r="E1040" s="1"/>
      <c r="F1040" s="1"/>
      <c r="G1040" s="1"/>
      <c r="H1040" s="1"/>
      <c r="I1040" s="1"/>
      <c r="J1040" s="1"/>
      <c r="K1040" s="1"/>
      <c r="L1040" s="1"/>
      <c r="M1040" s="1"/>
    </row>
    <row r="1041" spans="2:13" x14ac:dyDescent="0.35">
      <c r="B1041" s="1"/>
      <c r="C1041" s="1"/>
      <c r="D1041" s="1"/>
      <c r="E1041" s="1"/>
      <c r="F1041" s="1"/>
      <c r="G1041" s="1"/>
      <c r="H1041" s="1"/>
      <c r="I1041" s="1"/>
      <c r="J1041" s="1"/>
      <c r="K1041" s="1"/>
      <c r="L1041" s="1"/>
      <c r="M1041" s="1"/>
    </row>
    <row r="1042" spans="2:13" x14ac:dyDescent="0.35">
      <c r="B1042" s="1"/>
      <c r="C1042" s="1"/>
      <c r="D1042" s="1"/>
      <c r="E1042" s="1"/>
      <c r="F1042" s="1"/>
      <c r="G1042" s="1"/>
      <c r="H1042" s="1"/>
      <c r="I1042" s="1"/>
      <c r="J1042" s="1"/>
      <c r="K1042" s="1"/>
      <c r="L1042" s="1"/>
      <c r="M1042" s="1"/>
    </row>
    <row r="1043" spans="2:13" x14ac:dyDescent="0.35">
      <c r="B1043" s="1"/>
      <c r="C1043" s="1"/>
      <c r="D1043" s="1"/>
      <c r="E1043" s="1"/>
      <c r="F1043" s="1"/>
      <c r="G1043" s="1"/>
      <c r="H1043" s="1"/>
      <c r="I1043" s="1"/>
      <c r="J1043" s="1"/>
      <c r="K1043" s="1"/>
      <c r="L1043" s="1"/>
      <c r="M1043" s="1"/>
    </row>
    <row r="1044" spans="2:13" x14ac:dyDescent="0.35">
      <c r="B1044" s="1"/>
      <c r="C1044" s="1"/>
      <c r="D1044" s="1"/>
      <c r="E1044" s="1"/>
      <c r="F1044" s="1"/>
      <c r="G1044" s="1"/>
      <c r="H1044" s="1"/>
      <c r="I1044" s="1"/>
      <c r="J1044" s="1"/>
      <c r="K1044" s="1"/>
      <c r="L1044" s="1"/>
      <c r="M1044" s="1"/>
    </row>
    <row r="1045" spans="2:13" x14ac:dyDescent="0.35">
      <c r="B1045" s="1"/>
      <c r="C1045" s="1"/>
      <c r="D1045" s="1"/>
      <c r="E1045" s="1"/>
      <c r="F1045" s="1"/>
      <c r="G1045" s="1"/>
      <c r="H1045" s="1"/>
      <c r="I1045" s="1"/>
      <c r="J1045" s="1"/>
      <c r="K1045" s="1"/>
      <c r="L1045" s="1"/>
      <c r="M1045" s="1"/>
    </row>
    <row r="1046" spans="2:13" x14ac:dyDescent="0.35">
      <c r="B1046" s="1"/>
      <c r="C1046" s="1"/>
      <c r="D1046" s="1"/>
      <c r="E1046" s="1"/>
      <c r="F1046" s="1"/>
      <c r="G1046" s="1"/>
      <c r="H1046" s="1"/>
      <c r="I1046" s="1"/>
      <c r="J1046" s="1"/>
      <c r="K1046" s="1"/>
      <c r="L1046" s="1"/>
      <c r="M1046" s="1"/>
    </row>
    <row r="1047" spans="2:13" x14ac:dyDescent="0.35">
      <c r="B1047" s="1"/>
      <c r="C1047" s="1"/>
      <c r="D1047" s="1"/>
      <c r="E1047" s="1"/>
      <c r="F1047" s="1"/>
      <c r="G1047" s="1"/>
      <c r="H1047" s="1"/>
      <c r="I1047" s="1"/>
      <c r="J1047" s="1"/>
      <c r="K1047" s="1"/>
      <c r="L1047" s="1"/>
      <c r="M1047" s="1"/>
    </row>
    <row r="1048" spans="2:13" x14ac:dyDescent="0.35">
      <c r="B1048" s="1"/>
      <c r="C1048" s="1"/>
      <c r="D1048" s="1"/>
      <c r="E1048" s="1"/>
      <c r="F1048" s="1"/>
      <c r="G1048" s="1"/>
      <c r="H1048" s="1"/>
      <c r="I1048" s="1"/>
      <c r="J1048" s="1"/>
      <c r="K1048" s="1"/>
      <c r="L1048" s="1"/>
      <c r="M1048" s="1"/>
    </row>
    <row r="1049" spans="2:13" x14ac:dyDescent="0.35">
      <c r="B1049" s="1"/>
      <c r="C1049" s="1"/>
      <c r="D1049" s="1"/>
      <c r="E1049" s="1"/>
      <c r="F1049" s="1"/>
      <c r="G1049" s="1"/>
      <c r="H1049" s="1"/>
      <c r="I1049" s="1"/>
      <c r="J1049" s="1"/>
      <c r="K1049" s="1"/>
      <c r="L1049" s="1"/>
      <c r="M1049" s="1"/>
    </row>
    <row r="1050" spans="2:13" x14ac:dyDescent="0.35">
      <c r="B1050" s="1"/>
      <c r="C1050" s="1"/>
      <c r="D1050" s="1"/>
      <c r="E1050" s="1"/>
      <c r="F1050" s="1"/>
      <c r="G1050" s="1"/>
      <c r="H1050" s="1"/>
      <c r="I1050" s="1"/>
      <c r="J1050" s="1"/>
      <c r="K1050" s="1"/>
      <c r="L1050" s="1"/>
      <c r="M1050" s="1"/>
    </row>
    <row r="1051" spans="2:13" x14ac:dyDescent="0.35">
      <c r="B1051" s="1"/>
      <c r="C1051" s="1"/>
      <c r="D1051" s="1"/>
      <c r="E1051" s="1"/>
      <c r="F1051" s="1"/>
      <c r="G1051" s="1"/>
      <c r="H1051" s="1"/>
      <c r="I1051" s="1"/>
      <c r="J1051" s="1"/>
      <c r="K1051" s="1"/>
      <c r="L1051" s="1"/>
      <c r="M1051" s="1"/>
    </row>
    <row r="1052" spans="2:13" x14ac:dyDescent="0.35">
      <c r="B1052" s="1"/>
      <c r="C1052" s="1"/>
      <c r="D1052" s="1"/>
      <c r="E1052" s="1"/>
      <c r="F1052" s="1"/>
      <c r="G1052" s="1"/>
      <c r="H1052" s="1"/>
      <c r="I1052" s="1"/>
      <c r="J1052" s="1"/>
      <c r="K1052" s="1"/>
      <c r="L1052" s="1"/>
      <c r="M1052" s="1"/>
    </row>
    <row r="1053" spans="2:13" x14ac:dyDescent="0.35">
      <c r="B1053" s="1"/>
      <c r="C1053" s="1"/>
      <c r="D1053" s="1"/>
      <c r="E1053" s="1"/>
      <c r="F1053" s="1"/>
      <c r="G1053" s="1"/>
      <c r="H1053" s="1"/>
      <c r="I1053" s="1"/>
      <c r="J1053" s="1"/>
      <c r="K1053" s="1"/>
      <c r="L1053" s="1"/>
      <c r="M1053" s="1"/>
    </row>
    <row r="1054" spans="2:13" x14ac:dyDescent="0.35">
      <c r="B1054" s="1"/>
      <c r="C1054" s="1"/>
      <c r="D1054" s="1"/>
      <c r="E1054" s="1"/>
      <c r="F1054" s="1"/>
      <c r="G1054" s="1"/>
      <c r="H1054" s="1"/>
      <c r="I1054" s="1"/>
      <c r="J1054" s="1"/>
      <c r="K1054" s="1"/>
      <c r="L1054" s="1"/>
      <c r="M1054" s="1"/>
    </row>
    <row r="1055" spans="2:13" x14ac:dyDescent="0.35">
      <c r="B1055" s="1"/>
      <c r="C1055" s="1"/>
      <c r="D1055" s="1"/>
      <c r="E1055" s="1"/>
      <c r="F1055" s="1"/>
      <c r="G1055" s="1"/>
      <c r="H1055" s="1"/>
      <c r="I1055" s="1"/>
      <c r="J1055" s="1"/>
      <c r="K1055" s="1"/>
      <c r="L1055" s="1"/>
      <c r="M1055" s="1"/>
    </row>
    <row r="1056" spans="2:13" x14ac:dyDescent="0.35">
      <c r="B1056" s="1"/>
      <c r="C1056" s="1"/>
      <c r="D1056" s="1"/>
      <c r="E1056" s="1"/>
      <c r="F1056" s="1"/>
      <c r="G1056" s="1"/>
      <c r="H1056" s="1"/>
      <c r="I1056" s="1"/>
      <c r="J1056" s="1"/>
      <c r="K1056" s="1"/>
      <c r="L1056" s="1"/>
      <c r="M1056" s="1"/>
    </row>
    <row r="1057" spans="2:13" x14ac:dyDescent="0.35">
      <c r="B1057" s="1"/>
      <c r="C1057" s="1"/>
      <c r="D1057" s="1"/>
      <c r="E1057" s="1"/>
      <c r="F1057" s="1"/>
      <c r="G1057" s="1"/>
      <c r="H1057" s="1"/>
      <c r="I1057" s="1"/>
      <c r="J1057" s="1"/>
      <c r="K1057" s="1"/>
      <c r="L1057" s="1"/>
      <c r="M1057" s="1"/>
    </row>
    <row r="1058" spans="2:13" x14ac:dyDescent="0.35">
      <c r="B1058" s="1"/>
      <c r="C1058" s="1"/>
      <c r="D1058" s="1"/>
      <c r="E1058" s="1"/>
      <c r="F1058" s="1"/>
      <c r="G1058" s="1"/>
      <c r="H1058" s="1"/>
      <c r="I1058" s="1"/>
      <c r="J1058" s="1"/>
      <c r="K1058" s="1"/>
      <c r="L1058" s="1"/>
      <c r="M1058" s="1"/>
    </row>
    <row r="1059" spans="2:13" x14ac:dyDescent="0.35">
      <c r="B1059" s="1"/>
      <c r="C1059" s="1"/>
      <c r="D1059" s="1"/>
      <c r="E1059" s="1"/>
      <c r="F1059" s="1"/>
      <c r="G1059" s="1"/>
      <c r="H1059" s="1"/>
      <c r="I1059" s="1"/>
      <c r="J1059" s="1"/>
      <c r="K1059" s="1"/>
      <c r="L1059" s="1"/>
      <c r="M1059" s="1"/>
    </row>
    <row r="1060" spans="2:13" x14ac:dyDescent="0.35">
      <c r="B1060" s="1"/>
      <c r="C1060" s="1"/>
      <c r="D1060" s="1"/>
      <c r="E1060" s="1"/>
      <c r="F1060" s="1"/>
      <c r="G1060" s="1"/>
      <c r="H1060" s="1"/>
      <c r="I1060" s="1"/>
      <c r="J1060" s="1"/>
      <c r="K1060" s="1"/>
      <c r="L1060" s="1"/>
      <c r="M1060" s="1"/>
    </row>
    <row r="1061" spans="2:13" x14ac:dyDescent="0.35">
      <c r="B1061" s="1"/>
      <c r="C1061" s="1"/>
      <c r="D1061" s="1"/>
      <c r="E1061" s="1"/>
      <c r="F1061" s="1"/>
      <c r="G1061" s="1"/>
      <c r="H1061" s="1"/>
      <c r="I1061" s="1"/>
      <c r="J1061" s="1"/>
      <c r="K1061" s="1"/>
      <c r="L1061" s="1"/>
      <c r="M1061" s="1"/>
    </row>
    <row r="1062" spans="2:13" x14ac:dyDescent="0.35">
      <c r="B1062" s="1"/>
      <c r="C1062" s="1"/>
      <c r="D1062" s="1"/>
      <c r="E1062" s="1"/>
      <c r="F1062" s="1"/>
      <c r="G1062" s="1"/>
      <c r="H1062" s="1"/>
      <c r="I1062" s="1"/>
      <c r="J1062" s="1"/>
      <c r="K1062" s="1"/>
      <c r="L1062" s="1"/>
      <c r="M1062" s="1"/>
    </row>
    <row r="1063" spans="2:13" x14ac:dyDescent="0.35">
      <c r="B1063" s="1"/>
      <c r="C1063" s="1"/>
      <c r="D1063" s="1"/>
      <c r="E1063" s="1"/>
      <c r="F1063" s="1"/>
      <c r="G1063" s="1"/>
      <c r="H1063" s="1"/>
      <c r="I1063" s="1"/>
      <c r="J1063" s="1"/>
      <c r="K1063" s="1"/>
      <c r="L1063" s="1"/>
      <c r="M1063" s="1"/>
    </row>
    <row r="1064" spans="2:13" x14ac:dyDescent="0.35">
      <c r="B1064" s="1"/>
      <c r="C1064" s="1"/>
      <c r="D1064" s="1"/>
      <c r="E1064" s="1"/>
      <c r="F1064" s="1"/>
      <c r="G1064" s="1"/>
      <c r="H1064" s="1"/>
      <c r="I1064" s="1"/>
      <c r="J1064" s="1"/>
      <c r="K1064" s="1"/>
      <c r="L1064" s="1"/>
      <c r="M1064" s="1"/>
    </row>
    <row r="1065" spans="2:13" x14ac:dyDescent="0.35">
      <c r="B1065" s="1"/>
      <c r="C1065" s="1"/>
      <c r="D1065" s="1"/>
      <c r="E1065" s="1"/>
      <c r="F1065" s="1"/>
      <c r="G1065" s="1"/>
      <c r="H1065" s="1"/>
      <c r="I1065" s="1"/>
      <c r="J1065" s="1"/>
      <c r="K1065" s="1"/>
      <c r="L1065" s="1"/>
      <c r="M1065" s="1"/>
    </row>
    <row r="1066" spans="2:13" x14ac:dyDescent="0.35">
      <c r="B1066" s="1"/>
      <c r="C1066" s="1"/>
      <c r="D1066" s="1"/>
      <c r="E1066" s="1"/>
      <c r="F1066" s="1"/>
      <c r="G1066" s="1"/>
      <c r="H1066" s="1"/>
      <c r="I1066" s="1"/>
      <c r="J1066" s="1"/>
      <c r="K1066" s="1"/>
      <c r="L1066" s="1"/>
      <c r="M1066" s="1"/>
    </row>
    <row r="1067" spans="2:13" x14ac:dyDescent="0.35">
      <c r="B1067" s="1"/>
      <c r="C1067" s="1"/>
      <c r="D1067" s="1"/>
      <c r="E1067" s="1"/>
      <c r="F1067" s="1"/>
      <c r="G1067" s="1"/>
      <c r="H1067" s="1"/>
      <c r="I1067" s="1"/>
      <c r="J1067" s="1"/>
      <c r="K1067" s="1"/>
      <c r="L1067" s="1"/>
      <c r="M1067" s="1"/>
    </row>
    <row r="1068" spans="2:13" x14ac:dyDescent="0.35">
      <c r="B1068" s="1"/>
      <c r="C1068" s="1"/>
      <c r="D1068" s="1"/>
      <c r="E1068" s="1"/>
      <c r="F1068" s="1"/>
      <c r="G1068" s="1"/>
      <c r="H1068" s="1"/>
      <c r="I1068" s="1"/>
      <c r="J1068" s="1"/>
      <c r="K1068" s="1"/>
      <c r="L1068" s="1"/>
      <c r="M1068" s="1"/>
    </row>
    <row r="1069" spans="2:13" x14ac:dyDescent="0.35">
      <c r="B1069" s="1"/>
      <c r="C1069" s="1"/>
      <c r="D1069" s="1"/>
      <c r="E1069" s="1"/>
      <c r="F1069" s="1"/>
      <c r="G1069" s="1"/>
      <c r="H1069" s="1"/>
      <c r="I1069" s="1"/>
      <c r="J1069" s="1"/>
      <c r="K1069" s="1"/>
      <c r="L1069" s="1"/>
      <c r="M1069" s="1"/>
    </row>
    <row r="1070" spans="2:13" x14ac:dyDescent="0.35">
      <c r="B1070" s="1"/>
      <c r="C1070" s="1"/>
      <c r="D1070" s="1"/>
      <c r="E1070" s="1"/>
      <c r="F1070" s="1"/>
      <c r="G1070" s="1"/>
      <c r="H1070" s="1"/>
      <c r="I1070" s="1"/>
      <c r="J1070" s="1"/>
      <c r="K1070" s="1"/>
      <c r="L1070" s="1"/>
      <c r="M1070" s="1"/>
    </row>
    <row r="1071" spans="2:13" x14ac:dyDescent="0.35">
      <c r="B1071" s="1"/>
      <c r="C1071" s="1"/>
      <c r="D1071" s="1"/>
      <c r="E1071" s="1"/>
      <c r="F1071" s="1"/>
      <c r="G1071" s="1"/>
      <c r="H1071" s="1"/>
      <c r="I1071" s="1"/>
      <c r="J1071" s="1"/>
      <c r="K1071" s="1"/>
      <c r="L1071" s="1"/>
      <c r="M1071" s="1"/>
    </row>
    <row r="1072" spans="2:13" x14ac:dyDescent="0.35">
      <c r="B1072" s="1"/>
      <c r="C1072" s="1"/>
      <c r="D1072" s="1"/>
      <c r="E1072" s="1"/>
      <c r="F1072" s="1"/>
      <c r="G1072" s="1"/>
      <c r="H1072" s="1"/>
      <c r="I1072" s="1"/>
      <c r="J1072" s="1"/>
      <c r="K1072" s="1"/>
      <c r="L1072" s="1"/>
      <c r="M1072" s="1"/>
    </row>
    <row r="1073" spans="2:13" x14ac:dyDescent="0.35">
      <c r="B1073" s="1"/>
      <c r="C1073" s="1"/>
      <c r="D1073" s="1"/>
      <c r="E1073" s="1"/>
      <c r="F1073" s="1"/>
      <c r="G1073" s="1"/>
      <c r="H1073" s="1"/>
      <c r="I1073" s="1"/>
      <c r="J1073" s="1"/>
      <c r="K1073" s="1"/>
      <c r="L1073" s="1"/>
      <c r="M1073" s="1"/>
    </row>
    <row r="1074" spans="2:13" x14ac:dyDescent="0.35">
      <c r="B1074" s="1"/>
      <c r="C1074" s="1"/>
      <c r="D1074" s="1"/>
      <c r="E1074" s="1"/>
      <c r="F1074" s="1"/>
      <c r="G1074" s="1"/>
      <c r="H1074" s="1"/>
      <c r="I1074" s="1"/>
      <c r="J1074" s="1"/>
      <c r="K1074" s="1"/>
      <c r="L1074" s="1"/>
      <c r="M1074" s="1"/>
    </row>
    <row r="1075" spans="2:13" x14ac:dyDescent="0.35">
      <c r="B1075" s="1"/>
      <c r="C1075" s="1"/>
      <c r="D1075" s="1"/>
      <c r="E1075" s="1"/>
      <c r="F1075" s="1"/>
      <c r="G1075" s="1"/>
      <c r="H1075" s="1"/>
      <c r="I1075" s="1"/>
      <c r="J1075" s="1"/>
      <c r="K1075" s="1"/>
      <c r="L1075" s="1"/>
      <c r="M1075" s="1"/>
    </row>
    <row r="1076" spans="2:13" x14ac:dyDescent="0.35">
      <c r="B1076" s="1"/>
      <c r="C1076" s="1"/>
      <c r="D1076" s="1"/>
      <c r="E1076" s="1"/>
      <c r="F1076" s="1"/>
      <c r="G1076" s="1"/>
      <c r="H1076" s="1"/>
      <c r="I1076" s="1"/>
      <c r="J1076" s="1"/>
      <c r="K1076" s="1"/>
      <c r="L1076" s="1"/>
      <c r="M1076" s="1"/>
    </row>
    <row r="1077" spans="2:13" x14ac:dyDescent="0.35">
      <c r="B1077" s="1"/>
      <c r="C1077" s="1"/>
      <c r="D1077" s="1"/>
      <c r="E1077" s="1"/>
      <c r="F1077" s="1"/>
      <c r="G1077" s="1"/>
      <c r="H1077" s="1"/>
      <c r="I1077" s="1"/>
      <c r="J1077" s="1"/>
      <c r="K1077" s="1"/>
      <c r="L1077" s="1"/>
      <c r="M1077" s="1"/>
    </row>
    <row r="1078" spans="2:13" x14ac:dyDescent="0.35">
      <c r="B1078" s="1"/>
      <c r="C1078" s="1"/>
      <c r="D1078" s="1"/>
      <c r="E1078" s="1"/>
      <c r="F1078" s="1"/>
      <c r="G1078" s="1"/>
      <c r="H1078" s="1"/>
      <c r="I1078" s="1"/>
      <c r="J1078" s="1"/>
      <c r="K1078" s="1"/>
      <c r="L1078" s="1"/>
      <c r="M1078" s="1"/>
    </row>
    <row r="1079" spans="2:13" x14ac:dyDescent="0.35">
      <c r="B1079" s="1"/>
      <c r="C1079" s="1"/>
      <c r="D1079" s="1"/>
      <c r="E1079" s="1"/>
      <c r="F1079" s="1"/>
      <c r="G1079" s="1"/>
      <c r="H1079" s="1"/>
      <c r="I1079" s="1"/>
      <c r="J1079" s="1"/>
      <c r="K1079" s="1"/>
      <c r="L1079" s="1"/>
      <c r="M1079" s="1"/>
    </row>
    <row r="1080" spans="2:13" x14ac:dyDescent="0.35">
      <c r="B1080" s="1"/>
      <c r="C1080" s="1"/>
      <c r="D1080" s="1"/>
      <c r="E1080" s="1"/>
      <c r="F1080" s="1"/>
      <c r="G1080" s="1"/>
      <c r="H1080" s="1"/>
      <c r="I1080" s="1"/>
      <c r="J1080" s="1"/>
      <c r="K1080" s="1"/>
      <c r="L1080" s="1"/>
      <c r="M1080" s="1"/>
    </row>
    <row r="1081" spans="2:13" x14ac:dyDescent="0.35">
      <c r="B1081" s="1"/>
      <c r="C1081" s="1"/>
      <c r="D1081" s="1"/>
      <c r="E1081" s="1"/>
      <c r="F1081" s="1"/>
      <c r="G1081" s="1"/>
      <c r="H1081" s="1"/>
      <c r="I1081" s="1"/>
      <c r="J1081" s="1"/>
      <c r="K1081" s="1"/>
      <c r="L1081" s="1"/>
      <c r="M1081" s="1"/>
    </row>
    <row r="1082" spans="2:13" x14ac:dyDescent="0.35">
      <c r="B1082" s="1"/>
      <c r="C1082" s="1"/>
      <c r="D1082" s="1"/>
      <c r="E1082" s="1"/>
      <c r="F1082" s="1"/>
      <c r="G1082" s="1"/>
      <c r="H1082" s="1"/>
      <c r="I1082" s="1"/>
      <c r="J1082" s="1"/>
      <c r="K1082" s="1"/>
      <c r="L1082" s="1"/>
      <c r="M1082" s="1"/>
    </row>
    <row r="1083" spans="2:13" x14ac:dyDescent="0.35">
      <c r="B1083" s="1"/>
      <c r="C1083" s="1"/>
      <c r="D1083" s="1"/>
      <c r="E1083" s="1"/>
      <c r="F1083" s="1"/>
      <c r="G1083" s="1"/>
      <c r="H1083" s="1"/>
      <c r="I1083" s="1"/>
      <c r="J1083" s="1"/>
      <c r="K1083" s="1"/>
      <c r="L1083" s="1"/>
      <c r="M1083" s="1"/>
    </row>
    <row r="1084" spans="2:13" x14ac:dyDescent="0.35">
      <c r="B1084" s="1"/>
      <c r="C1084" s="1"/>
      <c r="D1084" s="1"/>
      <c r="E1084" s="1"/>
      <c r="F1084" s="1"/>
      <c r="G1084" s="1"/>
      <c r="H1084" s="1"/>
      <c r="I1084" s="1"/>
      <c r="J1084" s="1"/>
      <c r="K1084" s="1"/>
      <c r="L1084" s="1"/>
      <c r="M1084" s="1"/>
    </row>
    <row r="1085" spans="2:13" x14ac:dyDescent="0.35">
      <c r="B1085" s="1"/>
      <c r="C1085" s="1"/>
      <c r="D1085" s="1"/>
      <c r="E1085" s="1"/>
      <c r="F1085" s="1"/>
      <c r="G1085" s="1"/>
      <c r="H1085" s="1"/>
      <c r="I1085" s="1"/>
      <c r="J1085" s="1"/>
      <c r="K1085" s="1"/>
      <c r="L1085" s="1"/>
      <c r="M1085" s="1"/>
    </row>
    <row r="1086" spans="2:13" x14ac:dyDescent="0.35">
      <c r="B1086" s="1"/>
      <c r="C1086" s="1"/>
      <c r="D1086" s="1"/>
      <c r="E1086" s="1"/>
      <c r="F1086" s="1"/>
      <c r="G1086" s="1"/>
      <c r="H1086" s="1"/>
      <c r="I1086" s="1"/>
      <c r="J1086" s="1"/>
      <c r="K1086" s="1"/>
      <c r="L1086" s="1"/>
      <c r="M1086" s="1"/>
    </row>
    <row r="1087" spans="2:13" x14ac:dyDescent="0.35">
      <c r="B1087" s="1"/>
      <c r="C1087" s="1"/>
      <c r="D1087" s="1"/>
      <c r="E1087" s="1"/>
      <c r="F1087" s="1"/>
      <c r="G1087" s="1"/>
      <c r="H1087" s="1"/>
      <c r="I1087" s="1"/>
      <c r="J1087" s="1"/>
      <c r="K1087" s="1"/>
      <c r="L1087" s="1"/>
      <c r="M1087" s="1"/>
    </row>
    <row r="1088" spans="2:13" x14ac:dyDescent="0.35">
      <c r="B1088" s="1"/>
      <c r="C1088" s="1"/>
      <c r="D1088" s="1"/>
      <c r="E1088" s="1"/>
      <c r="F1088" s="1"/>
      <c r="G1088" s="1"/>
      <c r="H1088" s="1"/>
      <c r="I1088" s="1"/>
      <c r="J1088" s="1"/>
      <c r="K1088" s="1"/>
      <c r="L1088" s="1"/>
      <c r="M1088" s="1"/>
    </row>
    <row r="1089" spans="2:13" x14ac:dyDescent="0.35">
      <c r="B1089" s="1"/>
      <c r="C1089" s="1"/>
      <c r="D1089" s="1"/>
      <c r="E1089" s="1"/>
      <c r="F1089" s="1"/>
      <c r="G1089" s="1"/>
      <c r="H1089" s="1"/>
      <c r="I1089" s="1"/>
      <c r="J1089" s="1"/>
      <c r="K1089" s="1"/>
      <c r="L1089" s="1"/>
      <c r="M1089" s="1"/>
    </row>
    <row r="1090" spans="2:13" x14ac:dyDescent="0.35">
      <c r="B1090" s="1"/>
      <c r="C1090" s="1"/>
      <c r="D1090" s="1"/>
      <c r="E1090" s="1"/>
      <c r="F1090" s="1"/>
      <c r="G1090" s="1"/>
      <c r="H1090" s="1"/>
      <c r="I1090" s="1"/>
      <c r="J1090" s="1"/>
      <c r="K1090" s="1"/>
      <c r="L1090" s="1"/>
      <c r="M1090" s="1"/>
    </row>
    <row r="1091" spans="2:13" x14ac:dyDescent="0.35">
      <c r="B1091" s="1"/>
      <c r="C1091" s="1"/>
      <c r="D1091" s="1"/>
      <c r="E1091" s="1"/>
      <c r="F1091" s="1"/>
      <c r="G1091" s="1"/>
      <c r="H1091" s="1"/>
      <c r="I1091" s="1"/>
      <c r="J1091" s="1"/>
      <c r="K1091" s="1"/>
      <c r="L1091" s="1"/>
      <c r="M1091" s="1"/>
    </row>
    <row r="1092" spans="2:13" x14ac:dyDescent="0.35">
      <c r="B1092" s="1"/>
      <c r="C1092" s="1"/>
      <c r="D1092" s="1"/>
      <c r="E1092" s="1"/>
      <c r="F1092" s="1"/>
      <c r="G1092" s="1"/>
      <c r="H1092" s="1"/>
      <c r="I1092" s="1"/>
      <c r="J1092" s="1"/>
      <c r="K1092" s="1"/>
      <c r="L1092" s="1"/>
      <c r="M1092" s="1"/>
    </row>
    <row r="1093" spans="2:13" x14ac:dyDescent="0.35">
      <c r="B1093" s="1"/>
      <c r="C1093" s="1"/>
      <c r="D1093" s="1"/>
      <c r="E1093" s="1"/>
      <c r="F1093" s="1"/>
      <c r="G1093" s="1"/>
      <c r="H1093" s="1"/>
      <c r="I1093" s="1"/>
      <c r="J1093" s="1"/>
      <c r="K1093" s="1"/>
      <c r="L1093" s="1"/>
      <c r="M1093" s="1"/>
    </row>
    <row r="1094" spans="2:13" x14ac:dyDescent="0.35">
      <c r="B1094" s="1"/>
      <c r="C1094" s="1"/>
      <c r="D1094" s="1"/>
      <c r="E1094" s="1"/>
      <c r="F1094" s="1"/>
      <c r="G1094" s="1"/>
      <c r="H1094" s="1"/>
      <c r="I1094" s="1"/>
      <c r="J1094" s="1"/>
      <c r="K1094" s="1"/>
      <c r="L1094" s="1"/>
      <c r="M1094" s="1"/>
    </row>
    <row r="1095" spans="2:13" x14ac:dyDescent="0.35">
      <c r="B1095" s="1"/>
      <c r="C1095" s="1"/>
      <c r="D1095" s="1"/>
      <c r="E1095" s="1"/>
      <c r="F1095" s="1"/>
      <c r="G1095" s="1"/>
      <c r="H1095" s="1"/>
      <c r="I1095" s="1"/>
      <c r="J1095" s="1"/>
      <c r="K1095" s="1"/>
      <c r="L1095" s="1"/>
      <c r="M1095" s="1"/>
    </row>
    <row r="1096" spans="2:13" x14ac:dyDescent="0.35">
      <c r="B1096" s="1"/>
      <c r="C1096" s="1"/>
      <c r="D1096" s="1"/>
      <c r="E1096" s="1"/>
      <c r="F1096" s="1"/>
      <c r="G1096" s="1"/>
      <c r="H1096" s="1"/>
      <c r="I1096" s="1"/>
      <c r="J1096" s="1"/>
      <c r="K1096" s="1"/>
      <c r="L1096" s="1"/>
      <c r="M1096" s="1"/>
    </row>
    <row r="1097" spans="2:13" x14ac:dyDescent="0.35">
      <c r="B1097" s="1"/>
      <c r="C1097" s="1"/>
      <c r="D1097" s="1"/>
      <c r="E1097" s="1"/>
      <c r="F1097" s="1"/>
      <c r="G1097" s="1"/>
      <c r="H1097" s="1"/>
      <c r="I1097" s="1"/>
      <c r="J1097" s="1"/>
      <c r="K1097" s="1"/>
      <c r="L1097" s="1"/>
      <c r="M1097" s="1"/>
    </row>
    <row r="1098" spans="2:13" x14ac:dyDescent="0.35">
      <c r="B1098" s="1"/>
      <c r="C1098" s="1"/>
      <c r="D1098" s="1"/>
      <c r="E1098" s="1"/>
      <c r="F1098" s="1"/>
      <c r="G1098" s="1"/>
      <c r="H1098" s="1"/>
      <c r="I1098" s="1"/>
      <c r="J1098" s="1"/>
      <c r="K1098" s="1"/>
      <c r="L1098" s="1"/>
      <c r="M1098" s="1"/>
    </row>
    <row r="1099" spans="2:13" x14ac:dyDescent="0.35">
      <c r="B1099" s="1"/>
      <c r="C1099" s="1"/>
      <c r="D1099" s="1"/>
      <c r="E1099" s="1"/>
      <c r="F1099" s="1"/>
      <c r="G1099" s="1"/>
      <c r="H1099" s="1"/>
      <c r="I1099" s="1"/>
      <c r="J1099" s="1"/>
      <c r="K1099" s="1"/>
      <c r="L1099" s="1"/>
      <c r="M1099" s="1"/>
    </row>
    <row r="1100" spans="2:13" x14ac:dyDescent="0.35">
      <c r="B1100" s="1"/>
      <c r="C1100" s="1"/>
      <c r="D1100" s="1"/>
      <c r="E1100" s="1"/>
      <c r="F1100" s="1"/>
      <c r="G1100" s="1"/>
      <c r="H1100" s="1"/>
      <c r="I1100" s="1"/>
      <c r="J1100" s="1"/>
      <c r="K1100" s="1"/>
      <c r="L1100" s="1"/>
      <c r="M1100" s="1"/>
    </row>
    <row r="1101" spans="2:13" x14ac:dyDescent="0.35">
      <c r="B1101" s="1"/>
      <c r="C1101" s="1"/>
      <c r="D1101" s="1"/>
      <c r="E1101" s="1"/>
      <c r="F1101" s="1"/>
      <c r="G1101" s="1"/>
      <c r="H1101" s="1"/>
      <c r="I1101" s="1"/>
      <c r="J1101" s="1"/>
      <c r="K1101" s="1"/>
      <c r="L1101" s="1"/>
      <c r="M1101" s="1"/>
    </row>
    <row r="1102" spans="2:13" x14ac:dyDescent="0.35">
      <c r="B1102" s="1"/>
      <c r="C1102" s="1"/>
      <c r="D1102" s="1"/>
      <c r="E1102" s="1"/>
      <c r="F1102" s="1"/>
      <c r="G1102" s="1"/>
      <c r="H1102" s="1"/>
      <c r="I1102" s="1"/>
      <c r="J1102" s="1"/>
      <c r="K1102" s="1"/>
      <c r="L1102" s="1"/>
      <c r="M1102" s="1"/>
    </row>
    <row r="1103" spans="2:13" x14ac:dyDescent="0.35">
      <c r="B1103" s="1"/>
      <c r="C1103" s="1"/>
      <c r="D1103" s="1"/>
      <c r="E1103" s="1"/>
      <c r="F1103" s="1"/>
      <c r="G1103" s="1"/>
      <c r="H1103" s="1"/>
      <c r="I1103" s="1"/>
      <c r="J1103" s="1"/>
      <c r="K1103" s="1"/>
      <c r="L1103" s="1"/>
      <c r="M1103" s="1"/>
    </row>
    <row r="1104" spans="2:13" x14ac:dyDescent="0.35">
      <c r="B1104" s="1"/>
      <c r="C1104" s="1"/>
      <c r="D1104" s="1"/>
      <c r="E1104" s="1"/>
      <c r="F1104" s="1"/>
      <c r="G1104" s="1"/>
      <c r="H1104" s="1"/>
      <c r="I1104" s="1"/>
      <c r="J1104" s="1"/>
      <c r="K1104" s="1"/>
      <c r="L1104" s="1"/>
      <c r="M1104" s="1"/>
    </row>
    <row r="1105" spans="2:13" x14ac:dyDescent="0.35">
      <c r="B1105" s="1"/>
      <c r="C1105" s="1"/>
      <c r="D1105" s="1"/>
      <c r="E1105" s="1"/>
      <c r="F1105" s="1"/>
      <c r="G1105" s="1"/>
      <c r="H1105" s="1"/>
      <c r="I1105" s="1"/>
      <c r="J1105" s="1"/>
      <c r="K1105" s="1"/>
      <c r="L1105" s="1"/>
      <c r="M1105" s="1"/>
    </row>
    <row r="1106" spans="2:13" x14ac:dyDescent="0.35">
      <c r="B1106" s="1"/>
      <c r="C1106" s="1"/>
      <c r="D1106" s="1"/>
      <c r="E1106" s="1"/>
      <c r="F1106" s="1"/>
      <c r="G1106" s="1"/>
      <c r="H1106" s="1"/>
      <c r="I1106" s="1"/>
      <c r="J1106" s="1"/>
      <c r="K1106" s="1"/>
      <c r="L1106" s="1"/>
      <c r="M1106" s="1"/>
    </row>
    <row r="1107" spans="2:13" x14ac:dyDescent="0.35">
      <c r="B1107" s="1"/>
      <c r="C1107" s="1"/>
      <c r="D1107" s="1"/>
      <c r="E1107" s="1"/>
      <c r="F1107" s="1"/>
      <c r="G1107" s="1"/>
      <c r="H1107" s="1"/>
      <c r="I1107" s="1"/>
      <c r="J1107" s="1"/>
      <c r="K1107" s="1"/>
      <c r="L1107" s="1"/>
      <c r="M1107" s="1"/>
    </row>
    <row r="1108" spans="2:13" x14ac:dyDescent="0.35">
      <c r="B1108" s="1"/>
      <c r="C1108" s="1"/>
      <c r="D1108" s="1"/>
      <c r="E1108" s="1"/>
      <c r="F1108" s="1"/>
      <c r="G1108" s="1"/>
      <c r="H1108" s="1"/>
      <c r="I1108" s="1"/>
      <c r="J1108" s="1"/>
      <c r="K1108" s="1"/>
      <c r="L1108" s="1"/>
      <c r="M1108" s="1"/>
    </row>
    <row r="1109" spans="2:13" x14ac:dyDescent="0.35">
      <c r="B1109" s="1"/>
      <c r="C1109" s="1"/>
      <c r="D1109" s="1"/>
      <c r="E1109" s="1"/>
      <c r="F1109" s="1"/>
      <c r="G1109" s="1"/>
      <c r="H1109" s="1"/>
      <c r="I1109" s="1"/>
      <c r="J1109" s="1"/>
      <c r="K1109" s="1"/>
      <c r="L1109" s="1"/>
      <c r="M1109" s="1"/>
    </row>
    <row r="1110" spans="2:13" x14ac:dyDescent="0.35">
      <c r="B1110" s="1"/>
      <c r="C1110" s="1"/>
      <c r="D1110" s="1"/>
      <c r="E1110" s="1"/>
      <c r="F1110" s="1"/>
      <c r="G1110" s="1"/>
      <c r="H1110" s="1"/>
      <c r="I1110" s="1"/>
      <c r="J1110" s="1"/>
      <c r="K1110" s="1"/>
      <c r="L1110" s="1"/>
      <c r="M1110" s="1"/>
    </row>
    <row r="1111" spans="2:13" x14ac:dyDescent="0.35">
      <c r="B1111" s="1"/>
      <c r="C1111" s="1"/>
      <c r="D1111" s="1"/>
      <c r="E1111" s="1"/>
      <c r="F1111" s="1"/>
      <c r="G1111" s="1"/>
      <c r="H1111" s="1"/>
      <c r="I1111" s="1"/>
      <c r="J1111" s="1"/>
      <c r="K1111" s="1"/>
      <c r="L1111" s="1"/>
      <c r="M1111" s="1"/>
    </row>
    <row r="1112" spans="2:13" x14ac:dyDescent="0.35">
      <c r="B1112" s="1"/>
      <c r="C1112" s="1"/>
      <c r="D1112" s="1"/>
      <c r="E1112" s="1"/>
      <c r="F1112" s="1"/>
      <c r="G1112" s="1"/>
      <c r="H1112" s="1"/>
      <c r="I1112" s="1"/>
      <c r="J1112" s="1"/>
      <c r="K1112" s="1"/>
      <c r="L1112" s="1"/>
      <c r="M1112" s="1"/>
    </row>
    <row r="1113" spans="2:13" x14ac:dyDescent="0.35">
      <c r="B1113" s="1"/>
      <c r="C1113" s="1"/>
      <c r="D1113" s="1"/>
      <c r="E1113" s="1"/>
      <c r="F1113" s="1"/>
      <c r="G1113" s="1"/>
      <c r="H1113" s="1"/>
      <c r="I1113" s="1"/>
      <c r="J1113" s="1"/>
      <c r="K1113" s="1"/>
      <c r="L1113" s="1"/>
      <c r="M1113" s="1"/>
    </row>
    <row r="1114" spans="2:13" x14ac:dyDescent="0.35">
      <c r="B1114" s="1"/>
      <c r="C1114" s="1"/>
      <c r="D1114" s="1"/>
      <c r="E1114" s="1"/>
      <c r="F1114" s="1"/>
      <c r="G1114" s="1"/>
      <c r="H1114" s="1"/>
      <c r="I1114" s="1"/>
      <c r="J1114" s="1"/>
      <c r="K1114" s="1"/>
      <c r="L1114" s="1"/>
      <c r="M1114" s="1"/>
    </row>
    <row r="1115" spans="2:13" x14ac:dyDescent="0.35">
      <c r="B1115" s="1"/>
      <c r="C1115" s="1"/>
      <c r="D1115" s="1"/>
      <c r="E1115" s="1"/>
      <c r="F1115" s="1"/>
      <c r="G1115" s="1"/>
      <c r="H1115" s="1"/>
      <c r="I1115" s="1"/>
      <c r="J1115" s="1"/>
      <c r="K1115" s="1"/>
      <c r="L1115" s="1"/>
      <c r="M1115" s="1"/>
    </row>
    <row r="1116" spans="2:13" x14ac:dyDescent="0.35">
      <c r="B1116" s="1"/>
      <c r="C1116" s="1"/>
      <c r="D1116" s="1"/>
      <c r="E1116" s="1"/>
      <c r="F1116" s="1"/>
      <c r="G1116" s="1"/>
      <c r="H1116" s="1"/>
      <c r="I1116" s="1"/>
      <c r="J1116" s="1"/>
      <c r="K1116" s="1"/>
      <c r="L1116" s="1"/>
      <c r="M1116" s="1"/>
    </row>
    <row r="1117" spans="2:13" x14ac:dyDescent="0.35">
      <c r="B1117" s="1"/>
      <c r="C1117" s="1"/>
      <c r="D1117" s="1"/>
      <c r="E1117" s="1"/>
      <c r="F1117" s="1"/>
      <c r="G1117" s="1"/>
      <c r="H1117" s="1"/>
      <c r="I1117" s="1"/>
      <c r="J1117" s="1"/>
      <c r="K1117" s="1"/>
      <c r="L1117" s="1"/>
      <c r="M1117" s="1"/>
    </row>
    <row r="1118" spans="2:13" x14ac:dyDescent="0.35">
      <c r="B1118" s="1"/>
      <c r="C1118" s="1"/>
      <c r="D1118" s="1"/>
      <c r="E1118" s="1"/>
      <c r="F1118" s="1"/>
      <c r="G1118" s="1"/>
      <c r="H1118" s="1"/>
      <c r="I1118" s="1"/>
      <c r="J1118" s="1"/>
      <c r="K1118" s="1"/>
      <c r="L1118" s="1"/>
      <c r="M1118" s="1"/>
    </row>
    <row r="1119" spans="2:13" x14ac:dyDescent="0.35">
      <c r="B1119" s="1"/>
      <c r="C1119" s="1"/>
      <c r="D1119" s="1"/>
      <c r="E1119" s="1"/>
      <c r="F1119" s="1"/>
      <c r="G1119" s="1"/>
      <c r="H1119" s="1"/>
      <c r="I1119" s="1"/>
      <c r="J1119" s="1"/>
      <c r="K1119" s="1"/>
      <c r="L1119" s="1"/>
      <c r="M1119" s="1"/>
    </row>
    <row r="1120" spans="2:13" x14ac:dyDescent="0.35">
      <c r="B1120" s="1"/>
      <c r="C1120" s="1"/>
      <c r="D1120" s="1"/>
      <c r="E1120" s="1"/>
      <c r="F1120" s="1"/>
      <c r="G1120" s="1"/>
      <c r="H1120" s="1"/>
      <c r="I1120" s="1"/>
      <c r="J1120" s="1"/>
      <c r="K1120" s="1"/>
      <c r="L1120" s="1"/>
      <c r="M1120" s="1"/>
    </row>
    <row r="1121" spans="2:13" x14ac:dyDescent="0.35">
      <c r="B1121" s="1"/>
      <c r="C1121" s="1"/>
      <c r="D1121" s="1"/>
      <c r="E1121" s="1"/>
      <c r="F1121" s="1"/>
      <c r="G1121" s="1"/>
      <c r="H1121" s="1"/>
      <c r="I1121" s="1"/>
      <c r="J1121" s="1"/>
      <c r="K1121" s="1"/>
      <c r="L1121" s="1"/>
      <c r="M1121" s="1"/>
    </row>
    <row r="1122" spans="2:13" x14ac:dyDescent="0.35">
      <c r="B1122" s="1"/>
      <c r="C1122" s="1"/>
      <c r="D1122" s="1"/>
      <c r="E1122" s="1"/>
      <c r="F1122" s="1"/>
      <c r="G1122" s="1"/>
      <c r="H1122" s="1"/>
      <c r="I1122" s="1"/>
      <c r="J1122" s="1"/>
      <c r="K1122" s="1"/>
      <c r="L1122" s="1"/>
      <c r="M1122" s="1"/>
    </row>
    <row r="1123" spans="2:13" x14ac:dyDescent="0.35">
      <c r="B1123" s="1"/>
      <c r="C1123" s="1"/>
      <c r="D1123" s="1"/>
      <c r="E1123" s="1"/>
      <c r="F1123" s="1"/>
      <c r="G1123" s="1"/>
      <c r="H1123" s="1"/>
      <c r="I1123" s="1"/>
      <c r="J1123" s="1"/>
      <c r="K1123" s="1"/>
      <c r="L1123" s="1"/>
      <c r="M1123" s="1"/>
    </row>
    <row r="1124" spans="2:13" x14ac:dyDescent="0.35">
      <c r="B1124" s="1"/>
      <c r="C1124" s="1"/>
      <c r="D1124" s="1"/>
      <c r="E1124" s="1"/>
      <c r="F1124" s="1"/>
      <c r="G1124" s="1"/>
      <c r="H1124" s="1"/>
      <c r="I1124" s="1"/>
      <c r="J1124" s="1"/>
      <c r="K1124" s="1"/>
      <c r="L1124" s="1"/>
      <c r="M1124" s="1"/>
    </row>
    <row r="1125" spans="2:13" x14ac:dyDescent="0.35">
      <c r="B1125" s="1"/>
      <c r="C1125" s="1"/>
      <c r="D1125" s="1"/>
      <c r="E1125" s="1"/>
      <c r="F1125" s="1"/>
      <c r="G1125" s="1"/>
      <c r="H1125" s="1"/>
      <c r="I1125" s="1"/>
      <c r="J1125" s="1"/>
      <c r="K1125" s="1"/>
      <c r="L1125" s="1"/>
      <c r="M1125" s="1"/>
    </row>
    <row r="1126" spans="2:13" x14ac:dyDescent="0.35">
      <c r="B1126" s="1"/>
      <c r="C1126" s="1"/>
      <c r="D1126" s="1"/>
      <c r="E1126" s="1"/>
      <c r="F1126" s="1"/>
      <c r="G1126" s="1"/>
      <c r="H1126" s="1"/>
      <c r="I1126" s="1"/>
      <c r="J1126" s="1"/>
      <c r="K1126" s="1"/>
      <c r="L1126" s="1"/>
      <c r="M1126" s="1"/>
    </row>
    <row r="1127" spans="2:13" x14ac:dyDescent="0.35">
      <c r="B1127" s="1"/>
      <c r="C1127" s="1"/>
      <c r="D1127" s="1"/>
      <c r="E1127" s="1"/>
      <c r="F1127" s="1"/>
      <c r="G1127" s="1"/>
      <c r="H1127" s="1"/>
      <c r="I1127" s="1"/>
      <c r="J1127" s="1"/>
      <c r="K1127" s="1"/>
      <c r="L1127" s="1"/>
      <c r="M1127" s="1"/>
    </row>
    <row r="1128" spans="2:13" x14ac:dyDescent="0.35">
      <c r="B1128" s="1"/>
      <c r="C1128" s="1"/>
      <c r="D1128" s="1"/>
      <c r="E1128" s="1"/>
      <c r="F1128" s="1"/>
      <c r="G1128" s="1"/>
      <c r="H1128" s="1"/>
      <c r="I1128" s="1"/>
      <c r="J1128" s="1"/>
      <c r="K1128" s="1"/>
      <c r="L1128" s="1"/>
      <c r="M1128" s="1"/>
    </row>
    <row r="1129" spans="2:13" x14ac:dyDescent="0.35">
      <c r="B1129" s="1"/>
      <c r="C1129" s="1"/>
      <c r="D1129" s="1"/>
      <c r="E1129" s="1"/>
      <c r="F1129" s="1"/>
      <c r="G1129" s="1"/>
      <c r="H1129" s="1"/>
      <c r="I1129" s="1"/>
      <c r="J1129" s="1"/>
      <c r="K1129" s="1"/>
      <c r="L1129" s="1"/>
      <c r="M1129" s="1"/>
    </row>
    <row r="1130" spans="2:13" x14ac:dyDescent="0.35">
      <c r="B1130" s="1"/>
      <c r="C1130" s="1"/>
      <c r="D1130" s="1"/>
      <c r="E1130" s="1"/>
      <c r="F1130" s="1"/>
      <c r="G1130" s="1"/>
      <c r="H1130" s="1"/>
      <c r="I1130" s="1"/>
      <c r="J1130" s="1"/>
      <c r="K1130" s="1"/>
      <c r="L1130" s="1"/>
      <c r="M1130" s="1"/>
    </row>
    <row r="1131" spans="2:13" x14ac:dyDescent="0.35">
      <c r="B1131" s="1"/>
      <c r="C1131" s="1"/>
      <c r="D1131" s="1"/>
      <c r="E1131" s="1"/>
      <c r="F1131" s="1"/>
      <c r="G1131" s="1"/>
      <c r="H1131" s="1"/>
      <c r="I1131" s="1"/>
      <c r="J1131" s="1"/>
      <c r="K1131" s="1"/>
      <c r="L1131" s="1"/>
      <c r="M1131" s="1"/>
    </row>
    <row r="1132" spans="2:13" x14ac:dyDescent="0.35">
      <c r="B1132" s="1"/>
      <c r="C1132" s="1"/>
      <c r="D1132" s="1"/>
      <c r="E1132" s="1"/>
      <c r="F1132" s="1"/>
      <c r="G1132" s="1"/>
      <c r="H1132" s="1"/>
      <c r="I1132" s="1"/>
      <c r="J1132" s="1"/>
      <c r="K1132" s="1"/>
      <c r="L1132" s="1"/>
      <c r="M1132" s="1"/>
    </row>
    <row r="1133" spans="2:13" x14ac:dyDescent="0.35">
      <c r="B1133" s="1"/>
      <c r="C1133" s="1"/>
      <c r="D1133" s="1"/>
      <c r="E1133" s="1"/>
      <c r="F1133" s="1"/>
      <c r="G1133" s="1"/>
      <c r="H1133" s="1"/>
      <c r="I1133" s="1"/>
      <c r="J1133" s="1"/>
      <c r="K1133" s="1"/>
      <c r="L1133" s="1"/>
      <c r="M1133" s="1"/>
    </row>
    <row r="1134" spans="2:13" x14ac:dyDescent="0.35">
      <c r="B1134" s="1"/>
      <c r="C1134" s="1"/>
      <c r="D1134" s="1"/>
      <c r="E1134" s="1"/>
      <c r="F1134" s="1"/>
      <c r="G1134" s="1"/>
      <c r="H1134" s="1"/>
      <c r="I1134" s="1"/>
      <c r="J1134" s="1"/>
      <c r="K1134" s="1"/>
      <c r="L1134" s="1"/>
      <c r="M1134" s="1"/>
    </row>
    <row r="1135" spans="2:13" x14ac:dyDescent="0.35">
      <c r="B1135" s="1"/>
      <c r="C1135" s="1"/>
      <c r="D1135" s="1"/>
      <c r="E1135" s="1"/>
      <c r="F1135" s="1"/>
      <c r="G1135" s="1"/>
      <c r="H1135" s="1"/>
      <c r="I1135" s="1"/>
      <c r="J1135" s="1"/>
      <c r="K1135" s="1"/>
      <c r="L1135" s="1"/>
      <c r="M1135" s="1"/>
    </row>
    <row r="1136" spans="2:13" x14ac:dyDescent="0.35">
      <c r="B1136" s="1"/>
      <c r="C1136" s="1"/>
      <c r="D1136" s="1"/>
      <c r="E1136" s="1"/>
      <c r="F1136" s="1"/>
      <c r="G1136" s="1"/>
      <c r="H1136" s="1"/>
      <c r="I1136" s="1"/>
      <c r="J1136" s="1"/>
      <c r="K1136" s="1"/>
      <c r="L1136" s="1"/>
      <c r="M1136" s="1"/>
    </row>
    <row r="1137" spans="2:13" x14ac:dyDescent="0.35">
      <c r="B1137" s="1"/>
      <c r="C1137" s="1"/>
      <c r="D1137" s="1"/>
      <c r="E1137" s="1"/>
      <c r="F1137" s="1"/>
      <c r="G1137" s="1"/>
      <c r="H1137" s="1"/>
      <c r="I1137" s="1"/>
      <c r="J1137" s="1"/>
      <c r="K1137" s="1"/>
      <c r="L1137" s="1"/>
      <c r="M1137" s="1"/>
    </row>
    <row r="1138" spans="2:13" x14ac:dyDescent="0.35">
      <c r="B1138" s="1"/>
      <c r="C1138" s="1"/>
      <c r="D1138" s="1"/>
      <c r="E1138" s="1"/>
      <c r="F1138" s="1"/>
      <c r="G1138" s="1"/>
      <c r="H1138" s="1"/>
      <c r="I1138" s="1"/>
      <c r="J1138" s="1"/>
      <c r="K1138" s="1"/>
      <c r="L1138" s="1"/>
      <c r="M1138" s="1"/>
    </row>
    <row r="1139" spans="2:13" x14ac:dyDescent="0.35">
      <c r="B1139" s="1"/>
      <c r="C1139" s="1"/>
      <c r="D1139" s="1"/>
      <c r="E1139" s="1"/>
      <c r="F1139" s="1"/>
      <c r="G1139" s="1"/>
      <c r="H1139" s="1"/>
      <c r="I1139" s="1"/>
      <c r="J1139" s="1"/>
      <c r="K1139" s="1"/>
      <c r="L1139" s="1"/>
      <c r="M1139" s="1"/>
    </row>
    <row r="1140" spans="2:13" x14ac:dyDescent="0.35">
      <c r="B1140" s="1"/>
      <c r="C1140" s="1"/>
      <c r="D1140" s="1"/>
      <c r="E1140" s="1"/>
      <c r="F1140" s="1"/>
      <c r="G1140" s="1"/>
      <c r="H1140" s="1"/>
      <c r="I1140" s="1"/>
      <c r="J1140" s="1"/>
      <c r="K1140" s="1"/>
      <c r="L1140" s="1"/>
      <c r="M1140" s="1"/>
    </row>
    <row r="1141" spans="2:13" x14ac:dyDescent="0.35">
      <c r="B1141" s="1"/>
      <c r="C1141" s="1"/>
      <c r="D1141" s="1"/>
      <c r="E1141" s="1"/>
      <c r="F1141" s="1"/>
      <c r="G1141" s="1"/>
      <c r="H1141" s="1"/>
      <c r="I1141" s="1"/>
      <c r="J1141" s="1"/>
      <c r="K1141" s="1"/>
      <c r="L1141" s="1"/>
      <c r="M1141" s="1"/>
    </row>
    <row r="1142" spans="2:13" x14ac:dyDescent="0.35">
      <c r="B1142" s="1"/>
      <c r="C1142" s="1"/>
      <c r="D1142" s="1"/>
      <c r="E1142" s="1"/>
      <c r="F1142" s="1"/>
      <c r="G1142" s="1"/>
      <c r="H1142" s="1"/>
      <c r="I1142" s="1"/>
      <c r="J1142" s="1"/>
      <c r="K1142" s="1"/>
      <c r="L1142" s="1"/>
      <c r="M1142" s="1"/>
    </row>
    <row r="1143" spans="2:13" x14ac:dyDescent="0.35">
      <c r="B1143" s="1"/>
      <c r="C1143" s="1"/>
      <c r="D1143" s="1"/>
      <c r="E1143" s="1"/>
      <c r="F1143" s="1"/>
      <c r="G1143" s="1"/>
      <c r="H1143" s="1"/>
      <c r="I1143" s="1"/>
      <c r="J1143" s="1"/>
      <c r="K1143" s="1"/>
      <c r="L1143" s="1"/>
      <c r="M1143" s="1"/>
    </row>
    <row r="1144" spans="2:13" x14ac:dyDescent="0.35">
      <c r="B1144" s="1"/>
      <c r="C1144" s="1"/>
      <c r="D1144" s="1"/>
      <c r="E1144" s="1"/>
      <c r="F1144" s="1"/>
      <c r="G1144" s="1"/>
      <c r="H1144" s="1"/>
      <c r="I1144" s="1"/>
      <c r="J1144" s="1"/>
      <c r="K1144" s="1"/>
      <c r="L1144" s="1"/>
      <c r="M1144" s="1"/>
    </row>
    <row r="1145" spans="2:13" x14ac:dyDescent="0.35">
      <c r="B1145" s="1"/>
      <c r="C1145" s="1"/>
      <c r="D1145" s="1"/>
      <c r="E1145" s="1"/>
      <c r="F1145" s="1"/>
      <c r="G1145" s="1"/>
      <c r="H1145" s="1"/>
      <c r="I1145" s="1"/>
      <c r="J1145" s="1"/>
      <c r="K1145" s="1"/>
      <c r="L1145" s="1"/>
      <c r="M1145" s="1"/>
    </row>
    <row r="1146" spans="2:13" x14ac:dyDescent="0.35">
      <c r="B1146" s="1"/>
      <c r="C1146" s="1"/>
      <c r="D1146" s="1"/>
      <c r="E1146" s="1"/>
      <c r="F1146" s="1"/>
      <c r="G1146" s="1"/>
      <c r="H1146" s="1"/>
      <c r="I1146" s="1"/>
      <c r="J1146" s="1"/>
      <c r="K1146" s="1"/>
      <c r="L1146" s="1"/>
      <c r="M1146" s="1"/>
    </row>
  </sheetData>
  <sheetProtection algorithmName="SHA-512" hashValue="35r3vu7ypLgNogtUoIeWDa2qTaQ6entJDSLMuV+g6WqP1wZrhslL3rIIQmOmHXpffLMYjr+vROZFYK5Y0xGzBw==" saltValue="e81NK6081RjQYnHggymUGQ==" spinCount="100000" sheet="1" objects="1" scenarios="1"/>
  <mergeCells count="111">
    <mergeCell ref="H43:J43"/>
    <mergeCell ref="A101:D101"/>
    <mergeCell ref="E101:F101"/>
    <mergeCell ref="G101:H101"/>
    <mergeCell ref="J101:K101"/>
    <mergeCell ref="L101:M101"/>
    <mergeCell ref="G102:H102"/>
    <mergeCell ref="J102:K102"/>
    <mergeCell ref="L102:M102"/>
    <mergeCell ref="A84:D84"/>
    <mergeCell ref="E84:F84"/>
    <mergeCell ref="G84:H84"/>
    <mergeCell ref="J84:K84"/>
    <mergeCell ref="L84:M84"/>
    <mergeCell ref="A85:D85"/>
    <mergeCell ref="E85:F85"/>
    <mergeCell ref="G85:H85"/>
    <mergeCell ref="J85:K85"/>
    <mergeCell ref="L85:M85"/>
    <mergeCell ref="A82:D82"/>
    <mergeCell ref="E82:F82"/>
    <mergeCell ref="G82:H82"/>
    <mergeCell ref="J82:K82"/>
    <mergeCell ref="L82:M82"/>
    <mergeCell ref="A103:D103"/>
    <mergeCell ref="E103:F103"/>
    <mergeCell ref="G103:H103"/>
    <mergeCell ref="J103:K103"/>
    <mergeCell ref="L103:M103"/>
    <mergeCell ref="A102:D102"/>
    <mergeCell ref="E102:F102"/>
    <mergeCell ref="A90:M90"/>
    <mergeCell ref="A98:D98"/>
    <mergeCell ref="E98:F98"/>
    <mergeCell ref="G98:I98"/>
    <mergeCell ref="J98:K98"/>
    <mergeCell ref="L98:M98"/>
    <mergeCell ref="J99:K99"/>
    <mergeCell ref="L99:M99"/>
    <mergeCell ref="A100:D100"/>
    <mergeCell ref="E100:F100"/>
    <mergeCell ref="G100:H100"/>
    <mergeCell ref="J100:K100"/>
    <mergeCell ref="L100:M100"/>
    <mergeCell ref="A99:D99"/>
    <mergeCell ref="E99:F99"/>
    <mergeCell ref="G99:H99"/>
    <mergeCell ref="A83:D83"/>
    <mergeCell ref="E83:F83"/>
    <mergeCell ref="G83:H83"/>
    <mergeCell ref="J83:K83"/>
    <mergeCell ref="L83:M83"/>
    <mergeCell ref="A80:D80"/>
    <mergeCell ref="E80:F80"/>
    <mergeCell ref="G80:I80"/>
    <mergeCell ref="J80:K80"/>
    <mergeCell ref="L80:M80"/>
    <mergeCell ref="A81:D81"/>
    <mergeCell ref="E81:F81"/>
    <mergeCell ref="G81:H81"/>
    <mergeCell ref="J81:K81"/>
    <mergeCell ref="L81:M81"/>
    <mergeCell ref="A72:M72"/>
    <mergeCell ref="G64:H64"/>
    <mergeCell ref="G65:H65"/>
    <mergeCell ref="G66:H66"/>
    <mergeCell ref="G67:H67"/>
    <mergeCell ref="J64:K64"/>
    <mergeCell ref="J65:K65"/>
    <mergeCell ref="J66:K66"/>
    <mergeCell ref="J67:K67"/>
    <mergeCell ref="A64:D64"/>
    <mergeCell ref="A65:D65"/>
    <mergeCell ref="A66:D66"/>
    <mergeCell ref="E63:F63"/>
    <mergeCell ref="G63:H63"/>
    <mergeCell ref="J63:K63"/>
    <mergeCell ref="L63:M63"/>
    <mergeCell ref="A67:D67"/>
    <mergeCell ref="E64:F64"/>
    <mergeCell ref="E65:F65"/>
    <mergeCell ref="E66:F66"/>
    <mergeCell ref="E67:F67"/>
    <mergeCell ref="L64:M64"/>
    <mergeCell ref="L65:M65"/>
    <mergeCell ref="L66:M66"/>
    <mergeCell ref="L67:M67"/>
    <mergeCell ref="A2:M2"/>
    <mergeCell ref="A3:M3"/>
    <mergeCell ref="C144:H144"/>
    <mergeCell ref="C146:H146"/>
    <mergeCell ref="A108:M108"/>
    <mergeCell ref="A110:M110"/>
    <mergeCell ref="A114:M114"/>
    <mergeCell ref="B118:M118"/>
    <mergeCell ref="B120:M120"/>
    <mergeCell ref="B122:M122"/>
    <mergeCell ref="A126:M126"/>
    <mergeCell ref="A128:M128"/>
    <mergeCell ref="A130:M130"/>
    <mergeCell ref="A131:M131"/>
    <mergeCell ref="A133:M133"/>
    <mergeCell ref="E136:F136"/>
    <mergeCell ref="A54:M54"/>
    <mergeCell ref="L62:M62"/>
    <mergeCell ref="J62:K62"/>
    <mergeCell ref="A62:D62"/>
    <mergeCell ref="E62:F62"/>
    <mergeCell ref="G62:I62"/>
    <mergeCell ref="A136:C136"/>
    <mergeCell ref="A63:D63"/>
  </mergeCells>
  <dataValidations count="2">
    <dataValidation type="list" showErrorMessage="1" sqref="A76 A74 A58 A92 A94 A56" xr:uid="{00000000-0002-0000-1600-000000000000}">
      <formula1>X</formula1>
    </dataValidation>
    <dataValidation showErrorMessage="1" sqref="A34 A48 A27" xr:uid="{00000000-0002-0000-1600-000001000000}"/>
  </dataValidations>
  <pageMargins left="0.75" right="0.5" top="0.75" bottom="0.75" header="0.3" footer="0.3"/>
  <pageSetup scale="98" fitToHeight="5" orientation="portrait" r:id="rId1"/>
  <headerFooter>
    <oddFooter>&amp;L&amp;10&amp;A&amp;C&amp;10Page &amp;P/&amp;N&amp;R&amp;10 2025 Consolidated Application</oddFooter>
  </headerFooter>
  <rowBreaks count="4" manualBreakCount="4">
    <brk id="50" max="16383" man="1"/>
    <brk id="86" max="16383" man="1"/>
    <brk id="111" max="16383" man="1"/>
    <brk id="122" max="16383" man="1"/>
  </rowBreaks>
  <ignoredErrors>
    <ignoredError sqref="A34 A48 A27"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0"/>
  <dimension ref="A1:M89"/>
  <sheetViews>
    <sheetView showGridLines="0" zoomScaleNormal="100" zoomScaleSheetLayoutView="112" workbookViewId="0">
      <selection activeCell="B40" sqref="B40"/>
    </sheetView>
  </sheetViews>
  <sheetFormatPr defaultColWidth="9.1796875" defaultRowHeight="18" x14ac:dyDescent="0.4"/>
  <cols>
    <col min="1" max="10" width="9.1796875" style="805"/>
    <col min="11" max="11" width="8.1796875" style="805" customWidth="1"/>
    <col min="12" max="12" width="75.54296875" style="805" customWidth="1"/>
    <col min="13" max="16384" width="9.1796875" style="805"/>
  </cols>
  <sheetData>
    <row r="1" spans="1:13" ht="15.65" customHeight="1" x14ac:dyDescent="0.4">
      <c r="A1" s="1128" t="s">
        <v>1379</v>
      </c>
      <c r="B1" s="1128"/>
      <c r="C1" s="1128"/>
      <c r="D1" s="1128"/>
      <c r="E1" s="1128"/>
      <c r="F1" s="1128"/>
      <c r="G1" s="1128"/>
      <c r="H1" s="1128"/>
      <c r="I1" s="1128"/>
      <c r="J1" s="1128"/>
      <c r="K1" s="1128"/>
      <c r="L1" s="1128"/>
      <c r="M1" s="806"/>
    </row>
    <row r="3" spans="1:13" ht="15.65" customHeight="1" x14ac:dyDescent="0.4">
      <c r="A3" s="1129" t="s">
        <v>1380</v>
      </c>
      <c r="B3" s="1129"/>
      <c r="C3" s="1129"/>
      <c r="D3" s="1129"/>
      <c r="E3" s="1129"/>
      <c r="F3" s="1129"/>
      <c r="G3" s="1129"/>
      <c r="H3" s="1129"/>
      <c r="I3" s="1129"/>
      <c r="J3" s="1129"/>
      <c r="K3" s="1129"/>
      <c r="L3" s="1129"/>
      <c r="M3" s="806"/>
    </row>
    <row r="5" spans="1:13" ht="15.65" customHeight="1" x14ac:dyDescent="0.4">
      <c r="A5" s="1129" t="s">
        <v>1381</v>
      </c>
      <c r="B5" s="1129"/>
      <c r="C5" s="1129"/>
      <c r="D5" s="1129"/>
      <c r="E5" s="1129"/>
      <c r="F5" s="1129"/>
      <c r="G5" s="1129"/>
      <c r="H5" s="1129"/>
      <c r="I5" s="1129"/>
      <c r="J5" s="1129"/>
      <c r="K5" s="1129"/>
      <c r="L5" s="1129"/>
      <c r="M5" s="806"/>
    </row>
    <row r="7" spans="1:13" ht="37.5" customHeight="1" x14ac:dyDescent="0.4">
      <c r="A7" s="807" t="s">
        <v>46</v>
      </c>
      <c r="B7" s="1127" t="s">
        <v>1382</v>
      </c>
      <c r="C7" s="1127"/>
      <c r="D7" s="1127"/>
      <c r="E7" s="1127"/>
      <c r="F7" s="1127"/>
      <c r="G7" s="1127"/>
      <c r="H7" s="1127"/>
      <c r="I7" s="1127"/>
      <c r="J7" s="1127"/>
      <c r="K7" s="1127"/>
      <c r="L7" s="1127"/>
      <c r="M7" s="808"/>
    </row>
    <row r="8" spans="1:13" x14ac:dyDescent="0.4">
      <c r="A8" s="807"/>
    </row>
    <row r="9" spans="1:13" x14ac:dyDescent="0.4">
      <c r="A9" s="807" t="s">
        <v>54</v>
      </c>
      <c r="B9" s="1127" t="s">
        <v>1383</v>
      </c>
      <c r="C9" s="1127"/>
      <c r="D9" s="1127"/>
      <c r="E9" s="1127"/>
      <c r="F9" s="1127"/>
      <c r="G9" s="1127"/>
      <c r="H9" s="1127"/>
      <c r="I9" s="1127"/>
      <c r="J9" s="1127"/>
      <c r="K9" s="1127"/>
      <c r="L9" s="1127"/>
      <c r="M9" s="808"/>
    </row>
    <row r="10" spans="1:13" x14ac:dyDescent="0.4">
      <c r="A10" s="807"/>
    </row>
    <row r="11" spans="1:13" x14ac:dyDescent="0.4">
      <c r="A11" s="807" t="s">
        <v>62</v>
      </c>
      <c r="B11" s="1127" t="s">
        <v>1384</v>
      </c>
      <c r="C11" s="1127"/>
      <c r="D11" s="1127"/>
      <c r="E11" s="1127"/>
      <c r="F11" s="1127"/>
      <c r="G11" s="1127"/>
      <c r="H11" s="1127"/>
      <c r="I11" s="1127"/>
      <c r="J11" s="1127"/>
      <c r="K11" s="1127"/>
      <c r="L11" s="1127"/>
      <c r="M11" s="808"/>
    </row>
    <row r="12" spans="1:13" x14ac:dyDescent="0.4">
      <c r="A12" s="807"/>
    </row>
    <row r="13" spans="1:13" ht="54" customHeight="1" x14ac:dyDescent="0.4">
      <c r="A13" s="807" t="s">
        <v>1220</v>
      </c>
      <c r="B13" s="1127" t="s">
        <v>1385</v>
      </c>
      <c r="C13" s="1127"/>
      <c r="D13" s="1127"/>
      <c r="E13" s="1127"/>
      <c r="F13" s="1127"/>
      <c r="G13" s="1127"/>
      <c r="H13" s="1127"/>
      <c r="I13" s="1127"/>
      <c r="J13" s="1127"/>
      <c r="K13" s="1127"/>
      <c r="L13" s="1127"/>
      <c r="M13" s="808"/>
    </row>
    <row r="14" spans="1:13" x14ac:dyDescent="0.4">
      <c r="A14" s="807"/>
    </row>
    <row r="15" spans="1:13" ht="37.5" customHeight="1" x14ac:dyDescent="0.4">
      <c r="A15" s="807" t="s">
        <v>1222</v>
      </c>
      <c r="B15" s="1127" t="s">
        <v>1386</v>
      </c>
      <c r="C15" s="1127"/>
      <c r="D15" s="1127"/>
      <c r="E15" s="1127"/>
      <c r="F15" s="1127"/>
      <c r="G15" s="1127"/>
      <c r="H15" s="1127"/>
      <c r="I15" s="1127"/>
      <c r="J15" s="1127"/>
      <c r="K15" s="1127"/>
      <c r="L15" s="1127"/>
      <c r="M15" s="808"/>
    </row>
    <row r="16" spans="1:13" x14ac:dyDescent="0.4">
      <c r="A16" s="807"/>
    </row>
    <row r="17" spans="1:13" ht="37.5" customHeight="1" x14ac:dyDescent="0.4">
      <c r="A17" s="807"/>
      <c r="B17" s="626" t="s">
        <v>48</v>
      </c>
      <c r="C17" s="1127" t="s">
        <v>1387</v>
      </c>
      <c r="D17" s="1127"/>
      <c r="E17" s="1127"/>
      <c r="F17" s="1127"/>
      <c r="G17" s="1127"/>
      <c r="H17" s="1127"/>
      <c r="I17" s="1127"/>
      <c r="J17" s="1127"/>
      <c r="K17" s="1127"/>
      <c r="L17" s="1127"/>
      <c r="M17" s="808"/>
    </row>
    <row r="18" spans="1:13" x14ac:dyDescent="0.4">
      <c r="A18" s="807"/>
      <c r="B18" s="626"/>
    </row>
    <row r="19" spans="1:13" ht="37.5" customHeight="1" x14ac:dyDescent="0.4">
      <c r="A19" s="807"/>
      <c r="B19" s="626" t="s">
        <v>50</v>
      </c>
      <c r="C19" s="1127" t="s">
        <v>1388</v>
      </c>
      <c r="D19" s="1127"/>
      <c r="E19" s="1127"/>
      <c r="F19" s="1127"/>
      <c r="G19" s="1127"/>
      <c r="H19" s="1127"/>
      <c r="I19" s="1127"/>
      <c r="J19" s="1127"/>
      <c r="K19" s="1127"/>
      <c r="L19" s="1127"/>
      <c r="M19" s="808"/>
    </row>
    <row r="20" spans="1:13" x14ac:dyDescent="0.4">
      <c r="A20" s="807"/>
      <c r="B20" s="626"/>
    </row>
    <row r="21" spans="1:13" x14ac:dyDescent="0.4">
      <c r="A21" s="807"/>
      <c r="B21" s="626" t="s">
        <v>52</v>
      </c>
      <c r="C21" s="1127" t="s">
        <v>1389</v>
      </c>
      <c r="D21" s="1127"/>
      <c r="E21" s="1127"/>
      <c r="F21" s="1127"/>
      <c r="G21" s="1127"/>
      <c r="H21" s="1127"/>
      <c r="I21" s="1127"/>
      <c r="J21" s="1127"/>
      <c r="K21" s="1127"/>
      <c r="L21" s="1127"/>
      <c r="M21" s="808"/>
    </row>
    <row r="22" spans="1:13" x14ac:dyDescent="0.4">
      <c r="A22" s="807"/>
      <c r="B22" s="626"/>
    </row>
    <row r="23" spans="1:13" x14ac:dyDescent="0.4">
      <c r="A23" s="807"/>
      <c r="B23" s="626" t="s">
        <v>424</v>
      </c>
      <c r="C23" s="1127" t="s">
        <v>1390</v>
      </c>
      <c r="D23" s="1127"/>
      <c r="E23" s="1127"/>
      <c r="F23" s="1127"/>
      <c r="G23" s="1127"/>
      <c r="H23" s="1127"/>
      <c r="I23" s="1127"/>
      <c r="J23" s="1127"/>
      <c r="K23" s="1127"/>
      <c r="L23" s="1127"/>
      <c r="M23" s="808"/>
    </row>
    <row r="24" spans="1:13" x14ac:dyDescent="0.4">
      <c r="A24" s="807"/>
    </row>
    <row r="25" spans="1:13" ht="37.5" customHeight="1" x14ac:dyDescent="0.4">
      <c r="A25" s="807" t="s">
        <v>1224</v>
      </c>
      <c r="B25" s="1131" t="s">
        <v>1675</v>
      </c>
      <c r="C25" s="1131"/>
      <c r="D25" s="1131"/>
      <c r="E25" s="1131"/>
      <c r="F25" s="1131"/>
      <c r="G25" s="1131"/>
      <c r="H25" s="1131"/>
      <c r="I25" s="1131"/>
      <c r="J25" s="1131"/>
      <c r="K25" s="1131"/>
      <c r="L25" s="1131"/>
      <c r="M25" s="808"/>
    </row>
    <row r="26" spans="1:13" x14ac:dyDescent="0.4">
      <c r="A26" s="807"/>
    </row>
    <row r="27" spans="1:13" x14ac:dyDescent="0.4">
      <c r="A27" s="807" t="s">
        <v>1226</v>
      </c>
      <c r="B27" s="1127" t="s">
        <v>1391</v>
      </c>
      <c r="C27" s="1127"/>
      <c r="D27" s="1127"/>
      <c r="E27" s="1127"/>
      <c r="F27" s="1127"/>
      <c r="G27" s="1127"/>
      <c r="H27" s="1127"/>
      <c r="I27" s="1127"/>
      <c r="J27" s="1127"/>
      <c r="K27" s="1127"/>
      <c r="L27" s="1127"/>
      <c r="M27" s="808"/>
    </row>
    <row r="28" spans="1:13" x14ac:dyDescent="0.4">
      <c r="A28" s="807"/>
    </row>
    <row r="29" spans="1:13" x14ac:dyDescent="0.4">
      <c r="A29" s="807"/>
      <c r="B29" s="626" t="s">
        <v>48</v>
      </c>
      <c r="C29" s="1127" t="s">
        <v>1392</v>
      </c>
      <c r="D29" s="1127"/>
      <c r="E29" s="1127"/>
      <c r="F29" s="1127"/>
      <c r="G29" s="1127"/>
      <c r="H29" s="1127"/>
      <c r="I29" s="1127"/>
      <c r="J29" s="1127"/>
      <c r="K29" s="1127"/>
      <c r="L29" s="1127"/>
      <c r="M29" s="808"/>
    </row>
    <row r="30" spans="1:13" x14ac:dyDescent="0.4">
      <c r="A30" s="807"/>
      <c r="B30" s="626"/>
    </row>
    <row r="31" spans="1:13" x14ac:dyDescent="0.4">
      <c r="A31" s="807"/>
      <c r="B31" s="809" t="s">
        <v>50</v>
      </c>
      <c r="C31" s="1127" t="s">
        <v>1393</v>
      </c>
      <c r="D31" s="1127"/>
      <c r="E31" s="1127"/>
      <c r="F31" s="1127"/>
      <c r="G31" s="1127"/>
      <c r="H31" s="1127"/>
      <c r="I31" s="1127"/>
      <c r="J31" s="1127"/>
      <c r="K31" s="1127"/>
      <c r="L31" s="1127"/>
      <c r="M31" s="808"/>
    </row>
    <row r="32" spans="1:13" x14ac:dyDescent="0.4">
      <c r="A32" s="807"/>
    </row>
    <row r="33" spans="1:13" x14ac:dyDescent="0.4">
      <c r="A33" s="807" t="s">
        <v>1228</v>
      </c>
      <c r="B33" s="1127" t="s">
        <v>1394</v>
      </c>
      <c r="C33" s="1127"/>
      <c r="D33" s="1127"/>
      <c r="E33" s="1127"/>
      <c r="F33" s="1127"/>
      <c r="G33" s="1127"/>
      <c r="H33" s="1127"/>
      <c r="I33" s="1127"/>
      <c r="J33" s="1127"/>
      <c r="K33" s="1127"/>
      <c r="L33" s="808"/>
      <c r="M33" s="808"/>
    </row>
    <row r="34" spans="1:13" x14ac:dyDescent="0.4">
      <c r="A34" s="807"/>
    </row>
    <row r="35" spans="1:13" ht="37.5" customHeight="1" x14ac:dyDescent="0.4">
      <c r="A35" s="807" t="s">
        <v>1230</v>
      </c>
      <c r="B35" s="1127" t="s">
        <v>1395</v>
      </c>
      <c r="C35" s="1127"/>
      <c r="D35" s="1127"/>
      <c r="E35" s="1127"/>
      <c r="F35" s="1127"/>
      <c r="G35" s="1127"/>
      <c r="H35" s="1127"/>
      <c r="I35" s="1127"/>
      <c r="J35" s="1127"/>
      <c r="K35" s="1127"/>
      <c r="L35" s="1127"/>
      <c r="M35" s="808"/>
    </row>
    <row r="36" spans="1:13" x14ac:dyDescent="0.4">
      <c r="A36" s="807"/>
    </row>
    <row r="37" spans="1:13" ht="37.5" customHeight="1" x14ac:dyDescent="0.4">
      <c r="A37" s="807" t="s">
        <v>1396</v>
      </c>
      <c r="B37" s="1127" t="s">
        <v>1397</v>
      </c>
      <c r="C37" s="1127"/>
      <c r="D37" s="1127"/>
      <c r="E37" s="1127"/>
      <c r="F37" s="1127"/>
      <c r="G37" s="1127"/>
      <c r="H37" s="1127"/>
      <c r="I37" s="1127"/>
      <c r="J37" s="1127"/>
      <c r="K37" s="1127"/>
      <c r="L37" s="1127"/>
      <c r="M37" s="808"/>
    </row>
    <row r="38" spans="1:13" ht="12" customHeight="1" x14ac:dyDescent="0.4">
      <c r="A38" s="807"/>
      <c r="B38" s="808"/>
      <c r="C38" s="808"/>
      <c r="D38" s="808"/>
      <c r="E38" s="808"/>
      <c r="F38" s="808"/>
      <c r="G38" s="808"/>
      <c r="H38" s="808"/>
      <c r="I38" s="808"/>
      <c r="J38" s="808"/>
      <c r="K38" s="808"/>
      <c r="L38" s="808"/>
      <c r="M38" s="808"/>
    </row>
    <row r="39" spans="1:13" x14ac:dyDescent="0.4">
      <c r="A39" s="807"/>
      <c r="B39" s="1127" t="s">
        <v>1398</v>
      </c>
      <c r="C39" s="1127"/>
      <c r="D39" s="1127"/>
      <c r="E39" s="1127"/>
      <c r="F39" s="1127"/>
      <c r="G39" s="1127"/>
      <c r="H39" s="1127"/>
      <c r="I39" s="1127"/>
      <c r="J39" s="1127"/>
      <c r="K39" s="1127"/>
    </row>
    <row r="40" spans="1:13" ht="18.5" x14ac:dyDescent="0.4">
      <c r="B40" s="820" t="s">
        <v>1399</v>
      </c>
      <c r="C40" s="820"/>
      <c r="D40" s="820"/>
      <c r="E40" s="820"/>
      <c r="F40" s="820"/>
      <c r="G40" s="820"/>
      <c r="H40" s="820"/>
      <c r="I40" s="820"/>
      <c r="J40" s="820"/>
      <c r="K40" s="820"/>
      <c r="L40" s="820"/>
    </row>
    <row r="42" spans="1:13" x14ac:dyDescent="0.4">
      <c r="A42" s="810" t="s">
        <v>1400</v>
      </c>
      <c r="B42" s="1127" t="s">
        <v>1401</v>
      </c>
      <c r="C42" s="1127"/>
      <c r="D42" s="1127"/>
      <c r="E42" s="1127"/>
      <c r="F42" s="1127"/>
      <c r="G42" s="1127"/>
      <c r="H42" s="1127"/>
      <c r="I42" s="1127"/>
      <c r="J42" s="1127"/>
      <c r="K42" s="1127"/>
      <c r="L42" s="1127"/>
    </row>
    <row r="43" spans="1:13" x14ac:dyDescent="0.4">
      <c r="A43" s="811"/>
      <c r="B43" s="811"/>
      <c r="C43" s="811"/>
      <c r="D43" s="811"/>
      <c r="E43" s="811"/>
      <c r="F43" s="811"/>
      <c r="G43" s="811"/>
      <c r="H43" s="811"/>
      <c r="I43" s="811"/>
      <c r="J43" s="811"/>
      <c r="K43" s="811"/>
      <c r="L43" s="811"/>
    </row>
    <row r="44" spans="1:13" ht="18" customHeight="1" x14ac:dyDescent="0.4">
      <c r="A44" s="812" t="s">
        <v>1240</v>
      </c>
      <c r="B44" s="1126" t="s">
        <v>1402</v>
      </c>
      <c r="C44" s="1126"/>
      <c r="D44" s="1126"/>
      <c r="E44" s="1126"/>
      <c r="F44" s="1126"/>
      <c r="G44" s="1126"/>
      <c r="H44" s="1126"/>
      <c r="I44" s="1126"/>
      <c r="J44" s="1126"/>
      <c r="K44" s="1126"/>
      <c r="L44" s="1126"/>
    </row>
    <row r="45" spans="1:13" x14ac:dyDescent="0.4">
      <c r="A45" s="812"/>
      <c r="B45" s="811"/>
      <c r="C45" s="811"/>
      <c r="D45" s="811"/>
      <c r="E45" s="811"/>
      <c r="F45" s="811"/>
      <c r="G45" s="811"/>
      <c r="H45" s="811"/>
      <c r="I45" s="811"/>
      <c r="J45" s="811"/>
      <c r="K45" s="811"/>
      <c r="L45" s="811"/>
    </row>
    <row r="46" spans="1:13" ht="18" customHeight="1" x14ac:dyDescent="0.4">
      <c r="A46" s="812"/>
      <c r="B46" s="813" t="s">
        <v>48</v>
      </c>
      <c r="C46" s="1126" t="s">
        <v>1403</v>
      </c>
      <c r="D46" s="1126"/>
      <c r="E46" s="1126"/>
      <c r="F46" s="1126"/>
      <c r="G46" s="1126"/>
      <c r="H46" s="1126"/>
      <c r="I46" s="1126"/>
      <c r="J46" s="1126"/>
      <c r="K46" s="1126"/>
      <c r="L46" s="1126"/>
    </row>
    <row r="47" spans="1:13" x14ac:dyDescent="0.4">
      <c r="A47" s="812"/>
      <c r="B47" s="813"/>
      <c r="C47" s="814"/>
      <c r="D47" s="814"/>
      <c r="E47" s="814"/>
      <c r="F47" s="814"/>
      <c r="G47" s="814"/>
      <c r="H47" s="814"/>
      <c r="I47" s="814"/>
      <c r="J47" s="814"/>
      <c r="K47" s="814"/>
      <c r="L47" s="811"/>
    </row>
    <row r="48" spans="1:13" ht="18" customHeight="1" x14ac:dyDescent="0.4">
      <c r="A48" s="812"/>
      <c r="B48" s="813" t="s">
        <v>50</v>
      </c>
      <c r="C48" s="1126" t="s">
        <v>1404</v>
      </c>
      <c r="D48" s="1126"/>
      <c r="E48" s="1126"/>
      <c r="F48" s="1126"/>
      <c r="G48" s="1126"/>
      <c r="H48" s="1126"/>
      <c r="I48" s="1126"/>
      <c r="J48" s="1126"/>
      <c r="K48" s="1126"/>
      <c r="L48" s="1126"/>
    </row>
    <row r="49" spans="1:12" x14ac:dyDescent="0.4">
      <c r="A49" s="812"/>
      <c r="B49" s="813"/>
      <c r="C49" s="814"/>
      <c r="D49" s="814"/>
      <c r="E49" s="814"/>
      <c r="F49" s="814"/>
      <c r="G49" s="814"/>
      <c r="H49" s="814"/>
      <c r="I49" s="814"/>
      <c r="J49" s="814"/>
      <c r="K49" s="814"/>
      <c r="L49" s="811"/>
    </row>
    <row r="50" spans="1:12" ht="18" customHeight="1" x14ac:dyDescent="0.4">
      <c r="A50" s="812"/>
      <c r="B50" s="813" t="s">
        <v>52</v>
      </c>
      <c r="C50" s="1126" t="s">
        <v>1405</v>
      </c>
      <c r="D50" s="1126"/>
      <c r="E50" s="1126"/>
      <c r="F50" s="1126"/>
      <c r="G50" s="1126"/>
      <c r="H50" s="1126"/>
      <c r="I50" s="1126"/>
      <c r="J50" s="1126"/>
      <c r="K50" s="1126"/>
      <c r="L50" s="1126"/>
    </row>
    <row r="51" spans="1:12" x14ac:dyDescent="0.4">
      <c r="A51" s="812"/>
      <c r="B51" s="813"/>
      <c r="C51" s="814"/>
      <c r="D51" s="814"/>
      <c r="E51" s="814"/>
      <c r="F51" s="814"/>
      <c r="G51" s="814"/>
      <c r="H51" s="814"/>
      <c r="I51" s="814"/>
      <c r="J51" s="814"/>
      <c r="K51" s="814"/>
      <c r="L51" s="811"/>
    </row>
    <row r="52" spans="1:12" ht="37.5" customHeight="1" x14ac:dyDescent="0.4">
      <c r="A52" s="812"/>
      <c r="B52" s="813" t="s">
        <v>424</v>
      </c>
      <c r="C52" s="1127" t="s">
        <v>1406</v>
      </c>
      <c r="D52" s="1127"/>
      <c r="E52" s="1127"/>
      <c r="F52" s="1127"/>
      <c r="G52" s="1127"/>
      <c r="H52" s="1127"/>
      <c r="I52" s="1127"/>
      <c r="J52" s="1127"/>
      <c r="K52" s="1127"/>
      <c r="L52" s="1127"/>
    </row>
    <row r="53" spans="1:12" x14ac:dyDescent="0.4">
      <c r="A53" s="812"/>
      <c r="B53" s="813"/>
      <c r="C53" s="814"/>
      <c r="D53" s="814"/>
      <c r="E53" s="814"/>
      <c r="F53" s="814"/>
      <c r="G53" s="814"/>
      <c r="H53" s="814"/>
      <c r="I53" s="814"/>
      <c r="J53" s="814"/>
      <c r="K53" s="814"/>
      <c r="L53" s="811"/>
    </row>
    <row r="54" spans="1:12" ht="37.5" customHeight="1" x14ac:dyDescent="0.4">
      <c r="A54" s="812"/>
      <c r="B54" s="813" t="s">
        <v>1304</v>
      </c>
      <c r="C54" s="1127" t="s">
        <v>1407</v>
      </c>
      <c r="D54" s="1127"/>
      <c r="E54" s="1127"/>
      <c r="F54" s="1127"/>
      <c r="G54" s="1127"/>
      <c r="H54" s="1127"/>
      <c r="I54" s="1127"/>
      <c r="J54" s="1127"/>
      <c r="K54" s="1127"/>
      <c r="L54" s="1127"/>
    </row>
    <row r="55" spans="1:12" x14ac:dyDescent="0.4">
      <c r="A55" s="811"/>
      <c r="B55" s="815" t="s">
        <v>1144</v>
      </c>
      <c r="C55" s="811"/>
      <c r="D55" s="811"/>
      <c r="E55" s="811"/>
      <c r="F55" s="811"/>
      <c r="G55" s="811"/>
      <c r="H55" s="811"/>
      <c r="I55" s="811"/>
      <c r="J55" s="811"/>
      <c r="K55" s="811"/>
      <c r="L55" s="811"/>
    </row>
    <row r="56" spans="1:12" x14ac:dyDescent="0.4">
      <c r="A56" s="812" t="s">
        <v>1242</v>
      </c>
      <c r="B56" s="1127" t="s">
        <v>1408</v>
      </c>
      <c r="C56" s="1127"/>
      <c r="D56" s="1127"/>
      <c r="E56" s="1127"/>
      <c r="F56" s="1127"/>
      <c r="G56" s="1127"/>
      <c r="H56" s="1127"/>
      <c r="I56" s="1127"/>
      <c r="J56" s="1127"/>
      <c r="K56" s="1127"/>
      <c r="L56" s="1127"/>
    </row>
    <row r="57" spans="1:12" x14ac:dyDescent="0.4">
      <c r="A57" s="811"/>
      <c r="B57" s="811"/>
      <c r="C57" s="811"/>
      <c r="D57" s="811"/>
      <c r="E57" s="811"/>
      <c r="F57" s="811"/>
      <c r="G57" s="811"/>
      <c r="H57" s="811"/>
      <c r="I57" s="811"/>
      <c r="J57" s="811"/>
      <c r="K57" s="811"/>
      <c r="L57" s="811"/>
    </row>
    <row r="58" spans="1:12" x14ac:dyDescent="0.4">
      <c r="A58" s="811"/>
      <c r="B58" s="813" t="s">
        <v>48</v>
      </c>
      <c r="C58" s="1126" t="s">
        <v>1409</v>
      </c>
      <c r="D58" s="1126"/>
      <c r="E58" s="1126"/>
      <c r="F58" s="1126"/>
      <c r="G58" s="1126"/>
      <c r="H58" s="1126"/>
      <c r="I58" s="1126"/>
      <c r="J58" s="1126"/>
      <c r="K58" s="1126"/>
      <c r="L58" s="811"/>
    </row>
    <row r="59" spans="1:12" x14ac:dyDescent="0.4">
      <c r="A59" s="811"/>
      <c r="B59" s="813"/>
      <c r="C59" s="814"/>
      <c r="D59" s="814"/>
      <c r="E59" s="814"/>
      <c r="F59" s="814"/>
      <c r="G59" s="814"/>
      <c r="H59" s="814"/>
      <c r="I59" s="814"/>
      <c r="J59" s="814"/>
      <c r="K59" s="814"/>
      <c r="L59" s="811"/>
    </row>
    <row r="60" spans="1:12" x14ac:dyDescent="0.4">
      <c r="A60" s="811"/>
      <c r="B60" s="813" t="s">
        <v>50</v>
      </c>
      <c r="C60" s="1127" t="s">
        <v>1410</v>
      </c>
      <c r="D60" s="1127"/>
      <c r="E60" s="1127"/>
      <c r="F60" s="1127"/>
      <c r="G60" s="1127"/>
      <c r="H60" s="1127"/>
      <c r="I60" s="1127"/>
      <c r="J60" s="1127"/>
      <c r="K60" s="1127"/>
      <c r="L60" s="1127"/>
    </row>
    <row r="61" spans="1:12" x14ac:dyDescent="0.4">
      <c r="A61" s="811"/>
      <c r="B61" s="813"/>
      <c r="C61" s="1126"/>
      <c r="D61" s="1126"/>
      <c r="E61" s="1126"/>
      <c r="F61" s="1126"/>
      <c r="G61" s="1126"/>
      <c r="H61" s="1126"/>
      <c r="I61" s="1126"/>
      <c r="J61" s="1126"/>
      <c r="K61" s="1126"/>
      <c r="L61" s="811"/>
    </row>
    <row r="62" spans="1:12" ht="37.5" customHeight="1" x14ac:dyDescent="0.4">
      <c r="A62" s="811"/>
      <c r="B62" s="813" t="s">
        <v>52</v>
      </c>
      <c r="C62" s="1127" t="s">
        <v>1411</v>
      </c>
      <c r="D62" s="1127"/>
      <c r="E62" s="1127"/>
      <c r="F62" s="1127"/>
      <c r="G62" s="1127"/>
      <c r="H62" s="1127"/>
      <c r="I62" s="1127"/>
      <c r="J62" s="1127"/>
      <c r="K62" s="1127"/>
      <c r="L62" s="1127"/>
    </row>
    <row r="63" spans="1:12" x14ac:dyDescent="0.4">
      <c r="A63" s="811"/>
      <c r="B63" s="813"/>
      <c r="C63" s="814"/>
      <c r="D63" s="814"/>
      <c r="E63" s="814"/>
      <c r="F63" s="814"/>
      <c r="G63" s="814"/>
      <c r="H63" s="814"/>
      <c r="I63" s="814"/>
      <c r="J63" s="814"/>
      <c r="K63" s="814"/>
      <c r="L63" s="811"/>
    </row>
    <row r="64" spans="1:12" ht="37.5" customHeight="1" x14ac:dyDescent="0.4">
      <c r="A64" s="811"/>
      <c r="B64" s="813" t="s">
        <v>424</v>
      </c>
      <c r="C64" s="1127" t="s">
        <v>1412</v>
      </c>
      <c r="D64" s="1127"/>
      <c r="E64" s="1127"/>
      <c r="F64" s="1127"/>
      <c r="G64" s="1127"/>
      <c r="H64" s="1127"/>
      <c r="I64" s="1127"/>
      <c r="J64" s="1127"/>
      <c r="K64" s="1127"/>
      <c r="L64" s="1127"/>
    </row>
    <row r="65" spans="1:12" x14ac:dyDescent="0.4">
      <c r="A65" s="811"/>
      <c r="B65" s="811"/>
      <c r="C65" s="811"/>
      <c r="D65" s="811"/>
      <c r="E65" s="811"/>
      <c r="F65" s="811"/>
      <c r="G65" s="811"/>
      <c r="H65" s="811"/>
      <c r="I65" s="811"/>
      <c r="J65" s="811"/>
      <c r="K65" s="811"/>
      <c r="L65" s="811"/>
    </row>
    <row r="66" spans="1:12" ht="37.5" customHeight="1" x14ac:dyDescent="0.4">
      <c r="A66" s="812" t="s">
        <v>1244</v>
      </c>
      <c r="B66" s="1127" t="s">
        <v>1413</v>
      </c>
      <c r="C66" s="1127"/>
      <c r="D66" s="1127"/>
      <c r="E66" s="1127"/>
      <c r="F66" s="1127"/>
      <c r="G66" s="1127"/>
      <c r="H66" s="1127"/>
      <c r="I66" s="1127"/>
      <c r="J66" s="1127"/>
      <c r="K66" s="1127"/>
      <c r="L66" s="1127"/>
    </row>
    <row r="67" spans="1:12" x14ac:dyDescent="0.4">
      <c r="A67" s="811"/>
      <c r="B67" s="811"/>
      <c r="C67" s="811"/>
      <c r="D67" s="811"/>
      <c r="E67" s="811"/>
      <c r="F67" s="811"/>
      <c r="G67" s="811"/>
      <c r="H67" s="811"/>
      <c r="I67" s="811"/>
      <c r="J67" s="811"/>
      <c r="K67" s="811"/>
      <c r="L67" s="811"/>
    </row>
    <row r="68" spans="1:12" ht="55" customHeight="1" x14ac:dyDescent="0.4">
      <c r="A68" s="816"/>
      <c r="B68" s="1132" t="s">
        <v>1414</v>
      </c>
      <c r="C68" s="1132"/>
      <c r="D68" s="1132" t="s">
        <v>1415</v>
      </c>
      <c r="E68" s="1132"/>
      <c r="F68" s="1133" t="s">
        <v>1416</v>
      </c>
      <c r="G68" s="1133"/>
      <c r="H68" s="1133" t="s">
        <v>1417</v>
      </c>
      <c r="I68" s="1133"/>
      <c r="J68" s="1133" t="s">
        <v>1418</v>
      </c>
      <c r="K68" s="1133"/>
      <c r="L68" s="817" t="s">
        <v>1419</v>
      </c>
    </row>
    <row r="69" spans="1:12" s="819" customFormat="1" ht="30" customHeight="1" x14ac:dyDescent="0.35">
      <c r="A69" s="818">
        <v>1</v>
      </c>
      <c r="B69" s="1130"/>
      <c r="C69" s="1130"/>
      <c r="D69" s="1130"/>
      <c r="E69" s="1130"/>
      <c r="F69" s="1130"/>
      <c r="G69" s="1130"/>
      <c r="H69" s="1130"/>
      <c r="I69" s="1130"/>
      <c r="J69" s="1130"/>
      <c r="K69" s="1130"/>
      <c r="L69" s="821"/>
    </row>
    <row r="70" spans="1:12" s="819" customFormat="1" ht="30" customHeight="1" x14ac:dyDescent="0.35">
      <c r="A70" s="818">
        <v>2</v>
      </c>
      <c r="B70" s="1130"/>
      <c r="C70" s="1130"/>
      <c r="D70" s="1130"/>
      <c r="E70" s="1130"/>
      <c r="F70" s="1130"/>
      <c r="G70" s="1130"/>
      <c r="H70" s="1130"/>
      <c r="I70" s="1130"/>
      <c r="J70" s="1130"/>
      <c r="K70" s="1130"/>
      <c r="L70" s="821"/>
    </row>
    <row r="71" spans="1:12" s="819" customFormat="1" ht="30" customHeight="1" x14ac:dyDescent="0.35">
      <c r="A71" s="818">
        <v>3</v>
      </c>
      <c r="B71" s="1130"/>
      <c r="C71" s="1130"/>
      <c r="D71" s="1130"/>
      <c r="E71" s="1130"/>
      <c r="F71" s="1130"/>
      <c r="G71" s="1130"/>
      <c r="H71" s="1130"/>
      <c r="I71" s="1130"/>
      <c r="J71" s="1130"/>
      <c r="K71" s="1130"/>
      <c r="L71" s="821"/>
    </row>
    <row r="72" spans="1:12" s="819" customFormat="1" ht="30" customHeight="1" x14ac:dyDescent="0.35">
      <c r="A72" s="818">
        <v>4</v>
      </c>
      <c r="B72" s="1130"/>
      <c r="C72" s="1130"/>
      <c r="D72" s="1130"/>
      <c r="E72" s="1130"/>
      <c r="F72" s="1130"/>
      <c r="G72" s="1130"/>
      <c r="H72" s="1130"/>
      <c r="I72" s="1130"/>
      <c r="J72" s="1130"/>
      <c r="K72" s="1130"/>
      <c r="L72" s="821"/>
    </row>
    <row r="73" spans="1:12" s="819" customFormat="1" ht="30" customHeight="1" x14ac:dyDescent="0.35">
      <c r="A73" s="818">
        <v>5</v>
      </c>
      <c r="B73" s="1130"/>
      <c r="C73" s="1130"/>
      <c r="D73" s="1130"/>
      <c r="E73" s="1130"/>
      <c r="F73" s="1130"/>
      <c r="G73" s="1130"/>
      <c r="H73" s="1130"/>
      <c r="I73" s="1130"/>
      <c r="J73" s="1130"/>
      <c r="K73" s="1130"/>
      <c r="L73" s="821"/>
    </row>
    <row r="74" spans="1:12" s="819" customFormat="1" ht="30" customHeight="1" x14ac:dyDescent="0.35">
      <c r="A74" s="818">
        <v>6</v>
      </c>
      <c r="B74" s="1130"/>
      <c r="C74" s="1130"/>
      <c r="D74" s="1130"/>
      <c r="E74" s="1130"/>
      <c r="F74" s="1130"/>
      <c r="G74" s="1130"/>
      <c r="H74" s="1130"/>
      <c r="I74" s="1130"/>
      <c r="J74" s="1130"/>
      <c r="K74" s="1130"/>
      <c r="L74" s="821"/>
    </row>
    <row r="75" spans="1:12" s="819" customFormat="1" ht="30" customHeight="1" x14ac:dyDescent="0.35">
      <c r="A75" s="818">
        <v>7</v>
      </c>
      <c r="B75" s="1130"/>
      <c r="C75" s="1130"/>
      <c r="D75" s="1130"/>
      <c r="E75" s="1130"/>
      <c r="F75" s="1130"/>
      <c r="G75" s="1130"/>
      <c r="H75" s="1130"/>
      <c r="I75" s="1130"/>
      <c r="J75" s="1130"/>
      <c r="K75" s="1130"/>
      <c r="L75" s="821"/>
    </row>
    <row r="76" spans="1:12" s="819" customFormat="1" ht="30" customHeight="1" x14ac:dyDescent="0.35">
      <c r="A76" s="818">
        <v>8</v>
      </c>
      <c r="B76" s="1130"/>
      <c r="C76" s="1130"/>
      <c r="D76" s="1130"/>
      <c r="E76" s="1130"/>
      <c r="F76" s="1130"/>
      <c r="G76" s="1130"/>
      <c r="H76" s="1130"/>
      <c r="I76" s="1130"/>
      <c r="J76" s="1130"/>
      <c r="K76" s="1130"/>
      <c r="L76" s="821"/>
    </row>
    <row r="77" spans="1:12" s="819" customFormat="1" ht="30" customHeight="1" x14ac:dyDescent="0.35">
      <c r="A77" s="818">
        <v>9</v>
      </c>
      <c r="B77" s="1130"/>
      <c r="C77" s="1130"/>
      <c r="D77" s="1130"/>
      <c r="E77" s="1130"/>
      <c r="F77" s="1130"/>
      <c r="G77" s="1130"/>
      <c r="H77" s="1130"/>
      <c r="I77" s="1130"/>
      <c r="J77" s="1130"/>
      <c r="K77" s="1130"/>
      <c r="L77" s="821"/>
    </row>
    <row r="78" spans="1:12" s="819" customFormat="1" ht="30" customHeight="1" x14ac:dyDescent="0.35">
      <c r="A78" s="818">
        <v>10</v>
      </c>
      <c r="B78" s="1130"/>
      <c r="C78" s="1130"/>
      <c r="D78" s="1130"/>
      <c r="E78" s="1130"/>
      <c r="F78" s="1130"/>
      <c r="G78" s="1130"/>
      <c r="H78" s="1130"/>
      <c r="I78" s="1130"/>
      <c r="J78" s="1130"/>
      <c r="K78" s="1130"/>
      <c r="L78" s="821"/>
    </row>
    <row r="79" spans="1:12" s="819" customFormat="1" ht="30" customHeight="1" x14ac:dyDescent="0.35">
      <c r="A79" s="818">
        <v>11</v>
      </c>
      <c r="B79" s="1130"/>
      <c r="C79" s="1130"/>
      <c r="D79" s="1130"/>
      <c r="E79" s="1130"/>
      <c r="F79" s="1130"/>
      <c r="G79" s="1130"/>
      <c r="H79" s="1130"/>
      <c r="I79" s="1130"/>
      <c r="J79" s="1130"/>
      <c r="K79" s="1130"/>
      <c r="L79" s="821"/>
    </row>
    <row r="80" spans="1:12" s="819" customFormat="1" ht="30" customHeight="1" x14ac:dyDescent="0.35">
      <c r="A80" s="818">
        <v>12</v>
      </c>
      <c r="B80" s="1130"/>
      <c r="C80" s="1130"/>
      <c r="D80" s="1130"/>
      <c r="E80" s="1130"/>
      <c r="F80" s="1130"/>
      <c r="G80" s="1130"/>
      <c r="H80" s="1130"/>
      <c r="I80" s="1130"/>
      <c r="J80" s="1130"/>
      <c r="K80" s="1130"/>
      <c r="L80" s="821"/>
    </row>
    <row r="81" spans="1:12" s="819" customFormat="1" ht="30" customHeight="1" x14ac:dyDescent="0.35">
      <c r="A81" s="818">
        <v>13</v>
      </c>
      <c r="B81" s="1130"/>
      <c r="C81" s="1130"/>
      <c r="D81" s="1130"/>
      <c r="E81" s="1130"/>
      <c r="F81" s="1130"/>
      <c r="G81" s="1130"/>
      <c r="H81" s="1130"/>
      <c r="I81" s="1130"/>
      <c r="J81" s="1130"/>
      <c r="K81" s="1130"/>
      <c r="L81" s="821"/>
    </row>
    <row r="82" spans="1:12" s="819" customFormat="1" ht="30" customHeight="1" x14ac:dyDescent="0.35">
      <c r="A82" s="818">
        <v>14</v>
      </c>
      <c r="B82" s="1130"/>
      <c r="C82" s="1130"/>
      <c r="D82" s="1130"/>
      <c r="E82" s="1130"/>
      <c r="F82" s="1130"/>
      <c r="G82" s="1130"/>
      <c r="H82" s="1130"/>
      <c r="I82" s="1130"/>
      <c r="J82" s="1130"/>
      <c r="K82" s="1130"/>
      <c r="L82" s="821"/>
    </row>
    <row r="83" spans="1:12" s="819" customFormat="1" ht="30" customHeight="1" x14ac:dyDescent="0.35">
      <c r="A83" s="818">
        <v>15</v>
      </c>
      <c r="B83" s="1130"/>
      <c r="C83" s="1130"/>
      <c r="D83" s="1130"/>
      <c r="E83" s="1130"/>
      <c r="F83" s="1130"/>
      <c r="G83" s="1130"/>
      <c r="H83" s="1130"/>
      <c r="I83" s="1130"/>
      <c r="J83" s="1130"/>
      <c r="K83" s="1130"/>
      <c r="L83" s="821"/>
    </row>
    <row r="84" spans="1:12" s="819" customFormat="1" ht="30" customHeight="1" x14ac:dyDescent="0.35">
      <c r="A84" s="818">
        <v>16</v>
      </c>
      <c r="B84" s="1130"/>
      <c r="C84" s="1130"/>
      <c r="D84" s="1130"/>
      <c r="E84" s="1130"/>
      <c r="F84" s="1130"/>
      <c r="G84" s="1130"/>
      <c r="H84" s="1130"/>
      <c r="I84" s="1130"/>
      <c r="J84" s="1130"/>
      <c r="K84" s="1130"/>
      <c r="L84" s="821"/>
    </row>
    <row r="85" spans="1:12" s="819" customFormat="1" ht="30" customHeight="1" x14ac:dyDescent="0.35">
      <c r="A85" s="818">
        <v>17</v>
      </c>
      <c r="B85" s="1130"/>
      <c r="C85" s="1130"/>
      <c r="D85" s="1130"/>
      <c r="E85" s="1130"/>
      <c r="F85" s="1130"/>
      <c r="G85" s="1130"/>
      <c r="H85" s="1130"/>
      <c r="I85" s="1130"/>
      <c r="J85" s="1130"/>
      <c r="K85" s="1130"/>
      <c r="L85" s="821"/>
    </row>
    <row r="86" spans="1:12" s="819" customFormat="1" ht="30" customHeight="1" x14ac:dyDescent="0.35">
      <c r="A86" s="818">
        <v>18</v>
      </c>
      <c r="B86" s="1130"/>
      <c r="C86" s="1130"/>
      <c r="D86" s="1130"/>
      <c r="E86" s="1130"/>
      <c r="F86" s="1130"/>
      <c r="G86" s="1130"/>
      <c r="H86" s="1130"/>
      <c r="I86" s="1130"/>
      <c r="J86" s="1130"/>
      <c r="K86" s="1130"/>
      <c r="L86" s="821"/>
    </row>
    <row r="87" spans="1:12" s="819" customFormat="1" ht="30" customHeight="1" x14ac:dyDescent="0.35">
      <c r="A87" s="818">
        <v>19</v>
      </c>
      <c r="B87" s="1130"/>
      <c r="C87" s="1130"/>
      <c r="D87" s="1130"/>
      <c r="E87" s="1130"/>
      <c r="F87" s="1130"/>
      <c r="G87" s="1130"/>
      <c r="H87" s="1130"/>
      <c r="I87" s="1130"/>
      <c r="J87" s="1130"/>
      <c r="K87" s="1130"/>
      <c r="L87" s="821"/>
    </row>
    <row r="88" spans="1:12" s="819" customFormat="1" ht="30" customHeight="1" x14ac:dyDescent="0.35">
      <c r="A88" s="818">
        <v>20</v>
      </c>
      <c r="B88" s="1130"/>
      <c r="C88" s="1130"/>
      <c r="D88" s="1130"/>
      <c r="E88" s="1130"/>
      <c r="F88" s="1130"/>
      <c r="G88" s="1130"/>
      <c r="H88" s="1130"/>
      <c r="I88" s="1130"/>
      <c r="J88" s="1130"/>
      <c r="K88" s="1130"/>
      <c r="L88" s="821"/>
    </row>
    <row r="89" spans="1:12" x14ac:dyDescent="0.4">
      <c r="A89" s="811"/>
      <c r="B89" s="811"/>
      <c r="C89" s="811"/>
      <c r="D89" s="811"/>
      <c r="E89" s="811"/>
      <c r="F89" s="811"/>
      <c r="G89" s="811"/>
      <c r="H89" s="811"/>
      <c r="I89" s="811"/>
      <c r="J89" s="811"/>
      <c r="K89" s="811"/>
      <c r="L89" s="811"/>
    </row>
  </sheetData>
  <sheetProtection algorithmName="SHA-512" hashValue="iDGmv7G3coGCUavmUdnpqjIgydG2TM/pPtc5L9e5bvkAfNGxTAn0R1q4Qvk1f5hP1wj5e/yR45D6H/vHmjp6LQ==" saltValue="2FObNdoZrjDZ4eUfRNFb7A==" spinCount="100000" sheet="1" objects="1" scenarios="1"/>
  <mergeCells count="139">
    <mergeCell ref="C50:L50"/>
    <mergeCell ref="B88:C88"/>
    <mergeCell ref="D88:E88"/>
    <mergeCell ref="F88:G88"/>
    <mergeCell ref="H88:I88"/>
    <mergeCell ref="J88:K88"/>
    <mergeCell ref="B87:C87"/>
    <mergeCell ref="D87:E87"/>
    <mergeCell ref="F87:G87"/>
    <mergeCell ref="H87:I87"/>
    <mergeCell ref="J87:K87"/>
    <mergeCell ref="B86:C86"/>
    <mergeCell ref="D86:E86"/>
    <mergeCell ref="F86:G86"/>
    <mergeCell ref="H86:I86"/>
    <mergeCell ref="J86:K86"/>
    <mergeCell ref="B85:C85"/>
    <mergeCell ref="D85:E85"/>
    <mergeCell ref="F85:G85"/>
    <mergeCell ref="H85:I85"/>
    <mergeCell ref="J85:K85"/>
    <mergeCell ref="B84:C84"/>
    <mergeCell ref="D84:E84"/>
    <mergeCell ref="F84:G84"/>
    <mergeCell ref="H84:I84"/>
    <mergeCell ref="J84:K84"/>
    <mergeCell ref="B83:C83"/>
    <mergeCell ref="D83:E83"/>
    <mergeCell ref="F83:G83"/>
    <mergeCell ref="H83:I83"/>
    <mergeCell ref="J83:K83"/>
    <mergeCell ref="B82:C82"/>
    <mergeCell ref="D82:E82"/>
    <mergeCell ref="F82:G82"/>
    <mergeCell ref="H82:I82"/>
    <mergeCell ref="J82:K82"/>
    <mergeCell ref="B81:C81"/>
    <mergeCell ref="D81:E81"/>
    <mergeCell ref="F81:G81"/>
    <mergeCell ref="H81:I81"/>
    <mergeCell ref="J81:K81"/>
    <mergeCell ref="B80:C80"/>
    <mergeCell ref="D80:E80"/>
    <mergeCell ref="F80:G80"/>
    <mergeCell ref="H80:I80"/>
    <mergeCell ref="J80:K80"/>
    <mergeCell ref="B79:C79"/>
    <mergeCell ref="D79:E79"/>
    <mergeCell ref="F79:G79"/>
    <mergeCell ref="H79:I79"/>
    <mergeCell ref="J79:K79"/>
    <mergeCell ref="B78:C78"/>
    <mergeCell ref="D78:E78"/>
    <mergeCell ref="F78:G78"/>
    <mergeCell ref="H78:I78"/>
    <mergeCell ref="J78:K78"/>
    <mergeCell ref="B77:C77"/>
    <mergeCell ref="D77:E77"/>
    <mergeCell ref="F77:G77"/>
    <mergeCell ref="H77:I77"/>
    <mergeCell ref="J77:K77"/>
    <mergeCell ref="B76:C76"/>
    <mergeCell ref="D76:E76"/>
    <mergeCell ref="F76:G76"/>
    <mergeCell ref="H76:I76"/>
    <mergeCell ref="J76:K76"/>
    <mergeCell ref="B75:C75"/>
    <mergeCell ref="D75:E75"/>
    <mergeCell ref="F75:G75"/>
    <mergeCell ref="H75:I75"/>
    <mergeCell ref="J75:K75"/>
    <mergeCell ref="B74:C74"/>
    <mergeCell ref="D74:E74"/>
    <mergeCell ref="F74:G74"/>
    <mergeCell ref="H74:I74"/>
    <mergeCell ref="J74:K74"/>
    <mergeCell ref="B73:C73"/>
    <mergeCell ref="D73:E73"/>
    <mergeCell ref="F73:G73"/>
    <mergeCell ref="H73:I73"/>
    <mergeCell ref="J73:K73"/>
    <mergeCell ref="B72:C72"/>
    <mergeCell ref="D72:E72"/>
    <mergeCell ref="F72:G72"/>
    <mergeCell ref="H72:I72"/>
    <mergeCell ref="J72:K72"/>
    <mergeCell ref="B71:C71"/>
    <mergeCell ref="D71:E71"/>
    <mergeCell ref="F71:G71"/>
    <mergeCell ref="H71:I71"/>
    <mergeCell ref="J71:K71"/>
    <mergeCell ref="B70:C70"/>
    <mergeCell ref="D70:E70"/>
    <mergeCell ref="F70:G70"/>
    <mergeCell ref="H70:I70"/>
    <mergeCell ref="J70:K70"/>
    <mergeCell ref="B69:C69"/>
    <mergeCell ref="D69:E69"/>
    <mergeCell ref="F69:G69"/>
    <mergeCell ref="H69:I69"/>
    <mergeCell ref="J69:K69"/>
    <mergeCell ref="B25:L25"/>
    <mergeCell ref="B68:C68"/>
    <mergeCell ref="D68:E68"/>
    <mergeCell ref="F68:G68"/>
    <mergeCell ref="H68:I68"/>
    <mergeCell ref="J68:K68"/>
    <mergeCell ref="C58:K58"/>
    <mergeCell ref="C61:K61"/>
    <mergeCell ref="B42:L42"/>
    <mergeCell ref="C52:L52"/>
    <mergeCell ref="C54:L54"/>
    <mergeCell ref="B56:L56"/>
    <mergeCell ref="C60:L60"/>
    <mergeCell ref="C62:L62"/>
    <mergeCell ref="C64:L64"/>
    <mergeCell ref="B66:L66"/>
    <mergeCell ref="B39:K39"/>
    <mergeCell ref="B44:L44"/>
    <mergeCell ref="C46:L46"/>
    <mergeCell ref="C48:L48"/>
    <mergeCell ref="C23:L23"/>
    <mergeCell ref="B27:L27"/>
    <mergeCell ref="C29:L29"/>
    <mergeCell ref="C31:L31"/>
    <mergeCell ref="B35:L35"/>
    <mergeCell ref="B37:L37"/>
    <mergeCell ref="A1:L1"/>
    <mergeCell ref="A3:L3"/>
    <mergeCell ref="A5:L5"/>
    <mergeCell ref="B7:L7"/>
    <mergeCell ref="B9:L9"/>
    <mergeCell ref="B11:L11"/>
    <mergeCell ref="B13:L13"/>
    <mergeCell ref="B15:L15"/>
    <mergeCell ref="C17:L17"/>
    <mergeCell ref="C19:L19"/>
    <mergeCell ref="C21:L21"/>
    <mergeCell ref="B33:K33"/>
  </mergeCells>
  <hyperlinks>
    <hyperlink ref="B40" r:id="rId1" xr:uid="{00000000-0004-0000-1700-000000000000}"/>
  </hyperlinks>
  <printOptions horizontalCentered="1"/>
  <pageMargins left="0.25" right="0.25" top="0.75" bottom="0.5" header="0.3" footer="0.3"/>
  <pageSetup scale="55" fitToHeight="2" orientation="portrait" r:id="rId2"/>
  <headerFooter>
    <oddFooter>&amp;L&amp;"Times New Roman,Regular"&amp;10&amp;A&amp;C&amp;"Times New Roman,Regular"&amp;10Page &amp;P/&amp;N&amp;R&amp;"Times New Roman,Regular"&amp;10 2025 Consolidated Application</oddFooter>
  </headerFooter>
  <rowBreaks count="1" manualBreakCount="1">
    <brk id="55" max="11"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A3E-8151-40EE-805D-AABCE020FEF7}">
  <sheetPr codeName="Sheet37"/>
  <dimension ref="A1"/>
  <sheetViews>
    <sheetView showGridLines="0" topLeftCell="B1" zoomScale="90" zoomScaleNormal="90" workbookViewId="0">
      <selection activeCell="A58" sqref="A58"/>
    </sheetView>
  </sheetViews>
  <sheetFormatPr defaultRowHeight="14.5" x14ac:dyDescent="0.35"/>
  <sheetData/>
  <sheetProtection algorithmName="SHA-512" hashValue="19bpqVm7vhB3BKyfa3OVS2Z05M1mE79Ge1J360UOZBb5T6mu8uuICaHCYJNda1fDecglKCdgP/oK3IgokW3ohw==" saltValue="KhgEiDTmn+vJS7SV13WGOg==" spinCount="100000" sheet="1" objects="1" scenarios="1"/>
  <printOptions horizontalCentered="1" verticalCentered="1"/>
  <pageMargins left="5.8333333333333301E-3" right="5.8333333333333301E-3" top="0" bottom="0" header="0.3" footer="0.3"/>
  <pageSetup fitToHeight="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0CF19-E8D6-4C99-A871-F02A989581E2}">
  <sheetPr codeName="Sheet38"/>
  <dimension ref="A1"/>
  <sheetViews>
    <sheetView showGridLines="0" topLeftCell="AC1" zoomScaleNormal="100" workbookViewId="0">
      <selection activeCell="BO1" sqref="BO1"/>
    </sheetView>
  </sheetViews>
  <sheetFormatPr defaultRowHeight="14.5" x14ac:dyDescent="0.35"/>
  <sheetData/>
  <sheetProtection algorithmName="SHA-512" hashValue="ZWp3btWRO3+SWiZ4k76SQ161wdjtMJLTYN7FD9+cWTlNWd/IrE+DwPe7h2iDA15CDeIKVKY3QIjdS/pj7hZfkg==" saltValue="kdVRnKNSVhTKCr8a625WAQ==" spinCount="100000" sheet="1" objects="1" scenarios="1"/>
  <pageMargins left="5.8333333333333336E-3" right="5.8333333333333336E-3" top="0" bottom="0" header="0.3" footer="0.3"/>
  <pageSetup fitToHeight="2"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I168"/>
  <sheetViews>
    <sheetView showGridLines="0" workbookViewId="0"/>
  </sheetViews>
  <sheetFormatPr defaultRowHeight="14.5" outlineLevelRow="1" x14ac:dyDescent="0.35"/>
  <cols>
    <col min="1" max="1" width="8.54296875" bestFit="1" customWidth="1"/>
    <col min="2" max="2" width="41.81640625" customWidth="1"/>
    <col min="3" max="3" width="25.81640625" customWidth="1"/>
    <col min="4" max="4" width="17.7265625" customWidth="1"/>
    <col min="5" max="5" width="27.453125" customWidth="1"/>
    <col min="6" max="6" width="15.81640625" bestFit="1" customWidth="1"/>
    <col min="7" max="7" width="15.26953125" customWidth="1"/>
    <col min="8" max="8" width="18.453125" customWidth="1"/>
    <col min="9" max="9" width="12.81640625" style="366" customWidth="1"/>
  </cols>
  <sheetData>
    <row r="1" spans="1:9" x14ac:dyDescent="0.35">
      <c r="B1" s="340" t="s">
        <v>1420</v>
      </c>
      <c r="C1" s="1022"/>
      <c r="D1" s="1022"/>
      <c r="E1" s="1022"/>
      <c r="F1" s="1022"/>
      <c r="G1" s="1022"/>
      <c r="H1" s="1022"/>
      <c r="I1" s="1022"/>
    </row>
    <row r="3" spans="1:9" ht="25.5" customHeight="1" x14ac:dyDescent="0.35">
      <c r="A3" s="338"/>
      <c r="B3" s="1136" t="s">
        <v>1421</v>
      </c>
      <c r="C3" s="1136" t="s">
        <v>1422</v>
      </c>
      <c r="D3" s="1138" t="s">
        <v>1423</v>
      </c>
      <c r="E3" s="1138" t="s">
        <v>1424</v>
      </c>
      <c r="F3" s="1134" t="s">
        <v>1425</v>
      </c>
      <c r="G3" s="1135"/>
      <c r="H3" s="1136" t="s">
        <v>1426</v>
      </c>
      <c r="I3" s="1136" t="s">
        <v>1427</v>
      </c>
    </row>
    <row r="4" spans="1:9" s="516" customFormat="1" ht="24.75" customHeight="1" x14ac:dyDescent="0.35">
      <c r="A4" s="519"/>
      <c r="B4" s="1137"/>
      <c r="C4" s="1137"/>
      <c r="D4" s="1139"/>
      <c r="E4" s="1139"/>
      <c r="F4" s="520" t="s">
        <v>1428</v>
      </c>
      <c r="G4" s="520" t="s">
        <v>1429</v>
      </c>
      <c r="H4" s="1137"/>
      <c r="I4" s="1137"/>
    </row>
    <row r="5" spans="1:9" s="551" customFormat="1" ht="45" customHeight="1" x14ac:dyDescent="0.35">
      <c r="A5" s="549" t="s">
        <v>1430</v>
      </c>
      <c r="B5" s="550" t="s">
        <v>1431</v>
      </c>
      <c r="C5" s="550" t="s">
        <v>1432</v>
      </c>
      <c r="D5" s="550" t="s">
        <v>1433</v>
      </c>
      <c r="E5" s="550" t="s">
        <v>1434</v>
      </c>
      <c r="F5" s="550" t="s">
        <v>1435</v>
      </c>
      <c r="G5" s="549">
        <v>30</v>
      </c>
      <c r="H5" s="550" t="s">
        <v>1436</v>
      </c>
      <c r="I5" s="550" t="s">
        <v>1437</v>
      </c>
    </row>
    <row r="6" spans="1:9" ht="45" customHeight="1" x14ac:dyDescent="0.35">
      <c r="A6" s="339">
        <v>1</v>
      </c>
      <c r="B6" s="587"/>
      <c r="C6" s="587"/>
      <c r="D6" s="588"/>
      <c r="E6" s="588"/>
      <c r="F6" s="588"/>
      <c r="G6" s="588"/>
      <c r="H6" s="588"/>
      <c r="I6" s="588"/>
    </row>
    <row r="7" spans="1:9" ht="45" customHeight="1" x14ac:dyDescent="0.35">
      <c r="A7" s="339">
        <f>A6+1</f>
        <v>2</v>
      </c>
      <c r="B7" s="587"/>
      <c r="C7" s="587"/>
      <c r="D7" s="588"/>
      <c r="E7" s="588"/>
      <c r="F7" s="588"/>
      <c r="G7" s="588"/>
      <c r="H7" s="588"/>
      <c r="I7" s="588"/>
    </row>
    <row r="8" spans="1:9" ht="45" customHeight="1" x14ac:dyDescent="0.35">
      <c r="A8" s="339">
        <f t="shared" ref="A8:A71" si="0">A7+1</f>
        <v>3</v>
      </c>
      <c r="B8" s="587"/>
      <c r="C8" s="587"/>
      <c r="D8" s="588"/>
      <c r="E8" s="588"/>
      <c r="F8" s="588"/>
      <c r="G8" s="588"/>
      <c r="H8" s="588"/>
      <c r="I8" s="588"/>
    </row>
    <row r="9" spans="1:9" ht="45" customHeight="1" x14ac:dyDescent="0.35">
      <c r="A9" s="339">
        <f t="shared" si="0"/>
        <v>4</v>
      </c>
      <c r="B9" s="587"/>
      <c r="C9" s="587"/>
      <c r="D9" s="588"/>
      <c r="E9" s="588"/>
      <c r="F9" s="588"/>
      <c r="G9" s="588"/>
      <c r="H9" s="588"/>
      <c r="I9" s="588"/>
    </row>
    <row r="10" spans="1:9" ht="45" customHeight="1" x14ac:dyDescent="0.35">
      <c r="A10" s="339">
        <f t="shared" si="0"/>
        <v>5</v>
      </c>
      <c r="B10" s="587"/>
      <c r="C10" s="587"/>
      <c r="D10" s="588"/>
      <c r="E10" s="588"/>
      <c r="F10" s="588"/>
      <c r="G10" s="588"/>
      <c r="H10" s="588"/>
      <c r="I10" s="588"/>
    </row>
    <row r="11" spans="1:9" ht="45" customHeight="1" x14ac:dyDescent="0.35">
      <c r="A11" s="339">
        <f t="shared" si="0"/>
        <v>6</v>
      </c>
      <c r="B11" s="587"/>
      <c r="C11" s="587"/>
      <c r="D11" s="588"/>
      <c r="E11" s="588"/>
      <c r="F11" s="588"/>
      <c r="G11" s="588"/>
      <c r="H11" s="588"/>
      <c r="I11" s="588"/>
    </row>
    <row r="12" spans="1:9" ht="45" customHeight="1" x14ac:dyDescent="0.35">
      <c r="A12" s="339">
        <f t="shared" si="0"/>
        <v>7</v>
      </c>
      <c r="B12" s="587"/>
      <c r="C12" s="587"/>
      <c r="D12" s="588"/>
      <c r="E12" s="588"/>
      <c r="F12" s="588"/>
      <c r="G12" s="588"/>
      <c r="H12" s="588"/>
      <c r="I12" s="588"/>
    </row>
    <row r="13" spans="1:9" ht="45" customHeight="1" x14ac:dyDescent="0.35">
      <c r="A13" s="339">
        <f t="shared" si="0"/>
        <v>8</v>
      </c>
      <c r="B13" s="587"/>
      <c r="C13" s="587"/>
      <c r="D13" s="588"/>
      <c r="E13" s="588"/>
      <c r="F13" s="588"/>
      <c r="G13" s="588"/>
      <c r="H13" s="588"/>
      <c r="I13" s="588"/>
    </row>
    <row r="14" spans="1:9" ht="45" customHeight="1" x14ac:dyDescent="0.35">
      <c r="A14" s="339">
        <f t="shared" si="0"/>
        <v>9</v>
      </c>
      <c r="B14" s="587"/>
      <c r="C14" s="587"/>
      <c r="D14" s="588"/>
      <c r="E14" s="588"/>
      <c r="F14" s="588"/>
      <c r="G14" s="588"/>
      <c r="H14" s="588"/>
      <c r="I14" s="588"/>
    </row>
    <row r="15" spans="1:9" ht="45" customHeight="1" x14ac:dyDescent="0.35">
      <c r="A15" s="339">
        <f t="shared" si="0"/>
        <v>10</v>
      </c>
      <c r="B15" s="587"/>
      <c r="C15" s="587"/>
      <c r="D15" s="588"/>
      <c r="E15" s="588"/>
      <c r="F15" s="588"/>
      <c r="G15" s="588"/>
      <c r="H15" s="588"/>
      <c r="I15" s="588"/>
    </row>
    <row r="16" spans="1:9" ht="45" customHeight="1" x14ac:dyDescent="0.35">
      <c r="A16" s="339">
        <f t="shared" si="0"/>
        <v>11</v>
      </c>
      <c r="B16" s="587"/>
      <c r="C16" s="587"/>
      <c r="D16" s="588"/>
      <c r="E16" s="588"/>
      <c r="F16" s="588"/>
      <c r="G16" s="588"/>
      <c r="H16" s="588"/>
      <c r="I16" s="588"/>
    </row>
    <row r="17" spans="1:9" ht="45" customHeight="1" x14ac:dyDescent="0.35">
      <c r="A17" s="339">
        <f t="shared" si="0"/>
        <v>12</v>
      </c>
      <c r="B17" s="587"/>
      <c r="C17" s="587"/>
      <c r="D17" s="588"/>
      <c r="E17" s="588"/>
      <c r="F17" s="588"/>
      <c r="G17" s="588"/>
      <c r="H17" s="588"/>
      <c r="I17" s="588"/>
    </row>
    <row r="18" spans="1:9" ht="45" customHeight="1" x14ac:dyDescent="0.35">
      <c r="A18" s="339">
        <f t="shared" si="0"/>
        <v>13</v>
      </c>
      <c r="B18" s="587"/>
      <c r="C18" s="587"/>
      <c r="D18" s="588"/>
      <c r="E18" s="588"/>
      <c r="F18" s="588"/>
      <c r="G18" s="588"/>
      <c r="H18" s="588"/>
      <c r="I18" s="588"/>
    </row>
    <row r="19" spans="1:9" ht="45" customHeight="1" x14ac:dyDescent="0.35">
      <c r="A19" s="339">
        <f t="shared" si="0"/>
        <v>14</v>
      </c>
      <c r="B19" s="587"/>
      <c r="C19" s="587"/>
      <c r="D19" s="588"/>
      <c r="E19" s="588"/>
      <c r="F19" s="588"/>
      <c r="G19" s="588"/>
      <c r="H19" s="588"/>
      <c r="I19" s="588"/>
    </row>
    <row r="20" spans="1:9" ht="45" customHeight="1" x14ac:dyDescent="0.35">
      <c r="A20" s="339">
        <f t="shared" si="0"/>
        <v>15</v>
      </c>
      <c r="B20" s="587"/>
      <c r="C20" s="587"/>
      <c r="D20" s="588"/>
      <c r="E20" s="588"/>
      <c r="F20" s="588"/>
      <c r="G20" s="588"/>
      <c r="H20" s="588"/>
      <c r="I20" s="588"/>
    </row>
    <row r="21" spans="1:9" ht="45" customHeight="1" x14ac:dyDescent="0.35">
      <c r="A21" s="339">
        <f t="shared" si="0"/>
        <v>16</v>
      </c>
      <c r="B21" s="587"/>
      <c r="C21" s="587"/>
      <c r="D21" s="588"/>
      <c r="E21" s="588"/>
      <c r="F21" s="588"/>
      <c r="G21" s="588"/>
      <c r="H21" s="588"/>
      <c r="I21" s="588"/>
    </row>
    <row r="22" spans="1:9" ht="45" customHeight="1" x14ac:dyDescent="0.35">
      <c r="A22" s="339">
        <f t="shared" si="0"/>
        <v>17</v>
      </c>
      <c r="B22" s="587"/>
      <c r="C22" s="587"/>
      <c r="D22" s="588"/>
      <c r="E22" s="588"/>
      <c r="F22" s="588"/>
      <c r="G22" s="588"/>
      <c r="H22" s="588"/>
      <c r="I22" s="588"/>
    </row>
    <row r="23" spans="1:9" ht="45" customHeight="1" x14ac:dyDescent="0.35">
      <c r="A23" s="339">
        <f t="shared" si="0"/>
        <v>18</v>
      </c>
      <c r="B23" s="587"/>
      <c r="C23" s="587"/>
      <c r="D23" s="588"/>
      <c r="E23" s="588"/>
      <c r="F23" s="588"/>
      <c r="G23" s="588"/>
      <c r="H23" s="588"/>
      <c r="I23" s="588"/>
    </row>
    <row r="24" spans="1:9" ht="45" customHeight="1" x14ac:dyDescent="0.35">
      <c r="A24" s="339">
        <f t="shared" si="0"/>
        <v>19</v>
      </c>
      <c r="B24" s="587"/>
      <c r="C24" s="587"/>
      <c r="D24" s="588"/>
      <c r="E24" s="588"/>
      <c r="F24" s="588"/>
      <c r="G24" s="588"/>
      <c r="H24" s="588"/>
      <c r="I24" s="588"/>
    </row>
    <row r="25" spans="1:9" ht="45" customHeight="1" x14ac:dyDescent="0.35">
      <c r="A25" s="339">
        <f t="shared" si="0"/>
        <v>20</v>
      </c>
      <c r="B25" s="587"/>
      <c r="C25" s="587"/>
      <c r="D25" s="588"/>
      <c r="E25" s="588"/>
      <c r="F25" s="588"/>
      <c r="G25" s="588"/>
      <c r="H25" s="588"/>
      <c r="I25" s="588"/>
    </row>
    <row r="26" spans="1:9" ht="45" customHeight="1" x14ac:dyDescent="0.35">
      <c r="A26" s="339">
        <f t="shared" si="0"/>
        <v>21</v>
      </c>
      <c r="B26" s="587"/>
      <c r="C26" s="587"/>
      <c r="D26" s="588"/>
      <c r="E26" s="588"/>
      <c r="F26" s="588"/>
      <c r="G26" s="588"/>
      <c r="H26" s="588"/>
      <c r="I26" s="588"/>
    </row>
    <row r="27" spans="1:9" ht="45" customHeight="1" x14ac:dyDescent="0.35">
      <c r="A27" s="339">
        <f t="shared" si="0"/>
        <v>22</v>
      </c>
      <c r="B27" s="587"/>
      <c r="C27" s="587"/>
      <c r="D27" s="588"/>
      <c r="E27" s="588"/>
      <c r="F27" s="588"/>
      <c r="G27" s="588"/>
      <c r="H27" s="588"/>
      <c r="I27" s="588"/>
    </row>
    <row r="28" spans="1:9" ht="45" customHeight="1" x14ac:dyDescent="0.35">
      <c r="A28" s="339">
        <f t="shared" si="0"/>
        <v>23</v>
      </c>
      <c r="B28" s="587"/>
      <c r="C28" s="587"/>
      <c r="D28" s="588"/>
      <c r="E28" s="588"/>
      <c r="F28" s="588"/>
      <c r="G28" s="588"/>
      <c r="H28" s="588"/>
      <c r="I28" s="588"/>
    </row>
    <row r="29" spans="1:9" ht="45" customHeight="1" x14ac:dyDescent="0.35">
      <c r="A29" s="339">
        <f t="shared" si="0"/>
        <v>24</v>
      </c>
      <c r="B29" s="587"/>
      <c r="C29" s="587"/>
      <c r="D29" s="588"/>
      <c r="E29" s="588"/>
      <c r="F29" s="588"/>
      <c r="G29" s="588"/>
      <c r="H29" s="588"/>
      <c r="I29" s="588"/>
    </row>
    <row r="30" spans="1:9" ht="45" customHeight="1" x14ac:dyDescent="0.35">
      <c r="A30" s="339">
        <f t="shared" si="0"/>
        <v>25</v>
      </c>
      <c r="B30" s="587"/>
      <c r="C30" s="587"/>
      <c r="D30" s="588"/>
      <c r="E30" s="588"/>
      <c r="F30" s="588"/>
      <c r="G30" s="588"/>
      <c r="H30" s="588"/>
      <c r="I30" s="588"/>
    </row>
    <row r="31" spans="1:9" ht="45" customHeight="1" x14ac:dyDescent="0.35">
      <c r="A31" s="339">
        <f t="shared" si="0"/>
        <v>26</v>
      </c>
      <c r="B31" s="587"/>
      <c r="C31" s="587"/>
      <c r="D31" s="588"/>
      <c r="E31" s="588"/>
      <c r="F31" s="588"/>
      <c r="G31" s="588"/>
      <c r="H31" s="588"/>
      <c r="I31" s="588"/>
    </row>
    <row r="32" spans="1:9" ht="45" customHeight="1" x14ac:dyDescent="0.35">
      <c r="A32" s="339">
        <f t="shared" si="0"/>
        <v>27</v>
      </c>
      <c r="B32" s="587"/>
      <c r="C32" s="587"/>
      <c r="D32" s="588"/>
      <c r="E32" s="588"/>
      <c r="F32" s="588"/>
      <c r="G32" s="588"/>
      <c r="H32" s="588"/>
      <c r="I32" s="588"/>
    </row>
    <row r="33" spans="1:9" ht="45" customHeight="1" x14ac:dyDescent="0.35">
      <c r="A33" s="339">
        <f t="shared" si="0"/>
        <v>28</v>
      </c>
      <c r="B33" s="587"/>
      <c r="C33" s="587"/>
      <c r="D33" s="588"/>
      <c r="E33" s="588"/>
      <c r="F33" s="588"/>
      <c r="G33" s="588"/>
      <c r="H33" s="588"/>
      <c r="I33" s="588"/>
    </row>
    <row r="34" spans="1:9" ht="45" customHeight="1" x14ac:dyDescent="0.35">
      <c r="A34" s="339">
        <f t="shared" si="0"/>
        <v>29</v>
      </c>
      <c r="B34" s="587"/>
      <c r="C34" s="587"/>
      <c r="D34" s="588"/>
      <c r="E34" s="588"/>
      <c r="F34" s="588"/>
      <c r="G34" s="588"/>
      <c r="H34" s="588"/>
      <c r="I34" s="588"/>
    </row>
    <row r="35" spans="1:9" ht="45" customHeight="1" x14ac:dyDescent="0.35">
      <c r="A35" s="339">
        <f t="shared" si="0"/>
        <v>30</v>
      </c>
      <c r="B35" s="587"/>
      <c r="C35" s="587"/>
      <c r="D35" s="588"/>
      <c r="E35" s="588"/>
      <c r="F35" s="588"/>
      <c r="G35" s="588"/>
      <c r="H35" s="588"/>
      <c r="I35" s="588"/>
    </row>
    <row r="36" spans="1:9" ht="45" customHeight="1" x14ac:dyDescent="0.35">
      <c r="A36" s="339">
        <f t="shared" si="0"/>
        <v>31</v>
      </c>
      <c r="B36" s="587"/>
      <c r="C36" s="587"/>
      <c r="D36" s="588"/>
      <c r="E36" s="588"/>
      <c r="F36" s="588"/>
      <c r="G36" s="588"/>
      <c r="H36" s="588"/>
      <c r="I36" s="588"/>
    </row>
    <row r="37" spans="1:9" ht="45" customHeight="1" x14ac:dyDescent="0.35">
      <c r="A37" s="339">
        <f t="shared" si="0"/>
        <v>32</v>
      </c>
      <c r="B37" s="587"/>
      <c r="C37" s="587"/>
      <c r="D37" s="588"/>
      <c r="E37" s="588"/>
      <c r="F37" s="588"/>
      <c r="G37" s="588"/>
      <c r="H37" s="588"/>
      <c r="I37" s="588"/>
    </row>
    <row r="38" spans="1:9" ht="45" customHeight="1" x14ac:dyDescent="0.35">
      <c r="A38" s="339">
        <f t="shared" si="0"/>
        <v>33</v>
      </c>
      <c r="B38" s="587"/>
      <c r="C38" s="587"/>
      <c r="D38" s="588"/>
      <c r="E38" s="588"/>
      <c r="F38" s="588"/>
      <c r="G38" s="588"/>
      <c r="H38" s="588"/>
      <c r="I38" s="588"/>
    </row>
    <row r="39" spans="1:9" ht="45" customHeight="1" x14ac:dyDescent="0.35">
      <c r="A39" s="339">
        <f t="shared" si="0"/>
        <v>34</v>
      </c>
      <c r="B39" s="587"/>
      <c r="C39" s="587"/>
      <c r="D39" s="588"/>
      <c r="E39" s="588"/>
      <c r="F39" s="588"/>
      <c r="G39" s="588"/>
      <c r="H39" s="588"/>
      <c r="I39" s="588"/>
    </row>
    <row r="40" spans="1:9" ht="45" customHeight="1" x14ac:dyDescent="0.35">
      <c r="A40" s="339">
        <f t="shared" si="0"/>
        <v>35</v>
      </c>
      <c r="B40" s="587"/>
      <c r="C40" s="587"/>
      <c r="D40" s="588"/>
      <c r="E40" s="588"/>
      <c r="F40" s="588"/>
      <c r="G40" s="588"/>
      <c r="H40" s="588"/>
      <c r="I40" s="588"/>
    </row>
    <row r="41" spans="1:9" ht="45" customHeight="1" x14ac:dyDescent="0.35">
      <c r="A41" s="339">
        <f t="shared" si="0"/>
        <v>36</v>
      </c>
      <c r="B41" s="587"/>
      <c r="C41" s="587"/>
      <c r="D41" s="588"/>
      <c r="E41" s="588"/>
      <c r="F41" s="588"/>
      <c r="G41" s="588"/>
      <c r="H41" s="588"/>
      <c r="I41" s="588"/>
    </row>
    <row r="42" spans="1:9" ht="45" customHeight="1" x14ac:dyDescent="0.35">
      <c r="A42" s="339">
        <f t="shared" si="0"/>
        <v>37</v>
      </c>
      <c r="B42" s="587"/>
      <c r="C42" s="587"/>
      <c r="D42" s="588"/>
      <c r="E42" s="588"/>
      <c r="F42" s="588"/>
      <c r="G42" s="588"/>
      <c r="H42" s="588"/>
      <c r="I42" s="588"/>
    </row>
    <row r="43" spans="1:9" ht="45" customHeight="1" x14ac:dyDescent="0.35">
      <c r="A43" s="339">
        <f t="shared" si="0"/>
        <v>38</v>
      </c>
      <c r="B43" s="587"/>
      <c r="C43" s="587"/>
      <c r="D43" s="588"/>
      <c r="E43" s="588"/>
      <c r="F43" s="588"/>
      <c r="G43" s="588"/>
      <c r="H43" s="588"/>
      <c r="I43" s="588"/>
    </row>
    <row r="44" spans="1:9" ht="45" customHeight="1" x14ac:dyDescent="0.35">
      <c r="A44" s="339">
        <f t="shared" si="0"/>
        <v>39</v>
      </c>
      <c r="B44" s="587"/>
      <c r="C44" s="587"/>
      <c r="D44" s="588"/>
      <c r="E44" s="588"/>
      <c r="F44" s="588"/>
      <c r="G44" s="588"/>
      <c r="H44" s="588"/>
      <c r="I44" s="588"/>
    </row>
    <row r="45" spans="1:9" ht="45" customHeight="1" x14ac:dyDescent="0.35">
      <c r="A45" s="339">
        <f t="shared" si="0"/>
        <v>40</v>
      </c>
      <c r="B45" s="587"/>
      <c r="C45" s="587"/>
      <c r="D45" s="588"/>
      <c r="E45" s="588"/>
      <c r="F45" s="588"/>
      <c r="G45" s="588"/>
      <c r="H45" s="588"/>
      <c r="I45" s="588"/>
    </row>
    <row r="46" spans="1:9" ht="45" customHeight="1" x14ac:dyDescent="0.35">
      <c r="A46" s="339">
        <f t="shared" si="0"/>
        <v>41</v>
      </c>
      <c r="B46" s="587"/>
      <c r="C46" s="587"/>
      <c r="D46" s="588"/>
      <c r="E46" s="588"/>
      <c r="F46" s="588"/>
      <c r="G46" s="588"/>
      <c r="H46" s="588"/>
      <c r="I46" s="588"/>
    </row>
    <row r="47" spans="1:9" ht="45" customHeight="1" x14ac:dyDescent="0.35">
      <c r="A47" s="339">
        <f t="shared" si="0"/>
        <v>42</v>
      </c>
      <c r="B47" s="587"/>
      <c r="C47" s="587"/>
      <c r="D47" s="588"/>
      <c r="E47" s="588"/>
      <c r="F47" s="588"/>
      <c r="G47" s="588"/>
      <c r="H47" s="588"/>
      <c r="I47" s="588"/>
    </row>
    <row r="48" spans="1:9" ht="45" customHeight="1" x14ac:dyDescent="0.35">
      <c r="A48" s="339">
        <f t="shared" si="0"/>
        <v>43</v>
      </c>
      <c r="B48" s="587"/>
      <c r="C48" s="587"/>
      <c r="D48" s="588"/>
      <c r="E48" s="588"/>
      <c r="F48" s="588"/>
      <c r="G48" s="588"/>
      <c r="H48" s="588"/>
      <c r="I48" s="588"/>
    </row>
    <row r="49" spans="1:9" ht="45" customHeight="1" x14ac:dyDescent="0.35">
      <c r="A49" s="339">
        <f t="shared" si="0"/>
        <v>44</v>
      </c>
      <c r="B49" s="587"/>
      <c r="C49" s="587"/>
      <c r="D49" s="588"/>
      <c r="E49" s="588"/>
      <c r="F49" s="588"/>
      <c r="G49" s="588"/>
      <c r="H49" s="588"/>
      <c r="I49" s="588"/>
    </row>
    <row r="50" spans="1:9" ht="45" customHeight="1" x14ac:dyDescent="0.35">
      <c r="A50" s="339">
        <f t="shared" si="0"/>
        <v>45</v>
      </c>
      <c r="B50" s="587"/>
      <c r="C50" s="587"/>
      <c r="D50" s="588"/>
      <c r="E50" s="588"/>
      <c r="F50" s="588"/>
      <c r="G50" s="588"/>
      <c r="H50" s="588"/>
      <c r="I50" s="588"/>
    </row>
    <row r="51" spans="1:9" ht="45" customHeight="1" x14ac:dyDescent="0.35">
      <c r="A51" s="339">
        <f t="shared" si="0"/>
        <v>46</v>
      </c>
      <c r="B51" s="587"/>
      <c r="C51" s="587"/>
      <c r="D51" s="588"/>
      <c r="E51" s="588"/>
      <c r="F51" s="588"/>
      <c r="G51" s="588"/>
      <c r="H51" s="588"/>
      <c r="I51" s="588"/>
    </row>
    <row r="52" spans="1:9" ht="45" customHeight="1" x14ac:dyDescent="0.35">
      <c r="A52" s="339">
        <f t="shared" si="0"/>
        <v>47</v>
      </c>
      <c r="B52" s="587"/>
      <c r="C52" s="587"/>
      <c r="D52" s="588"/>
      <c r="E52" s="588"/>
      <c r="F52" s="588"/>
      <c r="G52" s="588"/>
      <c r="H52" s="588"/>
      <c r="I52" s="588"/>
    </row>
    <row r="53" spans="1:9" ht="45" customHeight="1" x14ac:dyDescent="0.35">
      <c r="A53" s="339">
        <f t="shared" si="0"/>
        <v>48</v>
      </c>
      <c r="B53" s="587"/>
      <c r="C53" s="587"/>
      <c r="D53" s="588"/>
      <c r="E53" s="588"/>
      <c r="F53" s="588"/>
      <c r="G53" s="588"/>
      <c r="H53" s="588"/>
      <c r="I53" s="588"/>
    </row>
    <row r="54" spans="1:9" ht="45" customHeight="1" x14ac:dyDescent="0.35">
      <c r="A54" s="339">
        <f t="shared" si="0"/>
        <v>49</v>
      </c>
      <c r="B54" s="587"/>
      <c r="C54" s="587"/>
      <c r="D54" s="588"/>
      <c r="E54" s="588"/>
      <c r="F54" s="588"/>
      <c r="G54" s="588"/>
      <c r="H54" s="588"/>
      <c r="I54" s="588"/>
    </row>
    <row r="55" spans="1:9" ht="45" customHeight="1" x14ac:dyDescent="0.35">
      <c r="A55" s="339">
        <f t="shared" si="0"/>
        <v>50</v>
      </c>
      <c r="B55" s="587"/>
      <c r="C55" s="587"/>
      <c r="D55" s="588"/>
      <c r="E55" s="588"/>
      <c r="F55" s="588"/>
      <c r="G55" s="588"/>
      <c r="H55" s="588"/>
      <c r="I55" s="588"/>
    </row>
    <row r="56" spans="1:9" ht="45" customHeight="1" x14ac:dyDescent="0.35">
      <c r="A56" s="339">
        <f>A55+1</f>
        <v>51</v>
      </c>
      <c r="B56" s="587"/>
      <c r="C56" s="587"/>
      <c r="D56" s="588"/>
      <c r="E56" s="588"/>
      <c r="F56" s="588"/>
      <c r="G56" s="588"/>
      <c r="H56" s="588"/>
      <c r="I56" s="588"/>
    </row>
    <row r="57" spans="1:9" ht="45" customHeight="1" x14ac:dyDescent="0.35">
      <c r="A57" s="339">
        <f t="shared" si="0"/>
        <v>52</v>
      </c>
      <c r="B57" s="587"/>
      <c r="C57" s="587"/>
      <c r="D57" s="588"/>
      <c r="E57" s="588"/>
      <c r="F57" s="588"/>
      <c r="G57" s="588"/>
      <c r="H57" s="588"/>
      <c r="I57" s="588"/>
    </row>
    <row r="58" spans="1:9" ht="45" customHeight="1" x14ac:dyDescent="0.35">
      <c r="A58" s="339">
        <f t="shared" si="0"/>
        <v>53</v>
      </c>
      <c r="B58" s="587"/>
      <c r="C58" s="587"/>
      <c r="D58" s="588"/>
      <c r="E58" s="588"/>
      <c r="F58" s="588"/>
      <c r="G58" s="588"/>
      <c r="H58" s="588"/>
      <c r="I58" s="588"/>
    </row>
    <row r="59" spans="1:9" ht="45" customHeight="1" x14ac:dyDescent="0.35">
      <c r="A59" s="339">
        <f t="shared" si="0"/>
        <v>54</v>
      </c>
      <c r="B59" s="587"/>
      <c r="C59" s="587"/>
      <c r="D59" s="588"/>
      <c r="E59" s="588"/>
      <c r="F59" s="588"/>
      <c r="G59" s="588"/>
      <c r="H59" s="588"/>
      <c r="I59" s="588"/>
    </row>
    <row r="60" spans="1:9" ht="45" customHeight="1" x14ac:dyDescent="0.35">
      <c r="A60" s="339">
        <f t="shared" si="0"/>
        <v>55</v>
      </c>
      <c r="B60" s="587"/>
      <c r="C60" s="587"/>
      <c r="D60" s="588"/>
      <c r="E60" s="588"/>
      <c r="F60" s="588"/>
      <c r="G60" s="588"/>
      <c r="H60" s="588"/>
      <c r="I60" s="588"/>
    </row>
    <row r="61" spans="1:9" ht="45" customHeight="1" x14ac:dyDescent="0.35">
      <c r="A61" s="339">
        <f t="shared" si="0"/>
        <v>56</v>
      </c>
      <c r="B61" s="587"/>
      <c r="C61" s="587"/>
      <c r="D61" s="588"/>
      <c r="E61" s="588"/>
      <c r="F61" s="588"/>
      <c r="G61" s="588"/>
      <c r="H61" s="588"/>
      <c r="I61" s="588"/>
    </row>
    <row r="62" spans="1:9" ht="45" customHeight="1" x14ac:dyDescent="0.35">
      <c r="A62" s="339">
        <f t="shared" si="0"/>
        <v>57</v>
      </c>
      <c r="B62" s="587"/>
      <c r="C62" s="587"/>
      <c r="D62" s="588"/>
      <c r="E62" s="588"/>
      <c r="F62" s="588"/>
      <c r="G62" s="588"/>
      <c r="H62" s="588"/>
      <c r="I62" s="588"/>
    </row>
    <row r="63" spans="1:9" ht="45" customHeight="1" x14ac:dyDescent="0.35">
      <c r="A63" s="339">
        <f t="shared" si="0"/>
        <v>58</v>
      </c>
      <c r="B63" s="587"/>
      <c r="C63" s="587"/>
      <c r="D63" s="588"/>
      <c r="E63" s="588"/>
      <c r="F63" s="588"/>
      <c r="G63" s="588"/>
      <c r="H63" s="588"/>
      <c r="I63" s="588"/>
    </row>
    <row r="64" spans="1:9" ht="45" customHeight="1" x14ac:dyDescent="0.35">
      <c r="A64" s="339">
        <f t="shared" si="0"/>
        <v>59</v>
      </c>
      <c r="B64" s="587"/>
      <c r="C64" s="587"/>
      <c r="D64" s="588"/>
      <c r="E64" s="588"/>
      <c r="F64" s="588"/>
      <c r="G64" s="588"/>
      <c r="H64" s="588"/>
      <c r="I64" s="588"/>
    </row>
    <row r="65" spans="1:9" ht="45" customHeight="1" x14ac:dyDescent="0.35">
      <c r="A65" s="339">
        <f t="shared" si="0"/>
        <v>60</v>
      </c>
      <c r="B65" s="587"/>
      <c r="C65" s="587"/>
      <c r="D65" s="588"/>
      <c r="E65" s="588"/>
      <c r="F65" s="588"/>
      <c r="G65" s="588"/>
      <c r="H65" s="588"/>
      <c r="I65" s="588"/>
    </row>
    <row r="66" spans="1:9" ht="45" customHeight="1" x14ac:dyDescent="0.35">
      <c r="A66" s="339">
        <f t="shared" si="0"/>
        <v>61</v>
      </c>
      <c r="B66" s="587"/>
      <c r="C66" s="587"/>
      <c r="D66" s="588"/>
      <c r="E66" s="588"/>
      <c r="F66" s="588"/>
      <c r="G66" s="588"/>
      <c r="H66" s="588"/>
      <c r="I66" s="588"/>
    </row>
    <row r="67" spans="1:9" ht="45" customHeight="1" x14ac:dyDescent="0.35">
      <c r="A67" s="339">
        <f t="shared" si="0"/>
        <v>62</v>
      </c>
      <c r="B67" s="587"/>
      <c r="C67" s="587"/>
      <c r="D67" s="588"/>
      <c r="E67" s="588"/>
      <c r="F67" s="588"/>
      <c r="G67" s="588"/>
      <c r="H67" s="588"/>
      <c r="I67" s="588"/>
    </row>
    <row r="68" spans="1:9" ht="45" customHeight="1" x14ac:dyDescent="0.35">
      <c r="A68" s="339">
        <f t="shared" si="0"/>
        <v>63</v>
      </c>
      <c r="B68" s="587"/>
      <c r="C68" s="587"/>
      <c r="D68" s="588"/>
      <c r="E68" s="588"/>
      <c r="F68" s="588"/>
      <c r="G68" s="588"/>
      <c r="H68" s="588"/>
      <c r="I68" s="588"/>
    </row>
    <row r="69" spans="1:9" ht="45" customHeight="1" x14ac:dyDescent="0.35">
      <c r="A69" s="339">
        <f t="shared" si="0"/>
        <v>64</v>
      </c>
      <c r="B69" s="587"/>
      <c r="C69" s="587"/>
      <c r="D69" s="588"/>
      <c r="E69" s="588"/>
      <c r="F69" s="588"/>
      <c r="G69" s="588"/>
      <c r="H69" s="588"/>
      <c r="I69" s="588"/>
    </row>
    <row r="70" spans="1:9" ht="45" customHeight="1" x14ac:dyDescent="0.35">
      <c r="A70" s="339">
        <f t="shared" si="0"/>
        <v>65</v>
      </c>
      <c r="B70" s="587"/>
      <c r="C70" s="587"/>
      <c r="D70" s="588"/>
      <c r="E70" s="588"/>
      <c r="F70" s="588"/>
      <c r="G70" s="588"/>
      <c r="H70" s="588"/>
      <c r="I70" s="588"/>
    </row>
    <row r="71" spans="1:9" ht="45" customHeight="1" x14ac:dyDescent="0.35">
      <c r="A71" s="339">
        <f t="shared" si="0"/>
        <v>66</v>
      </c>
      <c r="B71" s="587"/>
      <c r="C71" s="587"/>
      <c r="D71" s="588"/>
      <c r="E71" s="588"/>
      <c r="F71" s="588"/>
      <c r="G71" s="588"/>
      <c r="H71" s="588"/>
      <c r="I71" s="588"/>
    </row>
    <row r="72" spans="1:9" ht="45" customHeight="1" x14ac:dyDescent="0.35">
      <c r="A72" s="339">
        <f t="shared" ref="A72:A135" si="1">A71+1</f>
        <v>67</v>
      </c>
      <c r="B72" s="587"/>
      <c r="C72" s="587"/>
      <c r="D72" s="588"/>
      <c r="E72" s="588"/>
      <c r="F72" s="588"/>
      <c r="G72" s="588"/>
      <c r="H72" s="588"/>
      <c r="I72" s="588"/>
    </row>
    <row r="73" spans="1:9" ht="45" customHeight="1" x14ac:dyDescent="0.35">
      <c r="A73" s="339">
        <f t="shared" si="1"/>
        <v>68</v>
      </c>
      <c r="B73" s="587"/>
      <c r="C73" s="587"/>
      <c r="D73" s="588"/>
      <c r="E73" s="588"/>
      <c r="F73" s="588"/>
      <c r="G73" s="588"/>
      <c r="H73" s="588"/>
      <c r="I73" s="588"/>
    </row>
    <row r="74" spans="1:9" ht="45" customHeight="1" x14ac:dyDescent="0.35">
      <c r="A74" s="339">
        <f t="shared" si="1"/>
        <v>69</v>
      </c>
      <c r="B74" s="587"/>
      <c r="C74" s="587"/>
      <c r="D74" s="588"/>
      <c r="E74" s="588"/>
      <c r="F74" s="588"/>
      <c r="G74" s="588"/>
      <c r="H74" s="588"/>
      <c r="I74" s="588"/>
    </row>
    <row r="75" spans="1:9" ht="45" customHeight="1" x14ac:dyDescent="0.35">
      <c r="A75" s="339">
        <f t="shared" si="1"/>
        <v>70</v>
      </c>
      <c r="B75" s="587"/>
      <c r="C75" s="587"/>
      <c r="D75" s="588"/>
      <c r="E75" s="588"/>
      <c r="F75" s="588"/>
      <c r="G75" s="588"/>
      <c r="H75" s="588"/>
      <c r="I75" s="588"/>
    </row>
    <row r="76" spans="1:9" ht="45" customHeight="1" x14ac:dyDescent="0.35">
      <c r="A76" s="339">
        <f t="shared" si="1"/>
        <v>71</v>
      </c>
      <c r="B76" s="587"/>
      <c r="C76" s="587"/>
      <c r="D76" s="588"/>
      <c r="E76" s="588"/>
      <c r="F76" s="588"/>
      <c r="G76" s="588"/>
      <c r="H76" s="588"/>
      <c r="I76" s="588"/>
    </row>
    <row r="77" spans="1:9" ht="45" customHeight="1" x14ac:dyDescent="0.35">
      <c r="A77" s="339">
        <f t="shared" si="1"/>
        <v>72</v>
      </c>
      <c r="B77" s="587"/>
      <c r="C77" s="587"/>
      <c r="D77" s="588"/>
      <c r="E77" s="588"/>
      <c r="F77" s="588"/>
      <c r="G77" s="588"/>
      <c r="H77" s="588"/>
      <c r="I77" s="588"/>
    </row>
    <row r="78" spans="1:9" ht="45" customHeight="1" x14ac:dyDescent="0.35">
      <c r="A78" s="339">
        <f t="shared" si="1"/>
        <v>73</v>
      </c>
      <c r="B78" s="587"/>
      <c r="C78" s="587"/>
      <c r="D78" s="588"/>
      <c r="E78" s="588"/>
      <c r="F78" s="588"/>
      <c r="G78" s="588"/>
      <c r="H78" s="588"/>
      <c r="I78" s="588"/>
    </row>
    <row r="79" spans="1:9" ht="45" customHeight="1" x14ac:dyDescent="0.35">
      <c r="A79" s="339">
        <f t="shared" si="1"/>
        <v>74</v>
      </c>
      <c r="B79" s="587"/>
      <c r="C79" s="587"/>
      <c r="D79" s="588"/>
      <c r="E79" s="588"/>
      <c r="F79" s="588"/>
      <c r="G79" s="588"/>
      <c r="H79" s="588"/>
      <c r="I79" s="588"/>
    </row>
    <row r="80" spans="1:9" ht="45" customHeight="1" x14ac:dyDescent="0.35">
      <c r="A80" s="339">
        <f t="shared" si="1"/>
        <v>75</v>
      </c>
      <c r="B80" s="587"/>
      <c r="C80" s="587"/>
      <c r="D80" s="588"/>
      <c r="E80" s="588"/>
      <c r="F80" s="588"/>
      <c r="G80" s="588"/>
      <c r="H80" s="588"/>
      <c r="I80" s="588"/>
    </row>
    <row r="81" spans="1:9" ht="45" hidden="1" customHeight="1" outlineLevel="1" x14ac:dyDescent="0.35">
      <c r="A81" s="339">
        <f t="shared" si="1"/>
        <v>76</v>
      </c>
      <c r="B81" s="587"/>
      <c r="C81" s="587"/>
      <c r="D81" s="588"/>
      <c r="E81" s="588"/>
      <c r="F81" s="588"/>
      <c r="G81" s="588"/>
      <c r="H81" s="588"/>
      <c r="I81" s="588"/>
    </row>
    <row r="82" spans="1:9" ht="45" hidden="1" customHeight="1" outlineLevel="1" x14ac:dyDescent="0.35">
      <c r="A82" s="339">
        <f t="shared" si="1"/>
        <v>77</v>
      </c>
      <c r="B82" s="587"/>
      <c r="C82" s="587"/>
      <c r="D82" s="588"/>
      <c r="E82" s="588"/>
      <c r="F82" s="588"/>
      <c r="G82" s="588"/>
      <c r="H82" s="588"/>
      <c r="I82" s="588"/>
    </row>
    <row r="83" spans="1:9" ht="45" hidden="1" customHeight="1" outlineLevel="1" x14ac:dyDescent="0.35">
      <c r="A83" s="339">
        <f t="shared" si="1"/>
        <v>78</v>
      </c>
      <c r="B83" s="587"/>
      <c r="C83" s="587"/>
      <c r="D83" s="588"/>
      <c r="E83" s="588"/>
      <c r="F83" s="588"/>
      <c r="G83" s="588"/>
      <c r="H83" s="588"/>
      <c r="I83" s="588"/>
    </row>
    <row r="84" spans="1:9" ht="45" hidden="1" customHeight="1" outlineLevel="1" x14ac:dyDescent="0.35">
      <c r="A84" s="339">
        <f t="shared" si="1"/>
        <v>79</v>
      </c>
      <c r="B84" s="587"/>
      <c r="C84" s="587"/>
      <c r="D84" s="588"/>
      <c r="E84" s="588"/>
      <c r="F84" s="588"/>
      <c r="G84" s="588"/>
      <c r="H84" s="588"/>
      <c r="I84" s="588"/>
    </row>
    <row r="85" spans="1:9" ht="45" hidden="1" customHeight="1" outlineLevel="1" x14ac:dyDescent="0.35">
      <c r="A85" s="339">
        <f t="shared" si="1"/>
        <v>80</v>
      </c>
      <c r="B85" s="587"/>
      <c r="C85" s="587"/>
      <c r="D85" s="588"/>
      <c r="E85" s="588"/>
      <c r="F85" s="588"/>
      <c r="G85" s="588"/>
      <c r="H85" s="588"/>
      <c r="I85" s="588"/>
    </row>
    <row r="86" spans="1:9" ht="45" hidden="1" customHeight="1" outlineLevel="1" x14ac:dyDescent="0.35">
      <c r="A86" s="339">
        <f t="shared" si="1"/>
        <v>81</v>
      </c>
      <c r="B86" s="587"/>
      <c r="C86" s="587"/>
      <c r="D86" s="588"/>
      <c r="E86" s="588"/>
      <c r="F86" s="588"/>
      <c r="G86" s="588"/>
      <c r="H86" s="588"/>
      <c r="I86" s="588"/>
    </row>
    <row r="87" spans="1:9" ht="45" hidden="1" customHeight="1" outlineLevel="1" x14ac:dyDescent="0.35">
      <c r="A87" s="339">
        <f t="shared" si="1"/>
        <v>82</v>
      </c>
      <c r="B87" s="587"/>
      <c r="C87" s="587"/>
      <c r="D87" s="588"/>
      <c r="E87" s="588"/>
      <c r="F87" s="588"/>
      <c r="G87" s="588"/>
      <c r="H87" s="588"/>
      <c r="I87" s="588"/>
    </row>
    <row r="88" spans="1:9" ht="45" hidden="1" customHeight="1" outlineLevel="1" x14ac:dyDescent="0.35">
      <c r="A88" s="339">
        <f t="shared" si="1"/>
        <v>83</v>
      </c>
      <c r="B88" s="587"/>
      <c r="C88" s="587"/>
      <c r="D88" s="588"/>
      <c r="E88" s="588"/>
      <c r="F88" s="588"/>
      <c r="G88" s="588"/>
      <c r="H88" s="588"/>
      <c r="I88" s="588"/>
    </row>
    <row r="89" spans="1:9" ht="45" hidden="1" customHeight="1" outlineLevel="1" x14ac:dyDescent="0.35">
      <c r="A89" s="339">
        <f t="shared" si="1"/>
        <v>84</v>
      </c>
      <c r="B89" s="587"/>
      <c r="C89" s="587"/>
      <c r="D89" s="588"/>
      <c r="E89" s="588"/>
      <c r="F89" s="588"/>
      <c r="G89" s="588"/>
      <c r="H89" s="588"/>
      <c r="I89" s="588"/>
    </row>
    <row r="90" spans="1:9" ht="45" hidden="1" customHeight="1" outlineLevel="1" x14ac:dyDescent="0.35">
      <c r="A90" s="339">
        <f t="shared" si="1"/>
        <v>85</v>
      </c>
      <c r="B90" s="587"/>
      <c r="C90" s="587"/>
      <c r="D90" s="588"/>
      <c r="E90" s="588"/>
      <c r="F90" s="588"/>
      <c r="G90" s="588"/>
      <c r="H90" s="588"/>
      <c r="I90" s="588"/>
    </row>
    <row r="91" spans="1:9" ht="45" hidden="1" customHeight="1" outlineLevel="1" x14ac:dyDescent="0.35">
      <c r="A91" s="339">
        <f t="shared" si="1"/>
        <v>86</v>
      </c>
      <c r="B91" s="587"/>
      <c r="C91" s="587"/>
      <c r="D91" s="588"/>
      <c r="E91" s="588"/>
      <c r="F91" s="588"/>
      <c r="G91" s="588"/>
      <c r="H91" s="588"/>
      <c r="I91" s="588"/>
    </row>
    <row r="92" spans="1:9" ht="45" hidden="1" customHeight="1" outlineLevel="1" x14ac:dyDescent="0.35">
      <c r="A92" s="339">
        <f t="shared" si="1"/>
        <v>87</v>
      </c>
      <c r="B92" s="587"/>
      <c r="C92" s="587"/>
      <c r="D92" s="588"/>
      <c r="E92" s="588"/>
      <c r="F92" s="588"/>
      <c r="G92" s="588"/>
      <c r="H92" s="588"/>
      <c r="I92" s="588"/>
    </row>
    <row r="93" spans="1:9" ht="45" hidden="1" customHeight="1" outlineLevel="1" x14ac:dyDescent="0.35">
      <c r="A93" s="339">
        <f t="shared" si="1"/>
        <v>88</v>
      </c>
      <c r="B93" s="587"/>
      <c r="C93" s="587"/>
      <c r="D93" s="588"/>
      <c r="E93" s="588"/>
      <c r="F93" s="588"/>
      <c r="G93" s="588"/>
      <c r="H93" s="588"/>
      <c r="I93" s="588"/>
    </row>
    <row r="94" spans="1:9" ht="45" hidden="1" customHeight="1" outlineLevel="1" x14ac:dyDescent="0.35">
      <c r="A94" s="339">
        <f t="shared" si="1"/>
        <v>89</v>
      </c>
      <c r="B94" s="587"/>
      <c r="C94" s="587"/>
      <c r="D94" s="588"/>
      <c r="E94" s="588"/>
      <c r="F94" s="588"/>
      <c r="G94" s="588"/>
      <c r="H94" s="588"/>
      <c r="I94" s="588"/>
    </row>
    <row r="95" spans="1:9" ht="45" hidden="1" customHeight="1" outlineLevel="1" x14ac:dyDescent="0.35">
      <c r="A95" s="339">
        <f t="shared" si="1"/>
        <v>90</v>
      </c>
      <c r="B95" s="587"/>
      <c r="C95" s="587"/>
      <c r="D95" s="588"/>
      <c r="E95" s="588"/>
      <c r="F95" s="588"/>
      <c r="G95" s="588"/>
      <c r="H95" s="588"/>
      <c r="I95" s="588"/>
    </row>
    <row r="96" spans="1:9" ht="45" hidden="1" customHeight="1" outlineLevel="1" x14ac:dyDescent="0.35">
      <c r="A96" s="339">
        <f t="shared" si="1"/>
        <v>91</v>
      </c>
      <c r="B96" s="587"/>
      <c r="C96" s="587"/>
      <c r="D96" s="588"/>
      <c r="E96" s="588"/>
      <c r="F96" s="588"/>
      <c r="G96" s="588"/>
      <c r="H96" s="588"/>
      <c r="I96" s="588"/>
    </row>
    <row r="97" spans="1:9" ht="45" hidden="1" customHeight="1" outlineLevel="1" x14ac:dyDescent="0.35">
      <c r="A97" s="339">
        <f t="shared" si="1"/>
        <v>92</v>
      </c>
      <c r="B97" s="587"/>
      <c r="C97" s="587"/>
      <c r="D97" s="588"/>
      <c r="E97" s="588"/>
      <c r="F97" s="588"/>
      <c r="G97" s="588"/>
      <c r="H97" s="588"/>
      <c r="I97" s="588"/>
    </row>
    <row r="98" spans="1:9" ht="45" hidden="1" customHeight="1" outlineLevel="1" x14ac:dyDescent="0.35">
      <c r="A98" s="339">
        <f t="shared" si="1"/>
        <v>93</v>
      </c>
      <c r="B98" s="587"/>
      <c r="C98" s="587"/>
      <c r="D98" s="588"/>
      <c r="E98" s="588"/>
      <c r="F98" s="588"/>
      <c r="G98" s="588"/>
      <c r="H98" s="588"/>
      <c r="I98" s="588"/>
    </row>
    <row r="99" spans="1:9" ht="45" hidden="1" customHeight="1" outlineLevel="1" x14ac:dyDescent="0.35">
      <c r="A99" s="339">
        <f t="shared" si="1"/>
        <v>94</v>
      </c>
      <c r="B99" s="587"/>
      <c r="C99" s="587"/>
      <c r="D99" s="588"/>
      <c r="E99" s="588"/>
      <c r="F99" s="588"/>
      <c r="G99" s="588"/>
      <c r="H99" s="588"/>
      <c r="I99" s="588"/>
    </row>
    <row r="100" spans="1:9" ht="45" hidden="1" customHeight="1" outlineLevel="1" x14ac:dyDescent="0.35">
      <c r="A100" s="339">
        <f t="shared" si="1"/>
        <v>95</v>
      </c>
      <c r="B100" s="587"/>
      <c r="C100" s="587"/>
      <c r="D100" s="588"/>
      <c r="E100" s="588"/>
      <c r="F100" s="588"/>
      <c r="G100" s="588"/>
      <c r="H100" s="588"/>
      <c r="I100" s="588"/>
    </row>
    <row r="101" spans="1:9" ht="45" hidden="1" customHeight="1" outlineLevel="1" x14ac:dyDescent="0.35">
      <c r="A101" s="339">
        <f t="shared" si="1"/>
        <v>96</v>
      </c>
      <c r="B101" s="587"/>
      <c r="C101" s="587"/>
      <c r="D101" s="588"/>
      <c r="E101" s="588"/>
      <c r="F101" s="588"/>
      <c r="G101" s="588"/>
      <c r="H101" s="588"/>
      <c r="I101" s="588"/>
    </row>
    <row r="102" spans="1:9" ht="45" hidden="1" customHeight="1" outlineLevel="1" x14ac:dyDescent="0.35">
      <c r="A102" s="339">
        <f t="shared" si="1"/>
        <v>97</v>
      </c>
      <c r="B102" s="587"/>
      <c r="C102" s="587"/>
      <c r="D102" s="588"/>
      <c r="E102" s="588"/>
      <c r="F102" s="588"/>
      <c r="G102" s="588"/>
      <c r="H102" s="588"/>
      <c r="I102" s="588"/>
    </row>
    <row r="103" spans="1:9" ht="45" hidden="1" customHeight="1" outlineLevel="1" x14ac:dyDescent="0.35">
      <c r="A103" s="339">
        <f t="shared" si="1"/>
        <v>98</v>
      </c>
      <c r="B103" s="587"/>
      <c r="C103" s="587"/>
      <c r="D103" s="588"/>
      <c r="E103" s="588"/>
      <c r="F103" s="588"/>
      <c r="G103" s="588"/>
      <c r="H103" s="588"/>
      <c r="I103" s="588"/>
    </row>
    <row r="104" spans="1:9" ht="45" hidden="1" customHeight="1" outlineLevel="1" x14ac:dyDescent="0.35">
      <c r="A104" s="339">
        <f t="shared" si="1"/>
        <v>99</v>
      </c>
      <c r="B104" s="587"/>
      <c r="C104" s="587"/>
      <c r="D104" s="588"/>
      <c r="E104" s="588"/>
      <c r="F104" s="588"/>
      <c r="G104" s="588"/>
      <c r="H104" s="588"/>
      <c r="I104" s="588"/>
    </row>
    <row r="105" spans="1:9" ht="45" hidden="1" customHeight="1" outlineLevel="1" x14ac:dyDescent="0.35">
      <c r="A105" s="339">
        <f t="shared" si="1"/>
        <v>100</v>
      </c>
      <c r="B105" s="587"/>
      <c r="C105" s="587"/>
      <c r="D105" s="588"/>
      <c r="E105" s="588"/>
      <c r="F105" s="588"/>
      <c r="G105" s="588"/>
      <c r="H105" s="588"/>
      <c r="I105" s="588"/>
    </row>
    <row r="106" spans="1:9" ht="45" hidden="1" customHeight="1" outlineLevel="1" x14ac:dyDescent="0.35">
      <c r="A106" s="339">
        <f t="shared" si="1"/>
        <v>101</v>
      </c>
      <c r="B106" s="587"/>
      <c r="C106" s="587"/>
      <c r="D106" s="588"/>
      <c r="E106" s="588"/>
      <c r="F106" s="588"/>
      <c r="G106" s="588"/>
      <c r="H106" s="588"/>
      <c r="I106" s="588"/>
    </row>
    <row r="107" spans="1:9" ht="45" hidden="1" customHeight="1" outlineLevel="1" x14ac:dyDescent="0.35">
      <c r="A107" s="339">
        <f t="shared" si="1"/>
        <v>102</v>
      </c>
      <c r="B107" s="587"/>
      <c r="C107" s="587"/>
      <c r="D107" s="588"/>
      <c r="E107" s="588"/>
      <c r="F107" s="588"/>
      <c r="G107" s="588"/>
      <c r="H107" s="588"/>
      <c r="I107" s="588"/>
    </row>
    <row r="108" spans="1:9" ht="45" hidden="1" customHeight="1" outlineLevel="1" x14ac:dyDescent="0.35">
      <c r="A108" s="339">
        <f t="shared" si="1"/>
        <v>103</v>
      </c>
      <c r="B108" s="587"/>
      <c r="C108" s="587"/>
      <c r="D108" s="588"/>
      <c r="E108" s="588"/>
      <c r="F108" s="588"/>
      <c r="G108" s="588"/>
      <c r="H108" s="588"/>
      <c r="I108" s="588"/>
    </row>
    <row r="109" spans="1:9" ht="45" hidden="1" customHeight="1" outlineLevel="1" x14ac:dyDescent="0.35">
      <c r="A109" s="339">
        <f t="shared" si="1"/>
        <v>104</v>
      </c>
      <c r="B109" s="587"/>
      <c r="C109" s="587"/>
      <c r="D109" s="588"/>
      <c r="E109" s="588"/>
      <c r="F109" s="588"/>
      <c r="G109" s="588"/>
      <c r="H109" s="588"/>
      <c r="I109" s="588"/>
    </row>
    <row r="110" spans="1:9" ht="45" hidden="1" customHeight="1" outlineLevel="1" x14ac:dyDescent="0.35">
      <c r="A110" s="339">
        <f t="shared" si="1"/>
        <v>105</v>
      </c>
      <c r="B110" s="587"/>
      <c r="C110" s="587"/>
      <c r="D110" s="588"/>
      <c r="E110" s="588"/>
      <c r="F110" s="588"/>
      <c r="G110" s="588"/>
      <c r="H110" s="588"/>
      <c r="I110" s="588"/>
    </row>
    <row r="111" spans="1:9" ht="45" hidden="1" customHeight="1" outlineLevel="1" x14ac:dyDescent="0.35">
      <c r="A111" s="339">
        <f t="shared" si="1"/>
        <v>106</v>
      </c>
      <c r="B111" s="587"/>
      <c r="C111" s="587"/>
      <c r="D111" s="588"/>
      <c r="E111" s="588"/>
      <c r="F111" s="588"/>
      <c r="G111" s="588"/>
      <c r="H111" s="588"/>
      <c r="I111" s="588"/>
    </row>
    <row r="112" spans="1:9" ht="45" hidden="1" customHeight="1" outlineLevel="1" x14ac:dyDescent="0.35">
      <c r="A112" s="339">
        <f t="shared" si="1"/>
        <v>107</v>
      </c>
      <c r="B112" s="587"/>
      <c r="C112" s="587"/>
      <c r="D112" s="588"/>
      <c r="E112" s="588"/>
      <c r="F112" s="588"/>
      <c r="G112" s="588"/>
      <c r="H112" s="588"/>
      <c r="I112" s="588"/>
    </row>
    <row r="113" spans="1:9" ht="45" hidden="1" customHeight="1" outlineLevel="1" x14ac:dyDescent="0.35">
      <c r="A113" s="339">
        <f t="shared" si="1"/>
        <v>108</v>
      </c>
      <c r="B113" s="587"/>
      <c r="C113" s="587"/>
      <c r="D113" s="588"/>
      <c r="E113" s="588"/>
      <c r="F113" s="588"/>
      <c r="G113" s="588"/>
      <c r="H113" s="588"/>
      <c r="I113" s="588"/>
    </row>
    <row r="114" spans="1:9" ht="45" hidden="1" customHeight="1" outlineLevel="1" x14ac:dyDescent="0.35">
      <c r="A114" s="339">
        <f t="shared" si="1"/>
        <v>109</v>
      </c>
      <c r="B114" s="587"/>
      <c r="C114" s="587"/>
      <c r="D114" s="588"/>
      <c r="E114" s="588"/>
      <c r="F114" s="588"/>
      <c r="G114" s="588"/>
      <c r="H114" s="588"/>
      <c r="I114" s="588"/>
    </row>
    <row r="115" spans="1:9" ht="45" hidden="1" customHeight="1" outlineLevel="1" x14ac:dyDescent="0.35">
      <c r="A115" s="339">
        <f t="shared" si="1"/>
        <v>110</v>
      </c>
      <c r="B115" s="587"/>
      <c r="C115" s="587"/>
      <c r="D115" s="588"/>
      <c r="E115" s="588"/>
      <c r="F115" s="588"/>
      <c r="G115" s="588"/>
      <c r="H115" s="588"/>
      <c r="I115" s="588"/>
    </row>
    <row r="116" spans="1:9" ht="45" hidden="1" customHeight="1" outlineLevel="1" x14ac:dyDescent="0.35">
      <c r="A116" s="339">
        <f t="shared" si="1"/>
        <v>111</v>
      </c>
      <c r="B116" s="587"/>
      <c r="C116" s="587"/>
      <c r="D116" s="588"/>
      <c r="E116" s="588"/>
      <c r="F116" s="588"/>
      <c r="G116" s="588"/>
      <c r="H116" s="588"/>
      <c r="I116" s="588"/>
    </row>
    <row r="117" spans="1:9" ht="45" hidden="1" customHeight="1" outlineLevel="1" x14ac:dyDescent="0.35">
      <c r="A117" s="339">
        <f t="shared" si="1"/>
        <v>112</v>
      </c>
      <c r="B117" s="587"/>
      <c r="C117" s="587"/>
      <c r="D117" s="588"/>
      <c r="E117" s="588"/>
      <c r="F117" s="588"/>
      <c r="G117" s="588"/>
      <c r="H117" s="588"/>
      <c r="I117" s="588"/>
    </row>
    <row r="118" spans="1:9" ht="45" hidden="1" customHeight="1" outlineLevel="1" x14ac:dyDescent="0.35">
      <c r="A118" s="339">
        <f t="shared" si="1"/>
        <v>113</v>
      </c>
      <c r="B118" s="587"/>
      <c r="C118" s="587"/>
      <c r="D118" s="588"/>
      <c r="E118" s="588"/>
      <c r="F118" s="588"/>
      <c r="G118" s="588"/>
      <c r="H118" s="588"/>
      <c r="I118" s="588"/>
    </row>
    <row r="119" spans="1:9" ht="45" hidden="1" customHeight="1" outlineLevel="1" x14ac:dyDescent="0.35">
      <c r="A119" s="339">
        <f t="shared" si="1"/>
        <v>114</v>
      </c>
      <c r="B119" s="587"/>
      <c r="C119" s="587"/>
      <c r="D119" s="588"/>
      <c r="E119" s="588"/>
      <c r="F119" s="588"/>
      <c r="G119" s="588"/>
      <c r="H119" s="588"/>
      <c r="I119" s="588"/>
    </row>
    <row r="120" spans="1:9" ht="45" hidden="1" customHeight="1" outlineLevel="1" x14ac:dyDescent="0.35">
      <c r="A120" s="339">
        <f t="shared" si="1"/>
        <v>115</v>
      </c>
      <c r="B120" s="587"/>
      <c r="C120" s="587"/>
      <c r="D120" s="588"/>
      <c r="E120" s="588"/>
      <c r="F120" s="588"/>
      <c r="G120" s="588"/>
      <c r="H120" s="588"/>
      <c r="I120" s="588"/>
    </row>
    <row r="121" spans="1:9" ht="45" hidden="1" customHeight="1" outlineLevel="1" x14ac:dyDescent="0.35">
      <c r="A121" s="339">
        <f t="shared" si="1"/>
        <v>116</v>
      </c>
      <c r="B121" s="587"/>
      <c r="C121" s="587"/>
      <c r="D121" s="588"/>
      <c r="E121" s="588"/>
      <c r="F121" s="588"/>
      <c r="G121" s="588"/>
      <c r="H121" s="588"/>
      <c r="I121" s="588"/>
    </row>
    <row r="122" spans="1:9" ht="45" hidden="1" customHeight="1" outlineLevel="1" x14ac:dyDescent="0.35">
      <c r="A122" s="339">
        <f t="shared" si="1"/>
        <v>117</v>
      </c>
      <c r="B122" s="587"/>
      <c r="C122" s="587"/>
      <c r="D122" s="588"/>
      <c r="E122" s="588"/>
      <c r="F122" s="588"/>
      <c r="G122" s="588"/>
      <c r="H122" s="588"/>
      <c r="I122" s="588"/>
    </row>
    <row r="123" spans="1:9" ht="45" hidden="1" customHeight="1" outlineLevel="1" x14ac:dyDescent="0.35">
      <c r="A123" s="339">
        <f t="shared" si="1"/>
        <v>118</v>
      </c>
      <c r="B123" s="587"/>
      <c r="C123" s="587"/>
      <c r="D123" s="588"/>
      <c r="E123" s="588"/>
      <c r="F123" s="588"/>
      <c r="G123" s="588"/>
      <c r="H123" s="588"/>
      <c r="I123" s="588"/>
    </row>
    <row r="124" spans="1:9" ht="45" hidden="1" customHeight="1" outlineLevel="1" x14ac:dyDescent="0.35">
      <c r="A124" s="339">
        <f t="shared" si="1"/>
        <v>119</v>
      </c>
      <c r="B124" s="587"/>
      <c r="C124" s="587"/>
      <c r="D124" s="588"/>
      <c r="E124" s="588"/>
      <c r="F124" s="588"/>
      <c r="G124" s="588"/>
      <c r="H124" s="588"/>
      <c r="I124" s="588"/>
    </row>
    <row r="125" spans="1:9" ht="45" hidden="1" customHeight="1" outlineLevel="1" x14ac:dyDescent="0.35">
      <c r="A125" s="339">
        <f t="shared" si="1"/>
        <v>120</v>
      </c>
      <c r="B125" s="587"/>
      <c r="C125" s="587"/>
      <c r="D125" s="588"/>
      <c r="E125" s="588"/>
      <c r="F125" s="588"/>
      <c r="G125" s="588"/>
      <c r="H125" s="588"/>
      <c r="I125" s="588"/>
    </row>
    <row r="126" spans="1:9" ht="45" hidden="1" customHeight="1" outlineLevel="1" x14ac:dyDescent="0.35">
      <c r="A126" s="339">
        <f t="shared" si="1"/>
        <v>121</v>
      </c>
      <c r="B126" s="587"/>
      <c r="C126" s="587"/>
      <c r="D126" s="588"/>
      <c r="E126" s="588"/>
      <c r="F126" s="588"/>
      <c r="G126" s="588"/>
      <c r="H126" s="588"/>
      <c r="I126" s="588"/>
    </row>
    <row r="127" spans="1:9" ht="45" hidden="1" customHeight="1" outlineLevel="1" x14ac:dyDescent="0.35">
      <c r="A127" s="339">
        <f t="shared" si="1"/>
        <v>122</v>
      </c>
      <c r="B127" s="587"/>
      <c r="C127" s="587"/>
      <c r="D127" s="588"/>
      <c r="E127" s="588"/>
      <c r="F127" s="588"/>
      <c r="G127" s="588"/>
      <c r="H127" s="588"/>
      <c r="I127" s="588"/>
    </row>
    <row r="128" spans="1:9" ht="45" hidden="1" customHeight="1" outlineLevel="1" x14ac:dyDescent="0.35">
      <c r="A128" s="339">
        <f t="shared" si="1"/>
        <v>123</v>
      </c>
      <c r="B128" s="587"/>
      <c r="C128" s="587"/>
      <c r="D128" s="588"/>
      <c r="E128" s="588"/>
      <c r="F128" s="588"/>
      <c r="G128" s="588"/>
      <c r="H128" s="588"/>
      <c r="I128" s="588"/>
    </row>
    <row r="129" spans="1:9" ht="45" hidden="1" customHeight="1" outlineLevel="1" x14ac:dyDescent="0.35">
      <c r="A129" s="339">
        <f t="shared" si="1"/>
        <v>124</v>
      </c>
      <c r="B129" s="587"/>
      <c r="C129" s="587"/>
      <c r="D129" s="588"/>
      <c r="E129" s="588"/>
      <c r="F129" s="588"/>
      <c r="G129" s="588"/>
      <c r="H129" s="588"/>
      <c r="I129" s="588"/>
    </row>
    <row r="130" spans="1:9" ht="45" hidden="1" customHeight="1" outlineLevel="1" x14ac:dyDescent="0.35">
      <c r="A130" s="339">
        <f t="shared" si="1"/>
        <v>125</v>
      </c>
      <c r="B130" s="587"/>
      <c r="C130" s="587"/>
      <c r="D130" s="588"/>
      <c r="E130" s="588"/>
      <c r="F130" s="588"/>
      <c r="G130" s="588"/>
      <c r="H130" s="588"/>
      <c r="I130" s="588"/>
    </row>
    <row r="131" spans="1:9" ht="45" hidden="1" customHeight="1" outlineLevel="1" x14ac:dyDescent="0.35">
      <c r="A131" s="339">
        <f t="shared" si="1"/>
        <v>126</v>
      </c>
      <c r="B131" s="587"/>
      <c r="C131" s="587"/>
      <c r="D131" s="588"/>
      <c r="E131" s="588"/>
      <c r="F131" s="588"/>
      <c r="G131" s="588"/>
      <c r="H131" s="588"/>
      <c r="I131" s="588"/>
    </row>
    <row r="132" spans="1:9" ht="45" hidden="1" customHeight="1" outlineLevel="1" x14ac:dyDescent="0.35">
      <c r="A132" s="339">
        <f t="shared" si="1"/>
        <v>127</v>
      </c>
      <c r="B132" s="587"/>
      <c r="C132" s="587"/>
      <c r="D132" s="588"/>
      <c r="E132" s="588"/>
      <c r="F132" s="588"/>
      <c r="G132" s="588"/>
      <c r="H132" s="588"/>
      <c r="I132" s="588"/>
    </row>
    <row r="133" spans="1:9" ht="45" hidden="1" customHeight="1" outlineLevel="1" x14ac:dyDescent="0.35">
      <c r="A133" s="339">
        <f t="shared" si="1"/>
        <v>128</v>
      </c>
      <c r="B133" s="587"/>
      <c r="C133" s="587"/>
      <c r="D133" s="588"/>
      <c r="E133" s="588"/>
      <c r="F133" s="588"/>
      <c r="G133" s="588"/>
      <c r="H133" s="588"/>
      <c r="I133" s="588"/>
    </row>
    <row r="134" spans="1:9" ht="45" hidden="1" customHeight="1" outlineLevel="1" x14ac:dyDescent="0.35">
      <c r="A134" s="339">
        <f t="shared" si="1"/>
        <v>129</v>
      </c>
      <c r="B134" s="587"/>
      <c r="C134" s="587"/>
      <c r="D134" s="588"/>
      <c r="E134" s="588"/>
      <c r="F134" s="588"/>
      <c r="G134" s="588"/>
      <c r="H134" s="588"/>
      <c r="I134" s="588"/>
    </row>
    <row r="135" spans="1:9" ht="45" hidden="1" customHeight="1" outlineLevel="1" x14ac:dyDescent="0.35">
      <c r="A135" s="339">
        <f t="shared" si="1"/>
        <v>130</v>
      </c>
      <c r="B135" s="587"/>
      <c r="C135" s="587"/>
      <c r="D135" s="588"/>
      <c r="E135" s="588"/>
      <c r="F135" s="588"/>
      <c r="G135" s="588"/>
      <c r="H135" s="588"/>
      <c r="I135" s="588"/>
    </row>
    <row r="136" spans="1:9" ht="45" hidden="1" customHeight="1" outlineLevel="1" x14ac:dyDescent="0.35">
      <c r="A136" s="339">
        <f t="shared" ref="A136:A166" si="2">A135+1</f>
        <v>131</v>
      </c>
      <c r="B136" s="587"/>
      <c r="C136" s="587"/>
      <c r="D136" s="588"/>
      <c r="E136" s="588"/>
      <c r="F136" s="588"/>
      <c r="G136" s="588"/>
      <c r="H136" s="588"/>
      <c r="I136" s="588"/>
    </row>
    <row r="137" spans="1:9" ht="45" hidden="1" customHeight="1" outlineLevel="1" x14ac:dyDescent="0.35">
      <c r="A137" s="339">
        <f t="shared" si="2"/>
        <v>132</v>
      </c>
      <c r="B137" s="587"/>
      <c r="C137" s="587"/>
      <c r="D137" s="588"/>
      <c r="E137" s="588"/>
      <c r="F137" s="588"/>
      <c r="G137" s="588"/>
      <c r="H137" s="588"/>
      <c r="I137" s="588"/>
    </row>
    <row r="138" spans="1:9" ht="45" hidden="1" customHeight="1" outlineLevel="1" x14ac:dyDescent="0.35">
      <c r="A138" s="339">
        <f t="shared" si="2"/>
        <v>133</v>
      </c>
      <c r="B138" s="587"/>
      <c r="C138" s="587"/>
      <c r="D138" s="588"/>
      <c r="E138" s="588"/>
      <c r="F138" s="588"/>
      <c r="G138" s="588"/>
      <c r="H138" s="588"/>
      <c r="I138" s="588"/>
    </row>
    <row r="139" spans="1:9" ht="45" hidden="1" customHeight="1" outlineLevel="1" x14ac:dyDescent="0.35">
      <c r="A139" s="339">
        <f t="shared" si="2"/>
        <v>134</v>
      </c>
      <c r="B139" s="587"/>
      <c r="C139" s="587"/>
      <c r="D139" s="588"/>
      <c r="E139" s="588"/>
      <c r="F139" s="588"/>
      <c r="G139" s="588"/>
      <c r="H139" s="588"/>
      <c r="I139" s="588"/>
    </row>
    <row r="140" spans="1:9" ht="45" hidden="1" customHeight="1" outlineLevel="1" x14ac:dyDescent="0.35">
      <c r="A140" s="339">
        <f t="shared" si="2"/>
        <v>135</v>
      </c>
      <c r="B140" s="587"/>
      <c r="C140" s="587"/>
      <c r="D140" s="588"/>
      <c r="E140" s="588"/>
      <c r="F140" s="588"/>
      <c r="G140" s="588"/>
      <c r="H140" s="588"/>
      <c r="I140" s="588"/>
    </row>
    <row r="141" spans="1:9" ht="45" hidden="1" customHeight="1" outlineLevel="1" x14ac:dyDescent="0.35">
      <c r="A141" s="339">
        <f t="shared" si="2"/>
        <v>136</v>
      </c>
      <c r="B141" s="587"/>
      <c r="C141" s="587"/>
      <c r="D141" s="588"/>
      <c r="E141" s="588"/>
      <c r="F141" s="588"/>
      <c r="G141" s="588"/>
      <c r="H141" s="588"/>
      <c r="I141" s="588"/>
    </row>
    <row r="142" spans="1:9" ht="45" hidden="1" customHeight="1" outlineLevel="1" x14ac:dyDescent="0.35">
      <c r="A142" s="339">
        <f t="shared" si="2"/>
        <v>137</v>
      </c>
      <c r="B142" s="587"/>
      <c r="C142" s="587"/>
      <c r="D142" s="588"/>
      <c r="E142" s="588"/>
      <c r="F142" s="588"/>
      <c r="G142" s="588"/>
      <c r="H142" s="588"/>
      <c r="I142" s="588"/>
    </row>
    <row r="143" spans="1:9" ht="45" hidden="1" customHeight="1" outlineLevel="1" x14ac:dyDescent="0.35">
      <c r="A143" s="339">
        <f t="shared" si="2"/>
        <v>138</v>
      </c>
      <c r="B143" s="587"/>
      <c r="C143" s="587"/>
      <c r="D143" s="588"/>
      <c r="E143" s="588"/>
      <c r="F143" s="588"/>
      <c r="G143" s="588"/>
      <c r="H143" s="588"/>
      <c r="I143" s="588"/>
    </row>
    <row r="144" spans="1:9" ht="45" hidden="1" customHeight="1" outlineLevel="1" x14ac:dyDescent="0.35">
      <c r="A144" s="339">
        <f t="shared" si="2"/>
        <v>139</v>
      </c>
      <c r="B144" s="587"/>
      <c r="C144" s="587"/>
      <c r="D144" s="588"/>
      <c r="E144" s="588"/>
      <c r="F144" s="588"/>
      <c r="G144" s="588"/>
      <c r="H144" s="588"/>
      <c r="I144" s="588"/>
    </row>
    <row r="145" spans="1:9" ht="45" hidden="1" customHeight="1" outlineLevel="1" x14ac:dyDescent="0.35">
      <c r="A145" s="339">
        <f t="shared" si="2"/>
        <v>140</v>
      </c>
      <c r="B145" s="587"/>
      <c r="C145" s="587"/>
      <c r="D145" s="588"/>
      <c r="E145" s="588"/>
      <c r="F145" s="588"/>
      <c r="G145" s="588"/>
      <c r="H145" s="588"/>
      <c r="I145" s="588"/>
    </row>
    <row r="146" spans="1:9" ht="45" hidden="1" customHeight="1" outlineLevel="1" x14ac:dyDescent="0.35">
      <c r="A146" s="339">
        <f t="shared" si="2"/>
        <v>141</v>
      </c>
      <c r="B146" s="587"/>
      <c r="C146" s="587"/>
      <c r="D146" s="588"/>
      <c r="E146" s="588"/>
      <c r="F146" s="588"/>
      <c r="G146" s="588"/>
      <c r="H146" s="588"/>
      <c r="I146" s="588"/>
    </row>
    <row r="147" spans="1:9" ht="45" hidden="1" customHeight="1" outlineLevel="1" x14ac:dyDescent="0.35">
      <c r="A147" s="339">
        <f t="shared" si="2"/>
        <v>142</v>
      </c>
      <c r="B147" s="587"/>
      <c r="C147" s="587"/>
      <c r="D147" s="588"/>
      <c r="E147" s="588"/>
      <c r="F147" s="588"/>
      <c r="G147" s="588"/>
      <c r="H147" s="588"/>
      <c r="I147" s="588"/>
    </row>
    <row r="148" spans="1:9" ht="45" hidden="1" customHeight="1" outlineLevel="1" x14ac:dyDescent="0.35">
      <c r="A148" s="339">
        <f t="shared" si="2"/>
        <v>143</v>
      </c>
      <c r="B148" s="587"/>
      <c r="C148" s="587"/>
      <c r="D148" s="588"/>
      <c r="E148" s="588"/>
      <c r="F148" s="588"/>
      <c r="G148" s="588"/>
      <c r="H148" s="588"/>
      <c r="I148" s="588"/>
    </row>
    <row r="149" spans="1:9" ht="45" hidden="1" customHeight="1" outlineLevel="1" x14ac:dyDescent="0.35">
      <c r="A149" s="339">
        <f t="shared" si="2"/>
        <v>144</v>
      </c>
      <c r="B149" s="587"/>
      <c r="C149" s="587"/>
      <c r="D149" s="588"/>
      <c r="E149" s="588"/>
      <c r="F149" s="588"/>
      <c r="G149" s="588"/>
      <c r="H149" s="588"/>
      <c r="I149" s="588"/>
    </row>
    <row r="150" spans="1:9" ht="45" hidden="1" customHeight="1" outlineLevel="1" x14ac:dyDescent="0.35">
      <c r="A150" s="339">
        <f t="shared" si="2"/>
        <v>145</v>
      </c>
      <c r="B150" s="587"/>
      <c r="C150" s="587"/>
      <c r="D150" s="588"/>
      <c r="E150" s="588"/>
      <c r="F150" s="588"/>
      <c r="G150" s="588"/>
      <c r="H150" s="588"/>
      <c r="I150" s="588"/>
    </row>
    <row r="151" spans="1:9" ht="45" hidden="1" customHeight="1" outlineLevel="1" x14ac:dyDescent="0.35">
      <c r="A151" s="339">
        <f t="shared" si="2"/>
        <v>146</v>
      </c>
      <c r="B151" s="587"/>
      <c r="C151" s="587"/>
      <c r="D151" s="588"/>
      <c r="E151" s="588"/>
      <c r="F151" s="588"/>
      <c r="G151" s="588"/>
      <c r="H151" s="588"/>
      <c r="I151" s="588"/>
    </row>
    <row r="152" spans="1:9" ht="45" hidden="1" customHeight="1" outlineLevel="1" x14ac:dyDescent="0.35">
      <c r="A152" s="339">
        <f t="shared" si="2"/>
        <v>147</v>
      </c>
      <c r="B152" s="587"/>
      <c r="C152" s="587"/>
      <c r="D152" s="588"/>
      <c r="E152" s="588"/>
      <c r="F152" s="588"/>
      <c r="G152" s="588"/>
      <c r="H152" s="588"/>
      <c r="I152" s="588"/>
    </row>
    <row r="153" spans="1:9" ht="45" hidden="1" customHeight="1" outlineLevel="1" x14ac:dyDescent="0.35">
      <c r="A153" s="339">
        <f t="shared" si="2"/>
        <v>148</v>
      </c>
      <c r="B153" s="587"/>
      <c r="C153" s="587"/>
      <c r="D153" s="588"/>
      <c r="E153" s="588"/>
      <c r="F153" s="588"/>
      <c r="G153" s="588"/>
      <c r="H153" s="588"/>
      <c r="I153" s="588"/>
    </row>
    <row r="154" spans="1:9" ht="45" hidden="1" customHeight="1" outlineLevel="1" x14ac:dyDescent="0.35">
      <c r="A154" s="339">
        <f t="shared" si="2"/>
        <v>149</v>
      </c>
      <c r="B154" s="587"/>
      <c r="C154" s="587"/>
      <c r="D154" s="588"/>
      <c r="E154" s="588"/>
      <c r="F154" s="588"/>
      <c r="G154" s="588"/>
      <c r="H154" s="588"/>
      <c r="I154" s="588"/>
    </row>
    <row r="155" spans="1:9" ht="45" hidden="1" customHeight="1" outlineLevel="1" x14ac:dyDescent="0.35">
      <c r="A155" s="339">
        <f t="shared" si="2"/>
        <v>150</v>
      </c>
      <c r="B155" s="587"/>
      <c r="C155" s="587"/>
      <c r="D155" s="588"/>
      <c r="E155" s="588"/>
      <c r="F155" s="588"/>
      <c r="G155" s="588"/>
      <c r="H155" s="588"/>
      <c r="I155" s="588"/>
    </row>
    <row r="156" spans="1:9" ht="45" hidden="1" customHeight="1" outlineLevel="1" x14ac:dyDescent="0.35">
      <c r="A156" s="339">
        <f t="shared" si="2"/>
        <v>151</v>
      </c>
      <c r="B156" s="587"/>
      <c r="C156" s="587"/>
      <c r="D156" s="588"/>
      <c r="E156" s="588"/>
      <c r="F156" s="588"/>
      <c r="G156" s="588"/>
      <c r="H156" s="588"/>
      <c r="I156" s="588"/>
    </row>
    <row r="157" spans="1:9" ht="45" hidden="1" customHeight="1" outlineLevel="1" x14ac:dyDescent="0.35">
      <c r="A157" s="339">
        <f t="shared" si="2"/>
        <v>152</v>
      </c>
      <c r="B157" s="587"/>
      <c r="C157" s="587"/>
      <c r="D157" s="588"/>
      <c r="E157" s="588"/>
      <c r="F157" s="588"/>
      <c r="G157" s="588"/>
      <c r="H157" s="588"/>
      <c r="I157" s="588"/>
    </row>
    <row r="158" spans="1:9" ht="45" hidden="1" customHeight="1" outlineLevel="1" x14ac:dyDescent="0.35">
      <c r="A158" s="339">
        <f t="shared" si="2"/>
        <v>153</v>
      </c>
      <c r="B158" s="587"/>
      <c r="C158" s="587"/>
      <c r="D158" s="588"/>
      <c r="E158" s="588"/>
      <c r="F158" s="588"/>
      <c r="G158" s="588"/>
      <c r="H158" s="588"/>
      <c r="I158" s="588"/>
    </row>
    <row r="159" spans="1:9" ht="45" hidden="1" customHeight="1" outlineLevel="1" x14ac:dyDescent="0.35">
      <c r="A159" s="339">
        <f t="shared" si="2"/>
        <v>154</v>
      </c>
      <c r="B159" s="587"/>
      <c r="C159" s="587"/>
      <c r="D159" s="588"/>
      <c r="E159" s="588"/>
      <c r="F159" s="588"/>
      <c r="G159" s="588"/>
      <c r="H159" s="588"/>
      <c r="I159" s="588"/>
    </row>
    <row r="160" spans="1:9" ht="45" hidden="1" customHeight="1" outlineLevel="1" x14ac:dyDescent="0.35">
      <c r="A160" s="339">
        <f t="shared" si="2"/>
        <v>155</v>
      </c>
      <c r="B160" s="587"/>
      <c r="C160" s="587"/>
      <c r="D160" s="588"/>
      <c r="E160" s="588"/>
      <c r="F160" s="588"/>
      <c r="G160" s="588"/>
      <c r="H160" s="588"/>
      <c r="I160" s="588"/>
    </row>
    <row r="161" spans="1:9" ht="45" hidden="1" customHeight="1" outlineLevel="1" x14ac:dyDescent="0.35">
      <c r="A161" s="339">
        <f t="shared" si="2"/>
        <v>156</v>
      </c>
      <c r="B161" s="587"/>
      <c r="C161" s="587"/>
      <c r="D161" s="588"/>
      <c r="E161" s="588"/>
      <c r="F161" s="588"/>
      <c r="G161" s="588"/>
      <c r="H161" s="588"/>
      <c r="I161" s="588"/>
    </row>
    <row r="162" spans="1:9" ht="45" hidden="1" customHeight="1" outlineLevel="1" x14ac:dyDescent="0.35">
      <c r="A162" s="339">
        <f t="shared" si="2"/>
        <v>157</v>
      </c>
      <c r="B162" s="587"/>
      <c r="C162" s="587"/>
      <c r="D162" s="588"/>
      <c r="E162" s="588"/>
      <c r="F162" s="588"/>
      <c r="G162" s="588"/>
      <c r="H162" s="588"/>
      <c r="I162" s="588"/>
    </row>
    <row r="163" spans="1:9" ht="45" hidden="1" customHeight="1" outlineLevel="1" x14ac:dyDescent="0.35">
      <c r="A163" s="339">
        <f t="shared" si="2"/>
        <v>158</v>
      </c>
      <c r="B163" s="587"/>
      <c r="C163" s="587"/>
      <c r="D163" s="588"/>
      <c r="E163" s="588"/>
      <c r="F163" s="588"/>
      <c r="G163" s="588"/>
      <c r="H163" s="588"/>
      <c r="I163" s="588"/>
    </row>
    <row r="164" spans="1:9" ht="45" hidden="1" customHeight="1" outlineLevel="1" x14ac:dyDescent="0.35">
      <c r="A164" s="339">
        <f t="shared" si="2"/>
        <v>159</v>
      </c>
      <c r="B164" s="587"/>
      <c r="C164" s="587"/>
      <c r="D164" s="588"/>
      <c r="E164" s="588"/>
      <c r="F164" s="588"/>
      <c r="G164" s="588"/>
      <c r="H164" s="588"/>
      <c r="I164" s="588"/>
    </row>
    <row r="165" spans="1:9" ht="45" hidden="1" customHeight="1" outlineLevel="1" x14ac:dyDescent="0.35">
      <c r="A165" s="339">
        <f t="shared" si="2"/>
        <v>160</v>
      </c>
      <c r="B165" s="587"/>
      <c r="C165" s="587"/>
      <c r="D165" s="588"/>
      <c r="E165" s="588"/>
      <c r="F165" s="588"/>
      <c r="G165" s="588"/>
      <c r="H165" s="588"/>
      <c r="I165" s="588"/>
    </row>
    <row r="166" spans="1:9" ht="45" hidden="1" customHeight="1" outlineLevel="1" x14ac:dyDescent="0.35">
      <c r="A166" s="339">
        <f t="shared" si="2"/>
        <v>161</v>
      </c>
      <c r="B166" s="587"/>
      <c r="C166" s="587"/>
      <c r="D166" s="588"/>
      <c r="E166" s="588"/>
      <c r="F166" s="588"/>
      <c r="G166" s="588"/>
      <c r="H166" s="588"/>
      <c r="I166" s="588"/>
    </row>
    <row r="167" spans="1:9" collapsed="1" x14ac:dyDescent="0.35">
      <c r="A167" s="552" t="s">
        <v>1438</v>
      </c>
    </row>
    <row r="168" spans="1:9" x14ac:dyDescent="0.35">
      <c r="A168" s="552" t="s">
        <v>1439</v>
      </c>
    </row>
  </sheetData>
  <sheetProtection algorithmName="SHA-512" hashValue="K2CE4Nzc+n0nXs0AstYQgIG3KWewir6qhidMWim4lzUBOTqJjCx1ZoEadRbgwYdTiTs9LLTpFlEEEoww7y3M8w==" saltValue="GWCE7yzB5DtqE9egCG53ZA==" spinCount="100000" sheet="1" objects="1" scenarios="1"/>
  <mergeCells count="8">
    <mergeCell ref="C1:I1"/>
    <mergeCell ref="F3:G3"/>
    <mergeCell ref="C3:C4"/>
    <mergeCell ref="B3:B4"/>
    <mergeCell ref="D3:D4"/>
    <mergeCell ref="E3:E4"/>
    <mergeCell ref="H3:H4"/>
    <mergeCell ref="I3:I4"/>
  </mergeCells>
  <printOptions horizontalCentered="1"/>
  <pageMargins left="0.25" right="0.25" top="0.75" bottom="0.75" header="0.3" footer="0.3"/>
  <pageSetup scale="55" fitToHeight="0" orientation="portrait" r:id="rId1"/>
  <headerFooter>
    <oddHeader>&amp;C&amp;"Arial,Regular"&amp;14Housing Development Experience</oddHeader>
    <oddFooter>&amp;LExhibit 8 and 9
&amp;CPage &amp;P/&amp;N&amp;R2025 Consolidated Application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M1355"/>
  <sheetViews>
    <sheetView showGridLines="0" topLeftCell="A39" zoomScaleNormal="100" workbookViewId="0">
      <selection activeCell="N78" sqref="N78"/>
    </sheetView>
  </sheetViews>
  <sheetFormatPr defaultRowHeight="14.5" x14ac:dyDescent="0.35"/>
  <cols>
    <col min="1" max="2" width="3.7265625" customWidth="1"/>
  </cols>
  <sheetData>
    <row r="1" spans="1:13" ht="19.899999999999999" customHeight="1" x14ac:dyDescent="0.35">
      <c r="A1" s="1151" t="s">
        <v>1268</v>
      </c>
      <c r="B1" s="1152"/>
      <c r="C1" s="1152"/>
      <c r="D1" s="1152"/>
      <c r="E1" s="1152"/>
      <c r="F1" s="1152"/>
      <c r="G1" s="1152"/>
      <c r="H1" s="1152"/>
      <c r="I1" s="1152"/>
      <c r="J1" s="1152"/>
      <c r="K1" s="1152"/>
      <c r="L1" s="790"/>
      <c r="M1" s="1"/>
    </row>
    <row r="2" spans="1:13" ht="19.899999999999999" customHeight="1" x14ac:dyDescent="0.35">
      <c r="A2" s="1151" t="s">
        <v>1440</v>
      </c>
      <c r="B2" s="1152"/>
      <c r="C2" s="1152"/>
      <c r="D2" s="1152"/>
      <c r="E2" s="1152"/>
      <c r="F2" s="1152"/>
      <c r="G2" s="1152"/>
      <c r="H2" s="1152"/>
      <c r="I2" s="1152"/>
      <c r="J2" s="1152"/>
      <c r="K2" s="1152"/>
      <c r="L2" s="795"/>
      <c r="M2" s="1"/>
    </row>
    <row r="3" spans="1:13" ht="19.899999999999999" customHeight="1" x14ac:dyDescent="0.35">
      <c r="A3" s="1151" t="s">
        <v>1441</v>
      </c>
      <c r="B3" s="1152"/>
      <c r="C3" s="1152"/>
      <c r="D3" s="1152"/>
      <c r="E3" s="1152"/>
      <c r="F3" s="1152"/>
      <c r="G3" s="1152"/>
      <c r="H3" s="1152"/>
      <c r="I3" s="1152"/>
      <c r="J3" s="1152"/>
      <c r="K3" s="1152"/>
      <c r="L3" s="795"/>
      <c r="M3" s="1"/>
    </row>
    <row r="4" spans="1:13" ht="19.899999999999999" customHeight="1" x14ac:dyDescent="0.35">
      <c r="A4" s="1"/>
      <c r="B4" s="1"/>
      <c r="C4" s="1"/>
      <c r="D4" s="1"/>
      <c r="E4" s="1"/>
      <c r="F4" s="1"/>
      <c r="G4" s="1"/>
      <c r="H4" s="1"/>
      <c r="I4" s="1"/>
      <c r="J4" s="1"/>
      <c r="K4" s="1"/>
      <c r="L4" s="1"/>
      <c r="M4" s="1"/>
    </row>
    <row r="5" spans="1:13" ht="83.5" customHeight="1" x14ac:dyDescent="0.35">
      <c r="A5" s="926" t="s">
        <v>1442</v>
      </c>
      <c r="B5" s="927"/>
      <c r="C5" s="927"/>
      <c r="D5" s="927"/>
      <c r="E5" s="927"/>
      <c r="F5" s="927"/>
      <c r="G5" s="927"/>
      <c r="H5" s="927"/>
      <c r="I5" s="927"/>
      <c r="J5" s="927"/>
      <c r="K5" s="927"/>
      <c r="L5" s="366"/>
      <c r="M5" s="1"/>
    </row>
    <row r="6" spans="1:13" ht="19.899999999999999" customHeight="1" x14ac:dyDescent="0.35">
      <c r="A6" s="1"/>
      <c r="B6" s="1"/>
      <c r="C6" s="1"/>
      <c r="D6" s="1"/>
      <c r="E6" s="1"/>
      <c r="F6" s="1"/>
      <c r="G6" s="1"/>
      <c r="H6" s="1"/>
      <c r="I6" s="1"/>
      <c r="J6" s="1"/>
      <c r="K6" s="1"/>
      <c r="L6" s="1"/>
      <c r="M6" s="1"/>
    </row>
    <row r="7" spans="1:13" ht="19.899999999999999" customHeight="1" x14ac:dyDescent="0.35">
      <c r="A7" s="1" t="s">
        <v>731</v>
      </c>
      <c r="B7" s="1"/>
      <c r="C7" s="1"/>
      <c r="D7" s="1153">
        <f>'Application &amp; Input'!I6</f>
        <v>0</v>
      </c>
      <c r="E7" s="1154"/>
      <c r="F7" s="1154"/>
      <c r="G7" s="1154"/>
      <c r="H7" s="1154"/>
      <c r="I7" s="1154"/>
      <c r="J7" s="1154"/>
      <c r="K7" s="1154"/>
      <c r="L7" s="1"/>
      <c r="M7" s="1"/>
    </row>
    <row r="8" spans="1:13" ht="10.15" customHeight="1" x14ac:dyDescent="0.35">
      <c r="A8" s="1"/>
      <c r="B8" s="1"/>
      <c r="C8" s="1"/>
      <c r="D8" s="1"/>
      <c r="E8" s="1"/>
      <c r="F8" s="1"/>
      <c r="G8" s="1"/>
      <c r="H8" s="1"/>
      <c r="I8" s="1"/>
      <c r="J8" s="1"/>
      <c r="K8" s="1"/>
      <c r="L8" s="1"/>
      <c r="M8" s="1"/>
    </row>
    <row r="9" spans="1:13" ht="19.899999999999999" customHeight="1" x14ac:dyDescent="0.35">
      <c r="A9" s="1" t="s">
        <v>1443</v>
      </c>
      <c r="B9" s="1"/>
      <c r="C9" s="1"/>
      <c r="D9" s="1153">
        <f>'Application &amp; Input'!I15</f>
        <v>0</v>
      </c>
      <c r="E9" s="1154"/>
      <c r="F9" s="1154"/>
      <c r="G9" s="1154"/>
      <c r="H9" s="1154"/>
      <c r="I9" s="1154"/>
      <c r="J9" s="1154"/>
      <c r="K9" s="1154"/>
      <c r="L9" s="1"/>
      <c r="M9" s="1"/>
    </row>
    <row r="10" spans="1:13" ht="10.15" customHeight="1" x14ac:dyDescent="0.35">
      <c r="A10" s="1"/>
      <c r="B10" s="1"/>
      <c r="C10" s="1"/>
      <c r="D10" s="1"/>
      <c r="E10" s="1"/>
      <c r="F10" s="1"/>
      <c r="G10" s="1"/>
      <c r="H10" s="1"/>
      <c r="I10" s="1"/>
      <c r="J10" s="1"/>
      <c r="K10" s="1"/>
      <c r="L10" s="1"/>
      <c r="M10" s="1"/>
    </row>
    <row r="11" spans="1:13" ht="19.899999999999999" customHeight="1" x14ac:dyDescent="0.35">
      <c r="A11" s="1" t="s">
        <v>1444</v>
      </c>
      <c r="B11" s="1"/>
      <c r="C11" s="1"/>
      <c r="D11" s="1153">
        <f>'Application &amp; Input'!I16</f>
        <v>0</v>
      </c>
      <c r="E11" s="1154"/>
      <c r="F11" s="1154"/>
      <c r="G11" s="1154"/>
      <c r="H11" s="1154"/>
      <c r="I11" s="1154"/>
      <c r="J11" s="1154"/>
      <c r="K11" s="1154"/>
      <c r="L11" s="1"/>
      <c r="M11" s="1"/>
    </row>
    <row r="12" spans="1:13" ht="19.899999999999999" customHeight="1" x14ac:dyDescent="0.35">
      <c r="A12" s="1"/>
      <c r="B12" s="1"/>
      <c r="C12" s="1"/>
      <c r="D12" s="1155">
        <f>'Application &amp; Input'!I17</f>
        <v>0</v>
      </c>
      <c r="E12" s="1156"/>
      <c r="F12" s="1156"/>
      <c r="G12" s="1156"/>
      <c r="H12" s="1156"/>
      <c r="I12" s="1156"/>
      <c r="J12" s="1156"/>
      <c r="K12" s="1156"/>
      <c r="L12" s="1"/>
      <c r="M12" s="1"/>
    </row>
    <row r="13" spans="1:13" ht="19.899999999999999" customHeight="1" x14ac:dyDescent="0.35">
      <c r="A13" s="1"/>
      <c r="B13" s="1"/>
      <c r="C13" s="1"/>
      <c r="D13" s="1"/>
      <c r="E13" s="1"/>
      <c r="F13" s="1"/>
      <c r="G13" s="1"/>
      <c r="H13" s="1"/>
      <c r="I13" s="1"/>
      <c r="J13" s="1"/>
      <c r="K13" s="1"/>
      <c r="L13" s="1"/>
      <c r="M13" s="1"/>
    </row>
    <row r="14" spans="1:13" ht="19.899999999999999" customHeight="1" x14ac:dyDescent="0.35">
      <c r="A14" s="41" t="s">
        <v>1445</v>
      </c>
      <c r="B14" s="1"/>
      <c r="C14" s="1"/>
      <c r="D14" s="1"/>
      <c r="E14" s="1"/>
      <c r="F14" s="1"/>
      <c r="G14" s="1"/>
      <c r="H14" s="1"/>
      <c r="I14" s="1"/>
      <c r="J14" s="1"/>
      <c r="K14" s="1"/>
      <c r="L14" s="1"/>
      <c r="M14" s="1"/>
    </row>
    <row r="15" spans="1:13" ht="10.15" customHeight="1" x14ac:dyDescent="0.35">
      <c r="A15" s="1"/>
      <c r="B15" s="1"/>
      <c r="C15" s="1"/>
      <c r="D15" s="1"/>
      <c r="E15" s="1"/>
      <c r="F15" s="1"/>
      <c r="G15" s="1"/>
      <c r="H15" s="1"/>
      <c r="I15" s="1"/>
      <c r="J15" s="1"/>
      <c r="K15" s="1"/>
      <c r="L15" s="1"/>
      <c r="M15" s="1"/>
    </row>
    <row r="16" spans="1:13" ht="19.899999999999999" customHeight="1" x14ac:dyDescent="0.35">
      <c r="A16" s="332" t="s">
        <v>46</v>
      </c>
      <c r="B16" s="1" t="s">
        <v>1446</v>
      </c>
      <c r="C16" s="1"/>
      <c r="D16" s="1"/>
      <c r="E16" s="1"/>
      <c r="F16" s="1"/>
      <c r="G16" s="1"/>
      <c r="H16" s="1"/>
      <c r="I16" s="1"/>
      <c r="J16" s="1"/>
      <c r="K16" s="1"/>
      <c r="L16" s="1"/>
      <c r="M16" s="1"/>
    </row>
    <row r="17" spans="1:13" ht="19.899999999999999" customHeight="1" x14ac:dyDescent="0.35">
      <c r="A17" s="1"/>
      <c r="B17" s="939"/>
      <c r="C17" s="1113"/>
      <c r="D17" s="1113"/>
      <c r="E17" s="1113"/>
      <c r="F17" s="1113"/>
      <c r="G17" s="1113"/>
      <c r="H17" s="1113"/>
      <c r="I17" s="1113"/>
      <c r="J17" s="1113"/>
      <c r="K17" s="1113"/>
      <c r="L17" s="362"/>
      <c r="M17" s="1"/>
    </row>
    <row r="18" spans="1:13" ht="10.15" customHeight="1" x14ac:dyDescent="0.35">
      <c r="A18" s="1"/>
      <c r="B18" s="1"/>
      <c r="C18" s="1"/>
      <c r="D18" s="1"/>
      <c r="E18" s="1"/>
      <c r="F18" s="1"/>
      <c r="G18" s="1"/>
      <c r="H18" s="1"/>
      <c r="I18" s="1"/>
      <c r="J18" s="1"/>
      <c r="K18" s="1"/>
      <c r="L18" s="1"/>
      <c r="M18" s="1"/>
    </row>
    <row r="19" spans="1:13" ht="19.899999999999999" customHeight="1" x14ac:dyDescent="0.35">
      <c r="A19" s="332" t="s">
        <v>54</v>
      </c>
      <c r="B19" s="1" t="s">
        <v>1447</v>
      </c>
      <c r="C19" s="1"/>
      <c r="D19" s="1"/>
      <c r="E19" s="1"/>
      <c r="F19" s="1"/>
      <c r="G19" s="1"/>
      <c r="H19" s="1"/>
      <c r="I19" s="1"/>
      <c r="J19" s="1"/>
      <c r="K19" s="1"/>
      <c r="L19" s="1"/>
      <c r="M19" s="1"/>
    </row>
    <row r="20" spans="1:13" ht="6" customHeight="1" x14ac:dyDescent="0.35">
      <c r="A20" s="1"/>
      <c r="B20" s="1"/>
      <c r="C20" s="1"/>
      <c r="D20" s="1"/>
      <c r="E20" s="1"/>
      <c r="F20" s="1"/>
      <c r="G20" s="1"/>
      <c r="H20" s="1"/>
      <c r="I20" s="1"/>
      <c r="J20" s="1"/>
      <c r="K20" s="1"/>
      <c r="L20" s="1"/>
      <c r="M20" s="1"/>
    </row>
    <row r="21" spans="1:13" ht="19.899999999999999" customHeight="1" x14ac:dyDescent="0.35">
      <c r="A21" s="1"/>
      <c r="B21" s="345"/>
      <c r="C21" s="1" t="s">
        <v>1448</v>
      </c>
      <c r="D21" s="1"/>
      <c r="E21" s="1"/>
      <c r="F21" s="1"/>
      <c r="G21" s="1"/>
      <c r="H21" s="1"/>
      <c r="I21" s="1"/>
      <c r="J21" s="1"/>
      <c r="K21" s="1"/>
      <c r="L21" s="1"/>
      <c r="M21" s="1"/>
    </row>
    <row r="22" spans="1:13" ht="6" customHeight="1" x14ac:dyDescent="0.35">
      <c r="A22" s="1"/>
      <c r="B22" s="1"/>
      <c r="C22" s="1"/>
      <c r="D22" s="1"/>
      <c r="E22" s="1"/>
      <c r="F22" s="1"/>
      <c r="G22" s="1"/>
      <c r="H22" s="1"/>
      <c r="I22" s="1"/>
      <c r="J22" s="1"/>
      <c r="K22" s="1"/>
      <c r="L22" s="1"/>
      <c r="M22" s="1"/>
    </row>
    <row r="23" spans="1:13" ht="19.899999999999999" customHeight="1" x14ac:dyDescent="0.35">
      <c r="A23" s="1"/>
      <c r="B23" s="345"/>
      <c r="C23" s="1" t="s">
        <v>1449</v>
      </c>
      <c r="D23" s="1"/>
      <c r="E23" s="1"/>
      <c r="F23" s="1"/>
      <c r="G23" s="1"/>
      <c r="H23" s="1"/>
      <c r="I23" s="1"/>
      <c r="J23" s="1"/>
      <c r="K23" s="1"/>
      <c r="L23" s="1"/>
      <c r="M23" s="1"/>
    </row>
    <row r="24" spans="1:13" ht="6" customHeight="1" x14ac:dyDescent="0.35">
      <c r="A24" s="1"/>
      <c r="B24" s="1"/>
      <c r="C24" s="1"/>
      <c r="D24" s="1"/>
      <c r="E24" s="1"/>
      <c r="F24" s="1"/>
      <c r="G24" s="1"/>
      <c r="H24" s="1"/>
      <c r="I24" s="1"/>
      <c r="J24" s="1"/>
      <c r="K24" s="1"/>
      <c r="L24" s="1"/>
      <c r="M24" s="1"/>
    </row>
    <row r="25" spans="1:13" ht="19.899999999999999" customHeight="1" x14ac:dyDescent="0.35">
      <c r="A25" s="1"/>
      <c r="B25" s="345"/>
      <c r="C25" s="1" t="s">
        <v>1450</v>
      </c>
      <c r="D25" s="1"/>
      <c r="E25" s="1"/>
      <c r="F25" s="1"/>
      <c r="G25" s="1"/>
      <c r="H25" s="1"/>
      <c r="I25" s="1"/>
      <c r="J25" s="1"/>
      <c r="K25" s="1"/>
      <c r="L25" s="1"/>
      <c r="M25" s="1"/>
    </row>
    <row r="26" spans="1:13" ht="6" customHeight="1" x14ac:dyDescent="0.35">
      <c r="A26" s="1"/>
      <c r="B26" s="1"/>
      <c r="C26" s="1"/>
      <c r="D26" s="1"/>
      <c r="E26" s="1"/>
      <c r="F26" s="1"/>
      <c r="G26" s="1"/>
      <c r="H26" s="1"/>
      <c r="I26" s="1"/>
      <c r="J26" s="1"/>
      <c r="K26" s="1"/>
      <c r="L26" s="1"/>
      <c r="M26" s="1"/>
    </row>
    <row r="27" spans="1:13" ht="19.899999999999999" customHeight="1" x14ac:dyDescent="0.35">
      <c r="A27" s="1"/>
      <c r="B27" s="345"/>
      <c r="C27" s="1" t="s">
        <v>1451</v>
      </c>
      <c r="D27" s="1"/>
      <c r="E27" s="1"/>
      <c r="F27" s="1"/>
      <c r="G27" s="1"/>
      <c r="H27" s="1"/>
      <c r="I27" s="1"/>
      <c r="J27" s="1"/>
      <c r="K27" s="1"/>
      <c r="L27" s="1"/>
      <c r="M27" s="1"/>
    </row>
    <row r="28" spans="1:13" ht="6" customHeight="1" x14ac:dyDescent="0.35">
      <c r="A28" s="1"/>
      <c r="B28" s="1"/>
      <c r="C28" s="1"/>
      <c r="D28" s="1"/>
      <c r="E28" s="1"/>
      <c r="F28" s="1"/>
      <c r="G28" s="1"/>
      <c r="H28" s="1"/>
      <c r="I28" s="1"/>
      <c r="J28" s="1"/>
      <c r="K28" s="1"/>
      <c r="L28" s="1"/>
      <c r="M28" s="1"/>
    </row>
    <row r="29" spans="1:13" ht="19.899999999999999" customHeight="1" x14ac:dyDescent="0.35">
      <c r="A29" s="1"/>
      <c r="B29" s="345"/>
      <c r="C29" s="1" t="s">
        <v>1452</v>
      </c>
      <c r="D29" s="1"/>
      <c r="E29" s="1"/>
      <c r="F29" s="1"/>
      <c r="G29" s="1"/>
      <c r="H29" s="1"/>
      <c r="I29" s="1"/>
      <c r="J29" s="1"/>
      <c r="K29" s="1"/>
      <c r="L29" s="1"/>
      <c r="M29" s="1"/>
    </row>
    <row r="30" spans="1:13" ht="6" customHeight="1" x14ac:dyDescent="0.35">
      <c r="A30" s="1"/>
      <c r="B30" s="1"/>
      <c r="C30" s="1"/>
      <c r="D30" s="1"/>
      <c r="E30" s="1"/>
      <c r="F30" s="1"/>
      <c r="G30" s="1"/>
      <c r="H30" s="1"/>
      <c r="I30" s="1"/>
      <c r="J30" s="1"/>
      <c r="K30" s="1"/>
      <c r="L30" s="1"/>
      <c r="M30" s="1"/>
    </row>
    <row r="31" spans="1:13" ht="19.899999999999999" customHeight="1" x14ac:dyDescent="0.35">
      <c r="A31" s="1"/>
      <c r="B31" s="345"/>
      <c r="C31" s="1" t="s">
        <v>1453</v>
      </c>
      <c r="D31" s="1"/>
      <c r="E31" s="1"/>
      <c r="F31" s="1"/>
      <c r="G31" s="1"/>
      <c r="H31" s="1"/>
      <c r="I31" s="1"/>
      <c r="J31" s="1"/>
      <c r="K31" s="1"/>
      <c r="L31" s="1"/>
      <c r="M31" s="1"/>
    </row>
    <row r="32" spans="1:13" ht="6" customHeight="1" x14ac:dyDescent="0.35">
      <c r="A32" s="1"/>
      <c r="B32" s="1"/>
      <c r="C32" s="1"/>
      <c r="D32" s="1"/>
      <c r="E32" s="1"/>
      <c r="F32" s="1"/>
      <c r="G32" s="1"/>
      <c r="H32" s="1"/>
      <c r="I32" s="1"/>
      <c r="J32" s="1"/>
      <c r="K32" s="1"/>
      <c r="L32" s="1"/>
      <c r="M32" s="1"/>
    </row>
    <row r="33" spans="1:13" ht="19.899999999999999" customHeight="1" x14ac:dyDescent="0.35">
      <c r="A33" s="1"/>
      <c r="B33" s="345"/>
      <c r="C33" s="1" t="s">
        <v>1454</v>
      </c>
      <c r="D33" s="1"/>
      <c r="E33" s="1"/>
      <c r="F33" s="1"/>
      <c r="G33" s="1"/>
      <c r="H33" s="1"/>
      <c r="I33" s="1"/>
      <c r="J33" s="1"/>
      <c r="K33" s="1"/>
      <c r="L33" s="1"/>
      <c r="M33" s="1"/>
    </row>
    <row r="34" spans="1:13" ht="6" customHeight="1" x14ac:dyDescent="0.35">
      <c r="A34" s="1"/>
      <c r="B34" s="1"/>
      <c r="C34" s="1"/>
      <c r="D34" s="1"/>
      <c r="E34" s="1"/>
      <c r="F34" s="1"/>
      <c r="G34" s="1"/>
      <c r="H34" s="1"/>
      <c r="I34" s="1"/>
      <c r="J34" s="1"/>
      <c r="K34" s="1"/>
      <c r="L34" s="1"/>
      <c r="M34" s="1"/>
    </row>
    <row r="35" spans="1:13" ht="19.899999999999999" customHeight="1" x14ac:dyDescent="0.35">
      <c r="A35" s="1"/>
      <c r="B35" s="345"/>
      <c r="C35" s="1" t="s">
        <v>545</v>
      </c>
      <c r="D35" s="1"/>
      <c r="E35" s="1"/>
      <c r="F35" s="1"/>
      <c r="G35" s="1"/>
      <c r="H35" s="1"/>
      <c r="I35" s="1"/>
      <c r="J35" s="1"/>
      <c r="K35" s="1"/>
      <c r="L35" s="1"/>
      <c r="M35" s="1"/>
    </row>
    <row r="36" spans="1:13" ht="6" customHeight="1" x14ac:dyDescent="0.35">
      <c r="A36" s="1"/>
      <c r="B36" s="1"/>
      <c r="C36" s="1"/>
      <c r="D36" s="1"/>
      <c r="E36" s="1"/>
      <c r="F36" s="1"/>
      <c r="G36" s="1"/>
      <c r="H36" s="1"/>
      <c r="I36" s="1"/>
      <c r="J36" s="1"/>
      <c r="K36" s="1"/>
      <c r="L36" s="1"/>
      <c r="M36" s="1"/>
    </row>
    <row r="37" spans="1:13" ht="19.899999999999999" customHeight="1" x14ac:dyDescent="0.35">
      <c r="A37" s="1"/>
      <c r="B37" s="1" t="s">
        <v>1455</v>
      </c>
      <c r="C37" s="1"/>
      <c r="D37" s="1"/>
      <c r="E37" s="1"/>
      <c r="F37" s="1"/>
      <c r="G37" s="1"/>
      <c r="H37" s="1"/>
      <c r="I37" s="1"/>
      <c r="J37" s="1"/>
      <c r="K37" s="1"/>
      <c r="L37" s="1"/>
      <c r="M37" s="1"/>
    </row>
    <row r="38" spans="1:13" ht="60" customHeight="1" x14ac:dyDescent="0.35">
      <c r="A38" s="1"/>
      <c r="B38" s="967"/>
      <c r="C38" s="1119"/>
      <c r="D38" s="1119"/>
      <c r="E38" s="1119"/>
      <c r="F38" s="1119"/>
      <c r="G38" s="1119"/>
      <c r="H38" s="1119"/>
      <c r="I38" s="1119"/>
      <c r="J38" s="1119"/>
      <c r="K38" s="1119"/>
      <c r="L38" s="792"/>
      <c r="M38" s="1"/>
    </row>
    <row r="39" spans="1:13" ht="10.15" customHeight="1" x14ac:dyDescent="0.35">
      <c r="A39" s="1"/>
      <c r="B39" s="1"/>
      <c r="C39" s="1"/>
      <c r="D39" s="1"/>
      <c r="E39" s="1"/>
      <c r="F39" s="1"/>
      <c r="G39" s="1"/>
      <c r="H39" s="1"/>
      <c r="I39" s="1"/>
      <c r="J39" s="1"/>
      <c r="K39" s="1"/>
      <c r="L39" s="1"/>
      <c r="M39" s="1"/>
    </row>
    <row r="40" spans="1:13" ht="19.899999999999999" customHeight="1" x14ac:dyDescent="0.35">
      <c r="A40" s="332" t="s">
        <v>62</v>
      </c>
      <c r="B40" s="1" t="s">
        <v>1456</v>
      </c>
      <c r="C40" s="1"/>
      <c r="D40" s="1"/>
      <c r="E40" s="1"/>
      <c r="F40" s="1"/>
      <c r="G40" s="1"/>
      <c r="H40" s="1"/>
      <c r="I40" s="1"/>
      <c r="J40" s="1"/>
      <c r="K40" s="1"/>
      <c r="L40" s="1"/>
      <c r="M40" s="1"/>
    </row>
    <row r="41" spans="1:13" ht="6" customHeight="1" x14ac:dyDescent="0.35">
      <c r="A41" s="1"/>
      <c r="B41" s="1"/>
      <c r="C41" s="1"/>
      <c r="D41" s="1"/>
      <c r="E41" s="1"/>
      <c r="F41" s="1"/>
      <c r="G41" s="1"/>
      <c r="H41" s="1"/>
      <c r="I41" s="1"/>
      <c r="J41" s="1"/>
      <c r="K41" s="1"/>
      <c r="L41" s="1"/>
      <c r="M41" s="1"/>
    </row>
    <row r="42" spans="1:13" ht="19.899999999999999" customHeight="1" x14ac:dyDescent="0.35">
      <c r="A42" s="1"/>
      <c r="B42" s="1" t="s">
        <v>1457</v>
      </c>
      <c r="C42" s="1"/>
      <c r="D42" s="1"/>
      <c r="E42" s="1"/>
      <c r="F42" s="1"/>
      <c r="G42" s="1"/>
      <c r="H42" s="1"/>
      <c r="I42" s="1"/>
      <c r="J42" s="1"/>
      <c r="K42" s="1"/>
      <c r="L42" s="1"/>
      <c r="M42" s="1"/>
    </row>
    <row r="43" spans="1:13" ht="6" customHeight="1" x14ac:dyDescent="0.35">
      <c r="A43" s="1"/>
      <c r="B43" s="1"/>
      <c r="C43" s="1"/>
      <c r="D43" s="1"/>
      <c r="E43" s="1"/>
      <c r="F43" s="1"/>
      <c r="G43" s="1"/>
      <c r="H43" s="1"/>
      <c r="I43" s="1"/>
      <c r="J43" s="1"/>
      <c r="K43" s="1"/>
      <c r="L43" s="1"/>
      <c r="M43" s="1"/>
    </row>
    <row r="44" spans="1:13" ht="19.899999999999999" customHeight="1" x14ac:dyDescent="0.35">
      <c r="A44" s="1"/>
      <c r="B44" s="345"/>
      <c r="C44" s="1" t="s">
        <v>340</v>
      </c>
      <c r="D44" s="1"/>
      <c r="E44" s="1"/>
      <c r="F44" s="1"/>
      <c r="G44" s="1"/>
      <c r="H44" s="1"/>
      <c r="I44" s="1"/>
      <c r="J44" s="1"/>
      <c r="K44" s="1"/>
      <c r="L44" s="1"/>
      <c r="M44" s="1"/>
    </row>
    <row r="45" spans="1:13" ht="6" customHeight="1" x14ac:dyDescent="0.35">
      <c r="A45" s="1"/>
      <c r="B45" s="1"/>
      <c r="C45" s="1"/>
      <c r="D45" s="1"/>
      <c r="E45" s="1"/>
      <c r="F45" s="1"/>
      <c r="G45" s="1"/>
      <c r="H45" s="1"/>
      <c r="I45" s="1"/>
      <c r="J45" s="1"/>
      <c r="K45" s="1"/>
      <c r="L45" s="1"/>
      <c r="M45" s="1"/>
    </row>
    <row r="46" spans="1:13" ht="19.899999999999999" customHeight="1" x14ac:dyDescent="0.35">
      <c r="A46" s="1"/>
      <c r="B46" s="345"/>
      <c r="C46" s="1" t="s">
        <v>403</v>
      </c>
      <c r="D46" s="1"/>
      <c r="E46" s="1"/>
      <c r="F46" s="1"/>
      <c r="G46" s="1"/>
      <c r="H46" s="1"/>
      <c r="I46" s="1"/>
      <c r="J46" s="1"/>
      <c r="K46" s="1"/>
      <c r="L46" s="1"/>
      <c r="M46" s="1"/>
    </row>
    <row r="47" spans="1:13" ht="6" customHeight="1" x14ac:dyDescent="0.35">
      <c r="A47" s="1"/>
      <c r="B47" s="1"/>
      <c r="C47" s="1"/>
      <c r="D47" s="1"/>
      <c r="E47" s="1"/>
      <c r="F47" s="1"/>
      <c r="G47" s="1"/>
      <c r="H47" s="1"/>
      <c r="I47" s="1"/>
      <c r="J47" s="1"/>
      <c r="K47" s="1"/>
      <c r="L47" s="1"/>
      <c r="M47" s="1"/>
    </row>
    <row r="48" spans="1:13" ht="19.899999999999999" customHeight="1" x14ac:dyDescent="0.35">
      <c r="A48" s="1"/>
      <c r="B48" s="1" t="s">
        <v>1458</v>
      </c>
      <c r="C48" s="1"/>
      <c r="D48" s="1"/>
      <c r="E48" s="1"/>
      <c r="F48" s="1"/>
      <c r="G48" s="1"/>
      <c r="H48" s="1"/>
      <c r="I48" s="1"/>
      <c r="J48" s="1"/>
      <c r="K48" s="1"/>
      <c r="L48" s="1"/>
      <c r="M48" s="1"/>
    </row>
    <row r="49" spans="1:13" ht="57.65" customHeight="1" x14ac:dyDescent="0.35">
      <c r="A49" s="1"/>
      <c r="B49" s="967"/>
      <c r="C49" s="1119"/>
      <c r="D49" s="1119"/>
      <c r="E49" s="1119"/>
      <c r="F49" s="1119"/>
      <c r="G49" s="1119"/>
      <c r="H49" s="1119"/>
      <c r="I49" s="1119"/>
      <c r="J49" s="1119"/>
      <c r="K49" s="1119"/>
      <c r="L49" s="792"/>
      <c r="M49" s="1"/>
    </row>
    <row r="50" spans="1:13" ht="10.15" customHeight="1" x14ac:dyDescent="0.35">
      <c r="A50" s="1"/>
      <c r="B50" s="1"/>
      <c r="C50" s="1"/>
      <c r="D50" s="1"/>
      <c r="E50" s="1"/>
      <c r="F50" s="1"/>
      <c r="G50" s="1"/>
      <c r="H50" s="1"/>
      <c r="I50" s="1"/>
      <c r="J50" s="1"/>
      <c r="K50" s="1"/>
      <c r="L50" s="1"/>
      <c r="M50" s="1"/>
    </row>
    <row r="51" spans="1:13" ht="30" customHeight="1" x14ac:dyDescent="0.35">
      <c r="A51" s="326" t="s">
        <v>1220</v>
      </c>
      <c r="B51" s="948" t="s">
        <v>1459</v>
      </c>
      <c r="C51" s="949"/>
      <c r="D51" s="949"/>
      <c r="E51" s="949"/>
      <c r="F51" s="949"/>
      <c r="G51" s="949"/>
      <c r="H51" s="949"/>
      <c r="I51" s="949"/>
      <c r="J51" s="949"/>
      <c r="K51" s="949"/>
      <c r="L51" s="368"/>
      <c r="M51" s="1"/>
    </row>
    <row r="52" spans="1:13" ht="6" customHeight="1" x14ac:dyDescent="0.35">
      <c r="A52" s="1"/>
      <c r="B52" s="1"/>
      <c r="C52" s="1"/>
      <c r="D52" s="1"/>
      <c r="E52" s="1"/>
      <c r="F52" s="1"/>
      <c r="G52" s="1"/>
      <c r="H52" s="1"/>
      <c r="I52" s="1"/>
      <c r="J52" s="1"/>
      <c r="K52" s="1"/>
      <c r="L52" s="1"/>
      <c r="M52" s="1"/>
    </row>
    <row r="53" spans="1:13" ht="19.899999999999999" customHeight="1" x14ac:dyDescent="0.35">
      <c r="A53" s="1"/>
      <c r="B53" s="345"/>
      <c r="C53" s="1" t="s">
        <v>340</v>
      </c>
      <c r="D53" s="1"/>
      <c r="E53" s="1"/>
      <c r="F53" s="1"/>
      <c r="G53" s="1"/>
      <c r="H53" s="1"/>
      <c r="I53" s="1"/>
      <c r="J53" s="1"/>
      <c r="K53" s="1"/>
      <c r="L53" s="1"/>
      <c r="M53" s="1"/>
    </row>
    <row r="54" spans="1:13" ht="6" customHeight="1" x14ac:dyDescent="0.35">
      <c r="A54" s="1"/>
      <c r="B54" s="1"/>
      <c r="C54" s="1"/>
      <c r="D54" s="1"/>
      <c r="E54" s="1"/>
      <c r="F54" s="1"/>
      <c r="G54" s="1"/>
      <c r="H54" s="1"/>
      <c r="I54" s="1"/>
      <c r="J54" s="1"/>
      <c r="K54" s="1"/>
      <c r="L54" s="1"/>
      <c r="M54" s="1"/>
    </row>
    <row r="55" spans="1:13" ht="19.899999999999999" customHeight="1" x14ac:dyDescent="0.35">
      <c r="A55" s="1"/>
      <c r="B55" s="345"/>
      <c r="C55" s="1" t="s">
        <v>403</v>
      </c>
      <c r="D55" s="1"/>
      <c r="E55" s="1"/>
      <c r="F55" s="1"/>
      <c r="G55" s="1"/>
      <c r="H55" s="1"/>
      <c r="I55" s="1"/>
      <c r="J55" s="1"/>
      <c r="K55" s="1"/>
      <c r="L55" s="1"/>
      <c r="M55" s="1"/>
    </row>
    <row r="56" spans="1:13" ht="6" customHeight="1" x14ac:dyDescent="0.35">
      <c r="A56" s="1"/>
      <c r="B56" s="1"/>
      <c r="C56" s="1"/>
      <c r="D56" s="1"/>
      <c r="E56" s="1"/>
      <c r="F56" s="1"/>
      <c r="G56" s="1"/>
      <c r="H56" s="1"/>
      <c r="I56" s="1"/>
      <c r="J56" s="1"/>
      <c r="K56" s="1"/>
      <c r="L56" s="1"/>
      <c r="M56" s="1"/>
    </row>
    <row r="57" spans="1:13" ht="19.899999999999999" customHeight="1" x14ac:dyDescent="0.35">
      <c r="A57" s="1"/>
      <c r="B57" s="1" t="s">
        <v>1460</v>
      </c>
      <c r="C57" s="1"/>
      <c r="D57" s="1"/>
      <c r="E57" s="1"/>
      <c r="F57" s="1"/>
      <c r="G57" s="1"/>
      <c r="H57" s="1"/>
      <c r="I57" s="1"/>
      <c r="J57" s="1"/>
      <c r="K57" s="1"/>
      <c r="L57" s="1"/>
      <c r="M57" s="1"/>
    </row>
    <row r="58" spans="1:13" ht="57.65" customHeight="1" x14ac:dyDescent="0.35">
      <c r="A58" s="1"/>
      <c r="B58" s="967"/>
      <c r="C58" s="1119"/>
      <c r="D58" s="1119"/>
      <c r="E58" s="1119"/>
      <c r="F58" s="1119"/>
      <c r="G58" s="1119"/>
      <c r="H58" s="1119"/>
      <c r="I58" s="1119"/>
      <c r="J58" s="1119"/>
      <c r="K58" s="1119"/>
      <c r="L58" s="792"/>
      <c r="M58" s="1"/>
    </row>
    <row r="59" spans="1:13" ht="10.15" customHeight="1" x14ac:dyDescent="0.35">
      <c r="A59" s="1"/>
      <c r="B59" s="1"/>
      <c r="C59" s="1"/>
      <c r="D59" s="1"/>
      <c r="E59" s="1"/>
      <c r="F59" s="1"/>
      <c r="G59" s="1"/>
      <c r="H59" s="1"/>
      <c r="I59" s="1"/>
      <c r="J59" s="1"/>
      <c r="K59" s="1"/>
      <c r="L59" s="1"/>
      <c r="M59" s="1"/>
    </row>
    <row r="60" spans="1:13" ht="28.15" customHeight="1" x14ac:dyDescent="0.35">
      <c r="A60" s="332" t="s">
        <v>1222</v>
      </c>
      <c r="B60" s="926" t="s">
        <v>1461</v>
      </c>
      <c r="C60" s="927"/>
      <c r="D60" s="927"/>
      <c r="E60" s="927"/>
      <c r="F60" s="927"/>
      <c r="G60" s="927"/>
      <c r="H60" s="927"/>
      <c r="I60" s="927"/>
      <c r="J60" s="927"/>
      <c r="K60" s="927"/>
      <c r="L60" s="1"/>
      <c r="M60" s="1"/>
    </row>
    <row r="61" spans="1:13" ht="19.899999999999999" customHeight="1" x14ac:dyDescent="0.35">
      <c r="A61" s="1"/>
      <c r="B61" s="345"/>
      <c r="C61" s="1" t="s">
        <v>1462</v>
      </c>
      <c r="D61" s="1"/>
      <c r="E61" s="1"/>
      <c r="F61" s="1"/>
      <c r="G61" s="1"/>
      <c r="H61" s="1"/>
      <c r="I61" s="1"/>
      <c r="J61" s="1"/>
      <c r="K61" s="1"/>
      <c r="L61" s="1"/>
      <c r="M61" s="1"/>
    </row>
    <row r="62" spans="1:13" ht="10.15" customHeight="1" x14ac:dyDescent="0.35">
      <c r="A62" s="1"/>
      <c r="B62" s="1"/>
      <c r="C62" s="1"/>
      <c r="D62" s="1"/>
      <c r="E62" s="1"/>
      <c r="F62" s="1"/>
      <c r="G62" s="1"/>
      <c r="H62" s="1"/>
      <c r="I62" s="1"/>
      <c r="J62" s="1"/>
      <c r="K62" s="1"/>
      <c r="L62" s="1"/>
      <c r="M62" s="1"/>
    </row>
    <row r="63" spans="1:13" ht="30.65" customHeight="1" x14ac:dyDescent="0.35">
      <c r="A63" s="326" t="s">
        <v>1224</v>
      </c>
      <c r="B63" s="948" t="s">
        <v>1463</v>
      </c>
      <c r="C63" s="949"/>
      <c r="D63" s="949"/>
      <c r="E63" s="949"/>
      <c r="F63" s="949"/>
      <c r="G63" s="949"/>
      <c r="H63" s="949"/>
      <c r="I63" s="949"/>
      <c r="J63" s="949"/>
      <c r="K63" s="949"/>
      <c r="L63" s="368"/>
      <c r="M63" s="1"/>
    </row>
    <row r="64" spans="1:13" ht="19.899999999999999" customHeight="1" x14ac:dyDescent="0.35">
      <c r="A64" s="1"/>
      <c r="B64" s="345"/>
      <c r="C64" s="1" t="s">
        <v>1464</v>
      </c>
      <c r="D64" s="1"/>
      <c r="E64" s="1"/>
      <c r="F64" s="1"/>
      <c r="G64" s="1"/>
      <c r="H64" s="1"/>
      <c r="I64" s="1"/>
      <c r="J64" s="1"/>
      <c r="K64" s="1"/>
      <c r="L64" s="1"/>
      <c r="M64" s="1"/>
    </row>
    <row r="65" spans="1:13" ht="19.899999999999999" customHeight="1" x14ac:dyDescent="0.35">
      <c r="A65" s="1"/>
      <c r="B65" s="1"/>
      <c r="C65" s="1"/>
      <c r="D65" s="1"/>
      <c r="E65" s="1"/>
      <c r="F65" s="1"/>
      <c r="G65" s="1"/>
      <c r="H65" s="1"/>
      <c r="I65" s="1"/>
      <c r="J65" s="1"/>
      <c r="K65" s="1"/>
      <c r="L65" s="1"/>
      <c r="M65" s="1"/>
    </row>
    <row r="66" spans="1:13" ht="19.899999999999999" customHeight="1" x14ac:dyDescent="0.35">
      <c r="A66" s="41" t="s">
        <v>1465</v>
      </c>
      <c r="B66" s="1"/>
      <c r="C66" s="1"/>
      <c r="D66" s="1"/>
      <c r="E66" s="1"/>
      <c r="F66" s="1"/>
      <c r="G66" s="1"/>
      <c r="H66" s="1"/>
      <c r="I66" s="1"/>
      <c r="J66" s="1"/>
      <c r="K66" s="1"/>
      <c r="L66" s="1"/>
      <c r="M66" s="1"/>
    </row>
    <row r="67" spans="1:13" ht="10.15" customHeight="1" x14ac:dyDescent="0.35">
      <c r="A67" s="1"/>
      <c r="B67" s="1"/>
      <c r="C67" s="1"/>
      <c r="D67" s="1"/>
      <c r="E67" s="1"/>
      <c r="F67" s="1"/>
      <c r="G67" s="1"/>
      <c r="H67" s="1"/>
      <c r="I67" s="1"/>
      <c r="J67" s="1"/>
      <c r="K67" s="1"/>
      <c r="L67" s="1"/>
      <c r="M67" s="1"/>
    </row>
    <row r="68" spans="1:13" ht="31.15" customHeight="1" x14ac:dyDescent="0.35">
      <c r="A68" s="326" t="s">
        <v>46</v>
      </c>
      <c r="B68" s="948" t="s">
        <v>1466</v>
      </c>
      <c r="C68" s="949"/>
      <c r="D68" s="949"/>
      <c r="E68" s="949"/>
      <c r="F68" s="949"/>
      <c r="G68" s="949"/>
      <c r="H68" s="949"/>
      <c r="I68" s="949"/>
      <c r="J68" s="949"/>
      <c r="K68" s="949"/>
      <c r="L68" s="368"/>
      <c r="M68" s="1"/>
    </row>
    <row r="69" spans="1:13" ht="6" customHeight="1" x14ac:dyDescent="0.35">
      <c r="A69" s="469"/>
      <c r="B69" s="1"/>
      <c r="C69" s="1"/>
      <c r="D69" s="1"/>
      <c r="E69" s="1"/>
      <c r="F69" s="1"/>
      <c r="G69" s="1"/>
      <c r="H69" s="1"/>
      <c r="I69" s="1"/>
      <c r="J69" s="1"/>
      <c r="K69" s="1"/>
      <c r="L69" s="1"/>
      <c r="M69" s="1"/>
    </row>
    <row r="70" spans="1:13" ht="19.899999999999999" customHeight="1" x14ac:dyDescent="0.35">
      <c r="A70" s="1"/>
      <c r="B70" s="345"/>
      <c r="C70" s="1" t="s">
        <v>340</v>
      </c>
      <c r="D70" s="1"/>
      <c r="E70" s="1"/>
      <c r="F70" s="1"/>
      <c r="G70" s="1"/>
      <c r="H70" s="1"/>
      <c r="I70" s="1"/>
      <c r="J70" s="1"/>
      <c r="K70" s="1"/>
      <c r="L70" s="1"/>
      <c r="M70" s="1"/>
    </row>
    <row r="71" spans="1:13" ht="6" customHeight="1" x14ac:dyDescent="0.35">
      <c r="A71" s="1"/>
      <c r="B71" s="1"/>
      <c r="C71" s="1"/>
      <c r="D71" s="1"/>
      <c r="E71" s="1"/>
      <c r="F71" s="1"/>
      <c r="G71" s="1"/>
      <c r="H71" s="1"/>
      <c r="I71" s="1"/>
      <c r="J71" s="1"/>
      <c r="K71" s="1"/>
      <c r="L71" s="1"/>
      <c r="M71" s="1"/>
    </row>
    <row r="72" spans="1:13" ht="19.899999999999999" customHeight="1" x14ac:dyDescent="0.35">
      <c r="A72" s="1"/>
      <c r="B72" s="345"/>
      <c r="C72" s="1" t="s">
        <v>403</v>
      </c>
      <c r="D72" s="1"/>
      <c r="E72" s="1"/>
      <c r="F72" s="1"/>
      <c r="G72" s="1"/>
      <c r="H72" s="1"/>
      <c r="I72" s="1"/>
      <c r="J72" s="1"/>
      <c r="K72" s="1"/>
      <c r="L72" s="1"/>
      <c r="M72" s="1"/>
    </row>
    <row r="73" spans="1:13" ht="6" customHeight="1" x14ac:dyDescent="0.35">
      <c r="A73" s="1"/>
      <c r="B73" s="1"/>
      <c r="C73" s="1"/>
      <c r="D73" s="1"/>
      <c r="E73" s="1"/>
      <c r="F73" s="1"/>
      <c r="G73" s="1"/>
      <c r="H73" s="1"/>
      <c r="I73" s="1"/>
      <c r="J73" s="1"/>
      <c r="K73" s="1"/>
      <c r="L73" s="1"/>
      <c r="M73" s="1"/>
    </row>
    <row r="74" spans="1:13" ht="19.899999999999999" customHeight="1" x14ac:dyDescent="0.35">
      <c r="A74" s="1"/>
      <c r="B74" s="1" t="s">
        <v>1467</v>
      </c>
      <c r="C74" s="1"/>
      <c r="D74" s="1"/>
      <c r="E74" s="1"/>
      <c r="F74" s="1"/>
      <c r="G74" s="1"/>
      <c r="H74" s="1"/>
      <c r="I74" s="1"/>
      <c r="J74" s="1"/>
      <c r="K74" s="1"/>
      <c r="L74" s="1"/>
      <c r="M74" s="1"/>
    </row>
    <row r="75" spans="1:13" ht="45" customHeight="1" x14ac:dyDescent="0.35">
      <c r="A75" s="1"/>
      <c r="B75" s="1145"/>
      <c r="C75" s="949"/>
      <c r="D75" s="949"/>
      <c r="E75" s="949"/>
      <c r="F75" s="949"/>
      <c r="G75" s="949"/>
      <c r="H75" s="949"/>
      <c r="I75" s="949"/>
      <c r="J75" s="949"/>
      <c r="K75" s="949"/>
      <c r="L75" s="789"/>
      <c r="M75" s="1"/>
    </row>
    <row r="76" spans="1:13" ht="10.15" customHeight="1" x14ac:dyDescent="0.35">
      <c r="A76" s="1"/>
      <c r="B76" s="1"/>
      <c r="C76" s="1"/>
      <c r="D76" s="1"/>
      <c r="E76" s="1"/>
      <c r="F76" s="1"/>
      <c r="G76" s="1"/>
      <c r="H76" s="1"/>
      <c r="I76" s="1"/>
      <c r="J76" s="1"/>
      <c r="K76" s="1"/>
      <c r="L76" s="1"/>
      <c r="M76" s="1"/>
    </row>
    <row r="77" spans="1:13" ht="19.899999999999999" customHeight="1" x14ac:dyDescent="0.35">
      <c r="A77" s="326" t="s">
        <v>54</v>
      </c>
      <c r="B77" s="469" t="s">
        <v>1468</v>
      </c>
      <c r="C77" s="1"/>
      <c r="D77" s="1"/>
      <c r="E77" s="1"/>
      <c r="F77" s="1"/>
      <c r="G77" s="1"/>
      <c r="H77" s="1"/>
      <c r="I77" s="1"/>
      <c r="J77" s="1"/>
      <c r="K77" s="1"/>
      <c r="L77" s="789"/>
      <c r="M77" s="1"/>
    </row>
    <row r="78" spans="1:13" ht="57.65" customHeight="1" x14ac:dyDescent="0.35">
      <c r="A78" s="1"/>
      <c r="B78" s="1145"/>
      <c r="C78" s="949"/>
      <c r="D78" s="949"/>
      <c r="E78" s="949"/>
      <c r="F78" s="949"/>
      <c r="G78" s="949"/>
      <c r="H78" s="949"/>
      <c r="I78" s="949"/>
      <c r="J78" s="949"/>
      <c r="K78" s="949"/>
      <c r="M78" s="1"/>
    </row>
    <row r="79" spans="1:13" ht="10.15" customHeight="1" x14ac:dyDescent="0.35">
      <c r="A79" s="1"/>
      <c r="B79" s="1"/>
      <c r="C79" s="1"/>
      <c r="D79" s="1"/>
      <c r="E79" s="1"/>
      <c r="F79" s="1"/>
      <c r="G79" s="1"/>
      <c r="H79" s="1"/>
      <c r="I79" s="1"/>
      <c r="J79" s="1"/>
      <c r="K79" s="1"/>
      <c r="L79" s="1"/>
      <c r="M79" s="1"/>
    </row>
    <row r="80" spans="1:13" ht="28.9" customHeight="1" x14ac:dyDescent="0.35">
      <c r="A80" s="326" t="s">
        <v>62</v>
      </c>
      <c r="B80" s="948" t="s">
        <v>1469</v>
      </c>
      <c r="C80" s="949"/>
      <c r="D80" s="949"/>
      <c r="E80" s="949"/>
      <c r="F80" s="949"/>
      <c r="G80" s="949"/>
      <c r="H80" s="949"/>
      <c r="I80" s="949"/>
      <c r="J80" s="949"/>
      <c r="K80" s="949"/>
      <c r="L80" s="368"/>
      <c r="M80" s="1"/>
    </row>
    <row r="81" spans="1:13" ht="6" customHeight="1" x14ac:dyDescent="0.35">
      <c r="A81" s="1"/>
      <c r="B81" s="1"/>
      <c r="C81" s="1"/>
      <c r="D81" s="1"/>
      <c r="E81" s="1"/>
      <c r="F81" s="1"/>
      <c r="G81" s="1"/>
      <c r="H81" s="1"/>
      <c r="I81" s="1"/>
      <c r="J81" s="1"/>
      <c r="K81" s="1"/>
      <c r="L81" s="1"/>
      <c r="M81" s="1"/>
    </row>
    <row r="82" spans="1:13" ht="19.899999999999999" customHeight="1" x14ac:dyDescent="0.35">
      <c r="A82" s="1"/>
      <c r="B82" s="345"/>
      <c r="C82" s="1" t="s">
        <v>1464</v>
      </c>
      <c r="D82" s="1"/>
      <c r="E82" s="1"/>
      <c r="F82" s="1"/>
      <c r="G82" s="1"/>
      <c r="H82" s="1"/>
      <c r="I82" s="1"/>
      <c r="J82" s="1"/>
      <c r="K82" s="1"/>
      <c r="L82" s="1"/>
      <c r="M82" s="1"/>
    </row>
    <row r="83" spans="1:13" ht="19.899999999999999" customHeight="1" x14ac:dyDescent="0.35">
      <c r="A83" s="1"/>
      <c r="B83" s="1"/>
      <c r="C83" s="1"/>
      <c r="D83" s="1"/>
      <c r="E83" s="1"/>
      <c r="F83" s="1"/>
      <c r="G83" s="1"/>
      <c r="H83" s="1"/>
      <c r="I83" s="1"/>
      <c r="J83" s="1"/>
      <c r="K83" s="1"/>
      <c r="L83" s="1"/>
      <c r="M83" s="1"/>
    </row>
    <row r="84" spans="1:13" s="340" customFormat="1" ht="19.899999999999999" customHeight="1" x14ac:dyDescent="0.35">
      <c r="A84" s="41" t="s">
        <v>1470</v>
      </c>
      <c r="B84" s="41"/>
      <c r="C84" s="41"/>
      <c r="D84" s="41"/>
      <c r="E84" s="41"/>
      <c r="F84" s="41"/>
      <c r="G84" s="41"/>
      <c r="H84" s="41"/>
      <c r="I84" s="41"/>
      <c r="J84" s="41"/>
      <c r="K84" s="41"/>
      <c r="L84" s="41"/>
      <c r="M84" s="41"/>
    </row>
    <row r="85" spans="1:13" ht="6" customHeight="1" x14ac:dyDescent="0.35">
      <c r="A85" s="1"/>
      <c r="B85" s="1"/>
      <c r="C85" s="1"/>
      <c r="D85" s="1"/>
      <c r="E85" s="1"/>
      <c r="F85" s="1"/>
      <c r="G85" s="1"/>
      <c r="H85" s="1"/>
      <c r="I85" s="1"/>
      <c r="J85" s="1"/>
      <c r="K85" s="1"/>
      <c r="L85" s="1"/>
      <c r="M85" s="1"/>
    </row>
    <row r="86" spans="1:13" ht="19.899999999999999" customHeight="1" x14ac:dyDescent="0.35">
      <c r="A86" s="326" t="s">
        <v>46</v>
      </c>
      <c r="B86" s="469" t="s">
        <v>1471</v>
      </c>
      <c r="C86" s="1"/>
      <c r="D86" s="1"/>
      <c r="E86" s="1"/>
      <c r="F86" s="1"/>
      <c r="G86" s="1"/>
      <c r="H86" s="1"/>
      <c r="I86" s="1"/>
      <c r="J86" s="1"/>
      <c r="K86" s="1"/>
      <c r="L86" s="1"/>
      <c r="M86" s="1"/>
    </row>
    <row r="87" spans="1:13" ht="6" customHeight="1" x14ac:dyDescent="0.35">
      <c r="A87" s="1"/>
      <c r="B87" s="1"/>
      <c r="C87" s="1"/>
      <c r="D87" s="1"/>
      <c r="E87" s="1"/>
      <c r="F87" s="1"/>
      <c r="G87" s="1"/>
      <c r="H87" s="1"/>
      <c r="I87" s="1"/>
      <c r="J87" s="1"/>
      <c r="K87" s="1"/>
      <c r="L87" s="1"/>
      <c r="M87" s="1"/>
    </row>
    <row r="88" spans="1:13" ht="19.899999999999999" customHeight="1" x14ac:dyDescent="0.35">
      <c r="A88" s="1"/>
      <c r="B88" s="345"/>
      <c r="C88" s="1" t="s">
        <v>340</v>
      </c>
      <c r="D88" s="1"/>
      <c r="E88" s="1"/>
      <c r="F88" s="1"/>
      <c r="G88" s="1"/>
      <c r="H88" s="1"/>
      <c r="I88" s="1"/>
      <c r="J88" s="1"/>
      <c r="K88" s="1"/>
      <c r="L88" s="1"/>
      <c r="M88" s="1"/>
    </row>
    <row r="89" spans="1:13" ht="6" customHeight="1" x14ac:dyDescent="0.35">
      <c r="A89" s="1"/>
      <c r="B89" s="1"/>
      <c r="C89" s="1"/>
      <c r="D89" s="1"/>
      <c r="E89" s="1"/>
      <c r="F89" s="1"/>
      <c r="G89" s="1"/>
      <c r="H89" s="1"/>
      <c r="I89" s="1"/>
      <c r="J89" s="1"/>
      <c r="K89" s="1"/>
      <c r="L89" s="1"/>
      <c r="M89" s="1"/>
    </row>
    <row r="90" spans="1:13" ht="19.899999999999999" customHeight="1" x14ac:dyDescent="0.35">
      <c r="A90" s="1"/>
      <c r="B90" s="345"/>
      <c r="C90" s="1" t="s">
        <v>403</v>
      </c>
      <c r="D90" s="1"/>
      <c r="E90" s="1"/>
      <c r="F90" s="1"/>
      <c r="G90" s="1"/>
      <c r="H90" s="1"/>
      <c r="I90" s="1"/>
      <c r="J90" s="1"/>
      <c r="K90" s="1"/>
      <c r="L90" s="1"/>
      <c r="M90" s="1"/>
    </row>
    <row r="91" spans="1:13" ht="10.15" customHeight="1" x14ac:dyDescent="0.35">
      <c r="A91" s="1"/>
      <c r="B91" s="1"/>
      <c r="C91" s="1"/>
      <c r="D91" s="1"/>
      <c r="E91" s="1"/>
      <c r="F91" s="1"/>
      <c r="G91" s="1"/>
      <c r="H91" s="1"/>
      <c r="I91" s="1"/>
      <c r="J91" s="1"/>
      <c r="K91" s="1"/>
      <c r="L91" s="1"/>
      <c r="M91" s="1"/>
    </row>
    <row r="92" spans="1:13" ht="19.899999999999999" customHeight="1" x14ac:dyDescent="0.35">
      <c r="A92" s="326" t="s">
        <v>54</v>
      </c>
      <c r="B92" s="469" t="s">
        <v>1472</v>
      </c>
      <c r="C92" s="1"/>
      <c r="D92" s="1"/>
      <c r="E92" s="1"/>
      <c r="F92" s="1"/>
      <c r="G92" s="1"/>
      <c r="H92" s="1"/>
      <c r="I92" s="1"/>
      <c r="J92" s="1"/>
      <c r="K92" s="1"/>
      <c r="L92" s="1"/>
      <c r="M92" s="1"/>
    </row>
    <row r="93" spans="1:13" ht="6" customHeight="1" x14ac:dyDescent="0.35">
      <c r="A93" s="1"/>
      <c r="B93" s="1"/>
      <c r="C93" s="1"/>
      <c r="D93" s="1"/>
      <c r="E93" s="1"/>
      <c r="F93" s="1"/>
      <c r="G93" s="1"/>
      <c r="H93" s="1"/>
      <c r="I93" s="1"/>
      <c r="J93" s="1"/>
      <c r="K93" s="1"/>
      <c r="L93" s="1"/>
      <c r="M93" s="1"/>
    </row>
    <row r="94" spans="1:13" ht="19.899999999999999" customHeight="1" x14ac:dyDescent="0.35">
      <c r="A94" s="1"/>
      <c r="B94" s="345"/>
      <c r="C94" s="1" t="s">
        <v>1473</v>
      </c>
      <c r="D94" s="1"/>
      <c r="E94" s="1"/>
      <c r="F94" s="1"/>
      <c r="G94" s="1"/>
      <c r="H94" s="1"/>
      <c r="I94" s="1"/>
      <c r="J94" s="1"/>
      <c r="K94" s="1"/>
      <c r="L94" s="1"/>
      <c r="M94" s="1"/>
    </row>
    <row r="95" spans="1:13" ht="6" customHeight="1" x14ac:dyDescent="0.35">
      <c r="A95" s="1"/>
      <c r="B95" s="1"/>
      <c r="C95" s="1"/>
      <c r="D95" s="1"/>
      <c r="E95" s="1"/>
      <c r="F95" s="1"/>
      <c r="G95" s="1"/>
      <c r="H95" s="1"/>
      <c r="I95" s="1"/>
      <c r="J95" s="1"/>
      <c r="K95" s="1"/>
      <c r="L95" s="1"/>
      <c r="M95" s="1"/>
    </row>
    <row r="96" spans="1:13" ht="19.899999999999999" customHeight="1" x14ac:dyDescent="0.35">
      <c r="A96" s="1"/>
      <c r="B96" s="345"/>
      <c r="C96" s="1" t="s">
        <v>1474</v>
      </c>
      <c r="D96" s="1"/>
      <c r="E96" s="1"/>
      <c r="F96" s="1"/>
      <c r="G96" s="1"/>
      <c r="H96" s="1"/>
      <c r="I96" s="1"/>
      <c r="J96" s="1"/>
      <c r="K96" s="1"/>
      <c r="L96" s="1"/>
      <c r="M96" s="1"/>
    </row>
    <row r="97" spans="1:13" ht="6" customHeight="1" x14ac:dyDescent="0.35">
      <c r="A97" s="1"/>
      <c r="B97" s="1"/>
      <c r="C97" s="1"/>
      <c r="D97" s="1"/>
      <c r="E97" s="1"/>
      <c r="F97" s="1"/>
      <c r="G97" s="1"/>
      <c r="H97" s="1"/>
      <c r="I97" s="1"/>
      <c r="J97" s="1"/>
      <c r="K97" s="1"/>
      <c r="L97" s="1"/>
      <c r="M97" s="1"/>
    </row>
    <row r="98" spans="1:13" ht="19.899999999999999" customHeight="1" x14ac:dyDescent="0.35">
      <c r="A98" s="1"/>
      <c r="B98" s="345"/>
      <c r="C98" s="1" t="s">
        <v>1475</v>
      </c>
      <c r="D98" s="1"/>
      <c r="E98" s="1"/>
      <c r="F98" s="1"/>
      <c r="G98" s="1"/>
      <c r="H98" s="1"/>
      <c r="I98" s="1"/>
      <c r="J98" s="1"/>
      <c r="K98" s="1"/>
      <c r="L98" s="1"/>
      <c r="M98" s="1"/>
    </row>
    <row r="99" spans="1:13" ht="6" customHeight="1" x14ac:dyDescent="0.35">
      <c r="A99" s="1"/>
      <c r="B99" s="1"/>
      <c r="C99" s="1"/>
      <c r="D99" s="1"/>
      <c r="E99" s="1"/>
      <c r="F99" s="1"/>
      <c r="G99" s="1"/>
      <c r="H99" s="1"/>
      <c r="I99" s="1"/>
      <c r="J99" s="1"/>
      <c r="K99" s="1"/>
      <c r="L99" s="1"/>
      <c r="M99" s="1"/>
    </row>
    <row r="100" spans="1:13" ht="19.899999999999999" customHeight="1" x14ac:dyDescent="0.35">
      <c r="A100" s="1"/>
      <c r="B100" s="1" t="s">
        <v>1476</v>
      </c>
      <c r="C100" s="1"/>
      <c r="D100" s="1"/>
      <c r="E100" s="1"/>
      <c r="F100" s="1"/>
      <c r="G100" s="1"/>
      <c r="H100" s="1"/>
      <c r="I100" s="1"/>
      <c r="J100" s="1"/>
      <c r="K100" s="1"/>
      <c r="L100" s="1"/>
      <c r="M100" s="1"/>
    </row>
    <row r="101" spans="1:13" ht="19.899999999999999" customHeight="1" x14ac:dyDescent="0.35">
      <c r="A101" s="1"/>
      <c r="B101" s="1149"/>
      <c r="C101" s="949"/>
      <c r="D101" s="949"/>
      <c r="E101" s="949"/>
      <c r="F101" s="949"/>
      <c r="G101" s="949"/>
      <c r="H101" s="949"/>
      <c r="I101" s="949"/>
      <c r="J101" s="949"/>
      <c r="K101" s="949"/>
      <c r="L101" s="363"/>
      <c r="M101" s="1"/>
    </row>
    <row r="102" spans="1:13" ht="10.15" customHeight="1" x14ac:dyDescent="0.35">
      <c r="A102" s="1"/>
      <c r="B102" s="1"/>
      <c r="C102" s="1"/>
      <c r="D102" s="1"/>
      <c r="E102" s="1"/>
      <c r="F102" s="1"/>
      <c r="G102" s="1"/>
      <c r="H102" s="1"/>
      <c r="I102" s="1"/>
      <c r="J102" s="1"/>
      <c r="K102" s="1"/>
      <c r="L102" s="1"/>
      <c r="M102" s="1"/>
    </row>
    <row r="103" spans="1:13" ht="19.899999999999999" customHeight="1" x14ac:dyDescent="0.35">
      <c r="A103" s="1"/>
      <c r="B103" s="1" t="s">
        <v>1477</v>
      </c>
      <c r="C103" s="1"/>
      <c r="D103" s="1"/>
      <c r="E103" s="1"/>
      <c r="F103" s="1"/>
      <c r="G103" s="1"/>
      <c r="H103" s="1"/>
      <c r="I103" s="1"/>
      <c r="J103" s="1"/>
      <c r="K103" s="1"/>
      <c r="L103" s="1"/>
      <c r="M103" s="1"/>
    </row>
    <row r="104" spans="1:13" ht="19.899999999999999" customHeight="1" x14ac:dyDescent="0.35">
      <c r="A104" s="1"/>
      <c r="B104" s="1149"/>
      <c r="C104" s="949"/>
      <c r="D104" s="949"/>
      <c r="E104" s="949"/>
      <c r="F104" s="949"/>
      <c r="G104" s="949"/>
      <c r="H104" s="949"/>
      <c r="I104" s="949"/>
      <c r="J104" s="949"/>
      <c r="K104" s="949"/>
      <c r="L104" s="363"/>
      <c r="M104" s="1"/>
    </row>
    <row r="105" spans="1:13" ht="10.15" customHeight="1" x14ac:dyDescent="0.35">
      <c r="A105" s="1"/>
      <c r="B105" s="1"/>
      <c r="C105" s="1"/>
      <c r="D105" s="1"/>
      <c r="E105" s="1"/>
      <c r="F105" s="1"/>
      <c r="G105" s="1"/>
      <c r="H105" s="1"/>
      <c r="I105" s="1"/>
      <c r="J105" s="1"/>
      <c r="K105" s="1"/>
      <c r="L105" s="1"/>
      <c r="M105" s="1"/>
    </row>
    <row r="106" spans="1:13" ht="19.899999999999999" customHeight="1" x14ac:dyDescent="0.35">
      <c r="A106" s="1"/>
      <c r="B106" s="1" t="s">
        <v>1478</v>
      </c>
      <c r="C106" s="1"/>
      <c r="D106" s="1"/>
      <c r="E106" s="1"/>
      <c r="F106" s="1"/>
      <c r="G106" s="1"/>
      <c r="H106" s="1"/>
      <c r="I106" s="1"/>
      <c r="J106" s="1"/>
      <c r="K106" s="1"/>
      <c r="L106" s="1"/>
      <c r="M106" s="1"/>
    </row>
    <row r="107" spans="1:13" ht="19.899999999999999" customHeight="1" x14ac:dyDescent="0.35">
      <c r="A107" s="1"/>
      <c r="B107" s="1149"/>
      <c r="C107" s="949"/>
      <c r="D107" s="949"/>
      <c r="E107" s="949"/>
      <c r="F107" s="949"/>
      <c r="G107" s="949"/>
      <c r="H107" s="949"/>
      <c r="I107" s="949"/>
      <c r="J107" s="949"/>
      <c r="K107" s="949"/>
      <c r="L107" s="363"/>
      <c r="M107" s="1"/>
    </row>
    <row r="108" spans="1:13" ht="10.15" customHeight="1" x14ac:dyDescent="0.35">
      <c r="A108" s="1"/>
      <c r="B108" s="1"/>
      <c r="C108" s="1"/>
      <c r="D108" s="1"/>
      <c r="E108" s="1"/>
      <c r="F108" s="1"/>
      <c r="G108" s="1"/>
      <c r="H108" s="1"/>
      <c r="I108" s="1"/>
      <c r="J108" s="1"/>
      <c r="K108" s="1"/>
      <c r="L108" s="1"/>
      <c r="M108" s="1"/>
    </row>
    <row r="109" spans="1:13" ht="19.899999999999999" customHeight="1" x14ac:dyDescent="0.35">
      <c r="A109" s="1"/>
      <c r="B109" s="1" t="s">
        <v>1479</v>
      </c>
      <c r="C109" s="1"/>
      <c r="D109" s="1"/>
      <c r="E109" s="1"/>
      <c r="F109" s="1"/>
      <c r="G109" s="1"/>
      <c r="H109" s="1"/>
      <c r="I109" s="1"/>
      <c r="J109" s="1"/>
      <c r="K109" s="1"/>
      <c r="L109" s="1"/>
      <c r="M109" s="1"/>
    </row>
    <row r="110" spans="1:13" ht="79.900000000000006" customHeight="1" x14ac:dyDescent="0.35">
      <c r="A110" s="1"/>
      <c r="B110" s="1149"/>
      <c r="C110" s="949"/>
      <c r="D110" s="949"/>
      <c r="E110" s="949"/>
      <c r="F110" s="949"/>
      <c r="G110" s="949"/>
      <c r="H110" s="949"/>
      <c r="I110" s="949"/>
      <c r="J110" s="949"/>
      <c r="K110" s="949"/>
      <c r="L110" s="363"/>
      <c r="M110" s="1"/>
    </row>
    <row r="111" spans="1:13" ht="19.899999999999999" customHeight="1" x14ac:dyDescent="0.35">
      <c r="A111" s="1"/>
      <c r="B111" s="1"/>
      <c r="C111" s="1"/>
      <c r="D111" s="1"/>
      <c r="E111" s="1"/>
      <c r="F111" s="1"/>
      <c r="G111" s="1"/>
      <c r="H111" s="1"/>
      <c r="I111" s="1"/>
      <c r="J111" s="1"/>
      <c r="K111" s="1"/>
      <c r="L111" s="1"/>
      <c r="M111" s="1"/>
    </row>
    <row r="112" spans="1:13" ht="19.899999999999999" customHeight="1" x14ac:dyDescent="0.35">
      <c r="A112" s="41" t="s">
        <v>1480</v>
      </c>
      <c r="B112" s="1"/>
      <c r="C112" s="1"/>
      <c r="D112" s="1"/>
      <c r="E112" s="1"/>
      <c r="F112" s="1"/>
      <c r="G112" s="1"/>
      <c r="H112" s="1"/>
      <c r="I112" s="1"/>
      <c r="J112" s="1"/>
      <c r="K112" s="1"/>
      <c r="L112" s="1"/>
      <c r="M112" s="1"/>
    </row>
    <row r="113" spans="1:13" ht="6" customHeight="1" x14ac:dyDescent="0.35">
      <c r="A113" s="1"/>
      <c r="B113" s="1"/>
      <c r="C113" s="1"/>
      <c r="D113" s="1"/>
      <c r="E113" s="1"/>
      <c r="F113" s="1"/>
      <c r="G113" s="1"/>
      <c r="H113" s="1"/>
      <c r="I113" s="1"/>
      <c r="J113" s="1"/>
      <c r="K113" s="1"/>
      <c r="L113" s="1"/>
      <c r="M113" s="1"/>
    </row>
    <row r="114" spans="1:13" ht="19.899999999999999" customHeight="1" x14ac:dyDescent="0.35">
      <c r="A114" s="326" t="s">
        <v>46</v>
      </c>
      <c r="B114" s="469" t="s">
        <v>1481</v>
      </c>
      <c r="C114" s="1"/>
      <c r="D114" s="1"/>
      <c r="E114" s="1"/>
      <c r="F114" s="1"/>
      <c r="G114" s="1"/>
      <c r="H114" s="1"/>
      <c r="I114" s="1"/>
      <c r="J114" s="1"/>
      <c r="K114" s="1"/>
      <c r="L114" s="1"/>
      <c r="M114" s="1"/>
    </row>
    <row r="115" spans="1:13" ht="6" customHeight="1" x14ac:dyDescent="0.35">
      <c r="A115" s="1"/>
      <c r="B115" s="1"/>
      <c r="C115" s="1"/>
      <c r="D115" s="1"/>
      <c r="E115" s="1"/>
      <c r="F115" s="1"/>
      <c r="G115" s="1"/>
      <c r="H115" s="1"/>
      <c r="I115" s="1"/>
      <c r="J115" s="1"/>
      <c r="K115" s="1"/>
      <c r="L115" s="1"/>
      <c r="M115" s="1"/>
    </row>
    <row r="116" spans="1:13" ht="19.899999999999999" customHeight="1" x14ac:dyDescent="0.35">
      <c r="A116" s="1"/>
      <c r="B116" s="345"/>
      <c r="C116" s="1" t="s">
        <v>340</v>
      </c>
      <c r="D116" s="1"/>
      <c r="E116" s="1"/>
      <c r="F116" s="1"/>
      <c r="G116" s="1"/>
      <c r="H116" s="1"/>
      <c r="I116" s="1"/>
      <c r="J116" s="1"/>
      <c r="K116" s="1"/>
      <c r="L116" s="1"/>
      <c r="M116" s="1"/>
    </row>
    <row r="117" spans="1:13" ht="6" customHeight="1" x14ac:dyDescent="0.35">
      <c r="A117" s="1"/>
      <c r="B117" s="1"/>
      <c r="C117" s="1"/>
      <c r="D117" s="1"/>
      <c r="E117" s="1"/>
      <c r="F117" s="1"/>
      <c r="G117" s="1"/>
      <c r="H117" s="1"/>
      <c r="I117" s="1"/>
      <c r="J117" s="1"/>
      <c r="K117" s="1"/>
      <c r="L117" s="1"/>
      <c r="M117" s="1"/>
    </row>
    <row r="118" spans="1:13" ht="19.899999999999999" customHeight="1" x14ac:dyDescent="0.35">
      <c r="A118" s="1"/>
      <c r="B118" s="345"/>
      <c r="C118" s="1" t="s">
        <v>403</v>
      </c>
      <c r="D118" s="1"/>
      <c r="E118" s="1"/>
      <c r="F118" s="1"/>
      <c r="G118" s="1"/>
      <c r="H118" s="1"/>
      <c r="I118" s="1"/>
      <c r="J118" s="1"/>
      <c r="K118" s="1"/>
      <c r="L118" s="1"/>
      <c r="M118" s="1"/>
    </row>
    <row r="119" spans="1:13" ht="6" customHeight="1" x14ac:dyDescent="0.35">
      <c r="A119" s="1"/>
      <c r="B119" s="1"/>
      <c r="C119" s="1"/>
      <c r="D119" s="1"/>
      <c r="E119" s="1"/>
      <c r="F119" s="1"/>
      <c r="G119" s="1"/>
      <c r="H119" s="1"/>
      <c r="I119" s="1"/>
      <c r="J119" s="1"/>
      <c r="K119" s="1"/>
      <c r="L119" s="1"/>
      <c r="M119" s="1"/>
    </row>
    <row r="120" spans="1:13" ht="19.899999999999999" customHeight="1" x14ac:dyDescent="0.35">
      <c r="A120" s="1"/>
      <c r="B120" s="1" t="s">
        <v>1482</v>
      </c>
      <c r="C120" s="1"/>
      <c r="D120" s="1"/>
      <c r="E120" s="1"/>
      <c r="F120" s="1"/>
      <c r="G120" s="1"/>
      <c r="H120" s="1"/>
      <c r="I120" s="1"/>
      <c r="J120" s="1"/>
      <c r="K120" s="1"/>
      <c r="L120" s="1"/>
      <c r="M120" s="1"/>
    </row>
    <row r="121" spans="1:13" ht="32.5" customHeight="1" x14ac:dyDescent="0.35">
      <c r="A121" s="1"/>
      <c r="B121" s="1160"/>
      <c r="C121" s="949"/>
      <c r="D121" s="949"/>
      <c r="E121" s="949"/>
      <c r="F121" s="949"/>
      <c r="G121" s="949"/>
      <c r="H121" s="949"/>
      <c r="I121" s="949"/>
      <c r="J121" s="949"/>
      <c r="K121" s="949"/>
      <c r="L121" s="364"/>
      <c r="M121" s="1"/>
    </row>
    <row r="122" spans="1:13" ht="10.15" customHeight="1" x14ac:dyDescent="0.35">
      <c r="A122" s="1"/>
      <c r="B122" s="1"/>
      <c r="C122" s="1"/>
      <c r="D122" s="1"/>
      <c r="E122" s="1"/>
      <c r="F122" s="1"/>
      <c r="G122" s="1"/>
      <c r="H122" s="1"/>
      <c r="I122" s="1"/>
      <c r="J122" s="1"/>
      <c r="K122" s="1"/>
      <c r="L122" s="1"/>
      <c r="M122" s="1"/>
    </row>
    <row r="123" spans="1:13" ht="30" customHeight="1" x14ac:dyDescent="0.35">
      <c r="A123" s="326" t="s">
        <v>54</v>
      </c>
      <c r="B123" s="948" t="s">
        <v>1483</v>
      </c>
      <c r="C123" s="927"/>
      <c r="D123" s="927"/>
      <c r="E123" s="927"/>
      <c r="F123" s="927"/>
      <c r="G123" s="927"/>
      <c r="H123" s="927"/>
      <c r="I123" s="927"/>
      <c r="J123" s="927"/>
      <c r="K123" s="927"/>
      <c r="L123" s="366"/>
      <c r="M123" s="1"/>
    </row>
    <row r="124" spans="1:13" ht="6" customHeight="1" x14ac:dyDescent="0.35">
      <c r="A124" s="1"/>
      <c r="B124" s="1"/>
      <c r="C124" s="1"/>
      <c r="D124" s="1"/>
      <c r="E124" s="1"/>
      <c r="F124" s="1"/>
      <c r="G124" s="1"/>
      <c r="H124" s="1"/>
      <c r="I124" s="1"/>
      <c r="J124" s="1"/>
      <c r="K124" s="1"/>
      <c r="L124" s="1"/>
      <c r="M124" s="1"/>
    </row>
    <row r="125" spans="1:13" ht="19.899999999999999" customHeight="1" x14ac:dyDescent="0.35">
      <c r="A125" s="1"/>
      <c r="B125" s="345"/>
      <c r="C125" s="1" t="s">
        <v>340</v>
      </c>
      <c r="D125" s="1"/>
      <c r="E125" s="1"/>
      <c r="F125" s="1"/>
      <c r="G125" s="1"/>
      <c r="H125" s="1"/>
      <c r="I125" s="1"/>
      <c r="J125" s="1"/>
      <c r="K125" s="1"/>
      <c r="L125" s="1"/>
      <c r="M125" s="1"/>
    </row>
    <row r="126" spans="1:13" ht="6" customHeight="1" x14ac:dyDescent="0.35">
      <c r="A126" s="1"/>
      <c r="B126" s="1"/>
      <c r="C126" s="1"/>
      <c r="D126" s="1"/>
      <c r="E126" s="1"/>
      <c r="F126" s="1"/>
      <c r="G126" s="1"/>
      <c r="H126" s="1"/>
      <c r="I126" s="1"/>
      <c r="J126" s="1"/>
      <c r="K126" s="1"/>
      <c r="L126" s="1"/>
      <c r="M126" s="1"/>
    </row>
    <row r="127" spans="1:13" ht="19.899999999999999" customHeight="1" x14ac:dyDescent="0.35">
      <c r="A127" s="1"/>
      <c r="B127" s="345"/>
      <c r="C127" s="1" t="s">
        <v>403</v>
      </c>
      <c r="D127" s="1"/>
      <c r="E127" s="1"/>
      <c r="F127" s="1"/>
      <c r="G127" s="1"/>
      <c r="H127" s="1"/>
      <c r="I127" s="1"/>
      <c r="J127" s="1"/>
      <c r="K127" s="1"/>
      <c r="L127" s="1"/>
      <c r="M127" s="1"/>
    </row>
    <row r="128" spans="1:13" ht="6" customHeight="1" x14ac:dyDescent="0.35">
      <c r="A128" s="1"/>
      <c r="B128" s="1"/>
      <c r="C128" s="1"/>
      <c r="D128" s="1"/>
      <c r="E128" s="1"/>
      <c r="F128" s="1"/>
      <c r="G128" s="1"/>
      <c r="H128" s="1"/>
      <c r="I128" s="1"/>
      <c r="J128" s="1"/>
      <c r="K128" s="1"/>
      <c r="L128" s="1"/>
      <c r="M128" s="1"/>
    </row>
    <row r="129" spans="1:13" ht="19.899999999999999" customHeight="1" x14ac:dyDescent="0.35">
      <c r="A129" s="1"/>
      <c r="B129" s="345"/>
      <c r="C129" s="1" t="s">
        <v>1484</v>
      </c>
      <c r="D129" s="1"/>
      <c r="E129" s="1"/>
      <c r="F129" s="1"/>
      <c r="G129" s="1"/>
      <c r="H129" s="1"/>
      <c r="I129" s="1"/>
      <c r="J129" s="1"/>
      <c r="K129" s="1"/>
      <c r="L129" s="1"/>
      <c r="M129" s="1"/>
    </row>
    <row r="130" spans="1:13" ht="6" customHeight="1" x14ac:dyDescent="0.35">
      <c r="A130" s="1"/>
      <c r="B130" s="1"/>
      <c r="C130" s="1"/>
      <c r="D130" s="1"/>
      <c r="E130" s="1"/>
      <c r="F130" s="1"/>
      <c r="G130" s="1"/>
      <c r="H130" s="1"/>
      <c r="I130" s="1"/>
      <c r="J130" s="1"/>
      <c r="K130" s="1"/>
      <c r="L130" s="1"/>
      <c r="M130" s="1"/>
    </row>
    <row r="131" spans="1:13" ht="19.899999999999999" customHeight="1" x14ac:dyDescent="0.35">
      <c r="A131" s="1"/>
      <c r="B131" s="1" t="s">
        <v>1460</v>
      </c>
      <c r="C131" s="1"/>
      <c r="D131" s="1"/>
      <c r="E131" s="1"/>
      <c r="F131" s="1"/>
      <c r="G131" s="1"/>
      <c r="H131" s="1"/>
      <c r="I131" s="1"/>
      <c r="J131" s="1"/>
      <c r="K131" s="1"/>
      <c r="L131" s="1"/>
      <c r="M131" s="1"/>
    </row>
    <row r="132" spans="1:13" ht="60.65" customHeight="1" x14ac:dyDescent="0.35">
      <c r="A132" s="1"/>
      <c r="B132" s="1149"/>
      <c r="C132" s="949"/>
      <c r="D132" s="949"/>
      <c r="E132" s="949"/>
      <c r="F132" s="949"/>
      <c r="G132" s="949"/>
      <c r="H132" s="949"/>
      <c r="I132" s="949"/>
      <c r="J132" s="949"/>
      <c r="K132" s="949"/>
      <c r="L132" s="363"/>
      <c r="M132" s="1"/>
    </row>
    <row r="133" spans="1:13" ht="10.15" customHeight="1" x14ac:dyDescent="0.35">
      <c r="A133" s="1"/>
      <c r="B133" s="1"/>
      <c r="C133" s="1"/>
      <c r="D133" s="1"/>
      <c r="E133" s="1"/>
      <c r="F133" s="1"/>
      <c r="G133" s="1"/>
      <c r="H133" s="1"/>
      <c r="I133" s="1"/>
      <c r="J133" s="1"/>
      <c r="K133" s="1"/>
      <c r="L133" s="1"/>
      <c r="M133" s="1"/>
    </row>
    <row r="134" spans="1:13" ht="19.899999999999999" customHeight="1" x14ac:dyDescent="0.35">
      <c r="A134" s="326" t="s">
        <v>62</v>
      </c>
      <c r="B134" s="469" t="s">
        <v>1485</v>
      </c>
      <c r="C134" s="1"/>
      <c r="D134" s="1"/>
      <c r="E134" s="1"/>
      <c r="F134" s="1"/>
      <c r="G134" s="1"/>
      <c r="H134" s="1"/>
      <c r="I134" s="1"/>
      <c r="J134" s="1"/>
      <c r="K134" s="1"/>
      <c r="L134" s="1"/>
      <c r="M134" s="1"/>
    </row>
    <row r="135" spans="1:13" ht="6" customHeight="1" x14ac:dyDescent="0.35">
      <c r="A135" s="1"/>
      <c r="B135" s="1"/>
      <c r="C135" s="1"/>
      <c r="D135" s="1"/>
      <c r="E135" s="1"/>
      <c r="F135" s="1"/>
      <c r="G135" s="1"/>
      <c r="H135" s="1"/>
      <c r="I135" s="1"/>
      <c r="J135" s="1"/>
      <c r="K135" s="1"/>
      <c r="L135" s="1"/>
      <c r="M135" s="1"/>
    </row>
    <row r="136" spans="1:13" ht="19.899999999999999" customHeight="1" x14ac:dyDescent="0.35">
      <c r="A136" s="1"/>
      <c r="B136" s="345"/>
      <c r="C136" s="1" t="s">
        <v>340</v>
      </c>
      <c r="D136" s="1"/>
      <c r="E136" s="1"/>
      <c r="F136" s="1"/>
      <c r="G136" s="1"/>
      <c r="H136" s="1"/>
      <c r="I136" s="1"/>
      <c r="J136" s="1"/>
      <c r="K136" s="1"/>
      <c r="L136" s="1"/>
      <c r="M136" s="1"/>
    </row>
    <row r="137" spans="1:13" ht="6" customHeight="1" x14ac:dyDescent="0.35">
      <c r="A137" s="1"/>
      <c r="B137" s="1"/>
      <c r="C137" s="1"/>
      <c r="D137" s="1"/>
      <c r="E137" s="1"/>
      <c r="F137" s="1"/>
      <c r="G137" s="1"/>
      <c r="H137" s="1"/>
      <c r="I137" s="1"/>
      <c r="J137" s="1"/>
      <c r="K137" s="1"/>
      <c r="L137" s="1"/>
      <c r="M137" s="1"/>
    </row>
    <row r="138" spans="1:13" ht="19.899999999999999" customHeight="1" x14ac:dyDescent="0.35">
      <c r="A138" s="1"/>
      <c r="B138" s="345"/>
      <c r="C138" s="1" t="s">
        <v>403</v>
      </c>
      <c r="D138" s="1"/>
      <c r="E138" s="1"/>
      <c r="F138" s="1"/>
      <c r="G138" s="1"/>
      <c r="H138" s="1"/>
      <c r="I138" s="1"/>
      <c r="J138" s="1"/>
      <c r="K138" s="1"/>
      <c r="L138" s="1"/>
      <c r="M138" s="1"/>
    </row>
    <row r="139" spans="1:13" ht="6" customHeight="1" x14ac:dyDescent="0.35">
      <c r="A139" s="1"/>
      <c r="B139" s="1"/>
      <c r="C139" s="1"/>
      <c r="D139" s="1"/>
      <c r="E139" s="1"/>
      <c r="F139" s="1"/>
      <c r="G139" s="1"/>
      <c r="H139" s="1"/>
      <c r="I139" s="1"/>
      <c r="J139" s="1"/>
      <c r="K139" s="1"/>
      <c r="L139" s="1"/>
      <c r="M139" s="1"/>
    </row>
    <row r="140" spans="1:13" ht="19.899999999999999" customHeight="1" x14ac:dyDescent="0.35">
      <c r="A140" s="1"/>
      <c r="B140" s="345"/>
      <c r="C140" s="1" t="s">
        <v>1484</v>
      </c>
      <c r="D140" s="1"/>
      <c r="E140" s="1"/>
      <c r="F140" s="1"/>
      <c r="G140" s="1"/>
      <c r="H140" s="1"/>
      <c r="I140" s="1"/>
      <c r="J140" s="1"/>
      <c r="K140" s="1"/>
      <c r="L140" s="1"/>
      <c r="M140" s="1"/>
    </row>
    <row r="141" spans="1:13" ht="6" customHeight="1" x14ac:dyDescent="0.35">
      <c r="A141" s="1"/>
      <c r="B141" s="1"/>
      <c r="C141" s="1"/>
      <c r="D141" s="1"/>
      <c r="E141" s="1"/>
      <c r="F141" s="1"/>
      <c r="G141" s="1"/>
      <c r="H141" s="1"/>
      <c r="I141" s="1"/>
      <c r="J141" s="1"/>
      <c r="K141" s="1"/>
      <c r="L141" s="1"/>
      <c r="M141" s="1"/>
    </row>
    <row r="142" spans="1:13" ht="19.899999999999999" customHeight="1" x14ac:dyDescent="0.35">
      <c r="A142" s="1"/>
      <c r="B142" s="1" t="s">
        <v>1486</v>
      </c>
      <c r="C142" s="1"/>
      <c r="D142" s="1"/>
      <c r="E142" s="1"/>
      <c r="F142" s="1"/>
      <c r="G142" s="1"/>
      <c r="H142" s="1"/>
      <c r="I142" s="1"/>
      <c r="J142" s="1"/>
      <c r="K142" s="1"/>
      <c r="L142" s="1"/>
      <c r="M142" s="1"/>
    </row>
    <row r="143" spans="1:13" ht="19.899999999999999" customHeight="1" x14ac:dyDescent="0.35">
      <c r="A143" s="1"/>
      <c r="B143" s="345"/>
      <c r="C143" s="1" t="s">
        <v>1464</v>
      </c>
      <c r="D143" s="1"/>
      <c r="E143" s="1"/>
      <c r="F143" s="1"/>
      <c r="G143" s="1"/>
      <c r="H143" s="1"/>
      <c r="I143" s="1"/>
      <c r="J143" s="1"/>
      <c r="K143" s="1"/>
      <c r="L143" s="1"/>
      <c r="M143" s="1"/>
    </row>
    <row r="144" spans="1:13" ht="10.15" customHeight="1" x14ac:dyDescent="0.35">
      <c r="A144" s="1"/>
      <c r="B144" s="1"/>
      <c r="C144" s="1"/>
      <c r="D144" s="1"/>
      <c r="E144" s="1"/>
      <c r="F144" s="1"/>
      <c r="G144" s="1"/>
      <c r="H144" s="1"/>
      <c r="I144" s="1"/>
      <c r="J144" s="1"/>
      <c r="K144" s="1"/>
      <c r="L144" s="1"/>
      <c r="M144" s="1"/>
    </row>
    <row r="145" spans="1:13" ht="28.9" customHeight="1" x14ac:dyDescent="0.35">
      <c r="A145" s="326" t="s">
        <v>1220</v>
      </c>
      <c r="B145" s="948" t="s">
        <v>1487</v>
      </c>
      <c r="C145" s="949"/>
      <c r="D145" s="949"/>
      <c r="E145" s="949"/>
      <c r="F145" s="949"/>
      <c r="G145" s="949"/>
      <c r="H145" s="949"/>
      <c r="I145" s="949"/>
      <c r="J145" s="949"/>
      <c r="K145" s="949"/>
      <c r="L145" s="368"/>
      <c r="M145" s="1"/>
    </row>
    <row r="146" spans="1:13" ht="6" customHeight="1" x14ac:dyDescent="0.35">
      <c r="A146" s="1"/>
      <c r="B146" s="1"/>
      <c r="C146" s="1"/>
      <c r="D146" s="1"/>
      <c r="E146" s="1"/>
      <c r="F146" s="1"/>
      <c r="G146" s="1"/>
      <c r="H146" s="1"/>
      <c r="I146" s="1"/>
      <c r="J146" s="1"/>
      <c r="K146" s="1"/>
      <c r="L146" s="1"/>
      <c r="M146" s="1"/>
    </row>
    <row r="147" spans="1:13" ht="19.899999999999999" customHeight="1" x14ac:dyDescent="0.35">
      <c r="A147" s="1"/>
      <c r="B147" s="345"/>
      <c r="C147" s="1" t="s">
        <v>340</v>
      </c>
      <c r="D147" s="1"/>
      <c r="E147" s="1"/>
      <c r="F147" s="1"/>
      <c r="G147" s="1"/>
      <c r="H147" s="1"/>
      <c r="I147" s="1"/>
      <c r="J147" s="1"/>
      <c r="K147" s="1"/>
      <c r="L147" s="1"/>
      <c r="M147" s="1"/>
    </row>
    <row r="148" spans="1:13" ht="6" customHeight="1" x14ac:dyDescent="0.35">
      <c r="A148" s="1"/>
      <c r="B148" s="1"/>
      <c r="C148" s="1"/>
      <c r="D148" s="1"/>
      <c r="E148" s="1"/>
      <c r="F148" s="1"/>
      <c r="G148" s="1"/>
      <c r="H148" s="1"/>
      <c r="I148" s="1"/>
      <c r="J148" s="1"/>
      <c r="K148" s="1"/>
      <c r="L148" s="1"/>
      <c r="M148" s="1"/>
    </row>
    <row r="149" spans="1:13" ht="19.899999999999999" customHeight="1" x14ac:dyDescent="0.35">
      <c r="A149" s="1"/>
      <c r="B149" s="345"/>
      <c r="C149" s="1" t="s">
        <v>403</v>
      </c>
      <c r="D149" s="1"/>
      <c r="E149" s="1"/>
      <c r="F149" s="1"/>
      <c r="G149" s="1"/>
      <c r="H149" s="1"/>
      <c r="I149" s="1"/>
      <c r="J149" s="1"/>
      <c r="K149" s="1"/>
      <c r="L149" s="1"/>
      <c r="M149" s="1"/>
    </row>
    <row r="150" spans="1:13" ht="6" customHeight="1" x14ac:dyDescent="0.35">
      <c r="A150" s="1"/>
      <c r="B150" s="1"/>
      <c r="C150" s="1"/>
      <c r="D150" s="1"/>
      <c r="E150" s="1"/>
      <c r="F150" s="1"/>
      <c r="G150" s="1"/>
      <c r="H150" s="1"/>
      <c r="I150" s="1"/>
      <c r="J150" s="1"/>
      <c r="K150" s="1"/>
      <c r="L150" s="1"/>
      <c r="M150" s="1"/>
    </row>
    <row r="151" spans="1:13" ht="19.899999999999999" customHeight="1" x14ac:dyDescent="0.35">
      <c r="A151" s="1"/>
      <c r="B151" s="1" t="s">
        <v>1488</v>
      </c>
      <c r="C151" s="1"/>
      <c r="D151" s="1"/>
      <c r="E151" s="1"/>
      <c r="F151" s="1"/>
      <c r="G151" s="1"/>
      <c r="H151" s="1"/>
      <c r="I151" s="1"/>
      <c r="J151" s="1"/>
      <c r="K151" s="1"/>
      <c r="L151" s="1"/>
      <c r="M151" s="1"/>
    </row>
    <row r="152" spans="1:13" ht="19.899999999999999" customHeight="1" x14ac:dyDescent="0.35">
      <c r="A152" s="1"/>
      <c r="B152" s="345"/>
      <c r="C152" s="1" t="s">
        <v>1464</v>
      </c>
      <c r="D152" s="1"/>
      <c r="E152" s="1"/>
      <c r="F152" s="1"/>
      <c r="G152" s="1"/>
      <c r="H152" s="1"/>
      <c r="I152" s="1"/>
      <c r="J152" s="1"/>
      <c r="K152" s="1"/>
      <c r="L152" s="1"/>
      <c r="M152" s="1"/>
    </row>
    <row r="153" spans="1:13" ht="10.15" customHeight="1" x14ac:dyDescent="0.35">
      <c r="A153" s="1"/>
      <c r="B153" s="1"/>
      <c r="C153" s="1"/>
      <c r="D153" s="1"/>
      <c r="E153" s="1"/>
      <c r="F153" s="1"/>
      <c r="G153" s="1"/>
      <c r="H153" s="1"/>
      <c r="I153" s="1"/>
      <c r="J153" s="1"/>
      <c r="K153" s="1"/>
      <c r="L153" s="1"/>
      <c r="M153" s="1"/>
    </row>
    <row r="154" spans="1:13" ht="19.899999999999999" customHeight="1" x14ac:dyDescent="0.35">
      <c r="A154" s="326" t="s">
        <v>1222</v>
      </c>
      <c r="B154" s="469" t="s">
        <v>1489</v>
      </c>
      <c r="C154" s="1"/>
      <c r="D154" s="1"/>
      <c r="E154" s="1"/>
      <c r="F154" s="1"/>
      <c r="G154" s="1"/>
      <c r="H154" s="1"/>
      <c r="I154" s="1"/>
      <c r="J154" s="1"/>
      <c r="K154" s="1"/>
      <c r="L154" s="1"/>
      <c r="M154" s="1"/>
    </row>
    <row r="155" spans="1:13" ht="6" customHeight="1" x14ac:dyDescent="0.35">
      <c r="A155" s="1"/>
      <c r="B155" s="1"/>
      <c r="C155" s="1"/>
      <c r="D155" s="1"/>
      <c r="E155" s="1"/>
      <c r="F155" s="1"/>
      <c r="G155" s="1"/>
      <c r="H155" s="1"/>
      <c r="I155" s="1"/>
      <c r="J155" s="1"/>
      <c r="K155" s="1"/>
      <c r="L155" s="1"/>
      <c r="M155" s="1"/>
    </row>
    <row r="156" spans="1:13" ht="19.899999999999999" customHeight="1" x14ac:dyDescent="0.35">
      <c r="A156" s="1"/>
      <c r="B156" s="345"/>
      <c r="C156" s="1" t="s">
        <v>340</v>
      </c>
      <c r="D156" s="1"/>
      <c r="E156" s="1"/>
      <c r="F156" s="1"/>
      <c r="G156" s="1"/>
      <c r="H156" s="1"/>
      <c r="I156" s="1"/>
      <c r="J156" s="1"/>
      <c r="K156" s="1"/>
      <c r="L156" s="1"/>
      <c r="M156" s="1"/>
    </row>
    <row r="157" spans="1:13" ht="6" customHeight="1" x14ac:dyDescent="0.35">
      <c r="A157" s="1"/>
      <c r="B157" s="1"/>
      <c r="C157" s="1"/>
      <c r="D157" s="1"/>
      <c r="E157" s="1"/>
      <c r="F157" s="1"/>
      <c r="G157" s="1"/>
      <c r="H157" s="1"/>
      <c r="I157" s="1"/>
      <c r="J157" s="1"/>
      <c r="K157" s="1"/>
      <c r="L157" s="1"/>
      <c r="M157" s="1"/>
    </row>
    <row r="158" spans="1:13" ht="19.899999999999999" customHeight="1" x14ac:dyDescent="0.35">
      <c r="A158" s="1"/>
      <c r="B158" s="345"/>
      <c r="C158" s="1" t="s">
        <v>403</v>
      </c>
      <c r="D158" s="1"/>
      <c r="E158" s="1"/>
      <c r="F158" s="1"/>
      <c r="G158" s="1"/>
      <c r="H158" s="1"/>
      <c r="I158" s="1"/>
      <c r="J158" s="1"/>
      <c r="K158" s="1"/>
      <c r="L158" s="1"/>
      <c r="M158" s="1"/>
    </row>
    <row r="159" spans="1:13" ht="6" customHeight="1" x14ac:dyDescent="0.35">
      <c r="A159" s="1"/>
      <c r="B159" s="1"/>
      <c r="C159" s="1"/>
      <c r="D159" s="1"/>
      <c r="E159" s="1"/>
      <c r="F159" s="1"/>
      <c r="G159" s="1"/>
      <c r="H159" s="1"/>
      <c r="I159" s="1"/>
      <c r="J159" s="1"/>
      <c r="K159" s="1"/>
      <c r="L159" s="1"/>
      <c r="M159" s="1"/>
    </row>
    <row r="160" spans="1:13" ht="19.899999999999999" customHeight="1" x14ac:dyDescent="0.35">
      <c r="A160" s="1"/>
      <c r="B160" s="1" t="s">
        <v>1460</v>
      </c>
      <c r="C160" s="1"/>
      <c r="D160" s="1"/>
      <c r="E160" s="1"/>
      <c r="F160" s="1"/>
      <c r="G160" s="1"/>
      <c r="H160" s="1"/>
      <c r="I160" s="1"/>
      <c r="J160" s="1"/>
      <c r="K160" s="1"/>
      <c r="L160" s="1"/>
      <c r="M160" s="1"/>
    </row>
    <row r="161" spans="1:13" ht="53.5" customHeight="1" x14ac:dyDescent="0.35">
      <c r="A161" s="1"/>
      <c r="B161" s="1149"/>
      <c r="C161" s="949"/>
      <c r="D161" s="949"/>
      <c r="E161" s="949"/>
      <c r="F161" s="949"/>
      <c r="G161" s="949"/>
      <c r="H161" s="949"/>
      <c r="I161" s="949"/>
      <c r="J161" s="949"/>
      <c r="K161" s="949"/>
      <c r="L161" s="363"/>
      <c r="M161" s="1"/>
    </row>
    <row r="162" spans="1:13" ht="6" customHeight="1" x14ac:dyDescent="0.35">
      <c r="A162" s="1"/>
      <c r="B162" s="1"/>
      <c r="C162" s="1"/>
      <c r="D162" s="1"/>
      <c r="E162" s="1"/>
      <c r="F162" s="1"/>
      <c r="G162" s="1"/>
      <c r="H162" s="1"/>
      <c r="I162" s="1"/>
      <c r="J162" s="1"/>
      <c r="K162" s="1"/>
      <c r="L162" s="1"/>
      <c r="M162" s="1"/>
    </row>
    <row r="163" spans="1:13" ht="19.899999999999999" customHeight="1" x14ac:dyDescent="0.35">
      <c r="A163" s="326" t="s">
        <v>1224</v>
      </c>
      <c r="B163" s="469" t="s">
        <v>1490</v>
      </c>
      <c r="C163" s="1"/>
      <c r="D163" s="1"/>
      <c r="E163" s="1"/>
      <c r="F163" s="1"/>
      <c r="G163" s="1"/>
      <c r="H163" s="1"/>
      <c r="I163" s="1"/>
      <c r="J163" s="1"/>
      <c r="K163" s="1"/>
      <c r="L163" s="1"/>
      <c r="M163" s="1"/>
    </row>
    <row r="164" spans="1:13" ht="6" customHeight="1" x14ac:dyDescent="0.35">
      <c r="A164" s="1"/>
      <c r="B164" s="1"/>
      <c r="C164" s="1"/>
      <c r="D164" s="1"/>
      <c r="E164" s="1"/>
      <c r="F164" s="1"/>
      <c r="G164" s="1"/>
      <c r="H164" s="1"/>
      <c r="I164" s="1"/>
      <c r="J164" s="1"/>
      <c r="K164" s="1"/>
      <c r="L164" s="1"/>
      <c r="M164" s="1"/>
    </row>
    <row r="165" spans="1:13" ht="19.899999999999999" customHeight="1" x14ac:dyDescent="0.35">
      <c r="A165" s="1"/>
      <c r="B165" s="345"/>
      <c r="C165" s="1" t="s">
        <v>1491</v>
      </c>
      <c r="D165" s="1"/>
      <c r="E165" s="1"/>
      <c r="F165" s="1"/>
      <c r="G165" s="1"/>
      <c r="H165" s="1"/>
      <c r="I165" s="1"/>
      <c r="J165" s="1"/>
      <c r="K165" s="1"/>
      <c r="L165" s="1"/>
      <c r="M165" s="1"/>
    </row>
    <row r="166" spans="1:13" ht="6" customHeight="1" x14ac:dyDescent="0.35">
      <c r="A166" s="1"/>
      <c r="B166" s="1"/>
      <c r="C166" s="1"/>
      <c r="D166" s="1"/>
      <c r="E166" s="1"/>
      <c r="F166" s="1"/>
      <c r="G166" s="1"/>
      <c r="H166" s="1"/>
      <c r="I166" s="1"/>
      <c r="J166" s="1"/>
      <c r="K166" s="1"/>
      <c r="L166" s="1"/>
      <c r="M166" s="1"/>
    </row>
    <row r="167" spans="1:13" ht="19.899999999999999" customHeight="1" x14ac:dyDescent="0.35">
      <c r="A167" s="1"/>
      <c r="B167" s="345"/>
      <c r="C167" s="1" t="s">
        <v>1492</v>
      </c>
      <c r="D167" s="1"/>
      <c r="E167" s="1"/>
      <c r="F167" s="1"/>
      <c r="G167" s="1"/>
      <c r="H167" s="1"/>
      <c r="I167" s="1"/>
      <c r="J167" s="1"/>
      <c r="K167" s="1"/>
      <c r="L167" s="1"/>
      <c r="M167" s="1"/>
    </row>
    <row r="168" spans="1:13" ht="6" customHeight="1" x14ac:dyDescent="0.35">
      <c r="A168" s="1"/>
      <c r="B168" s="1"/>
      <c r="C168" s="1"/>
      <c r="D168" s="1"/>
      <c r="E168" s="1"/>
      <c r="F168" s="1"/>
      <c r="G168" s="1"/>
      <c r="H168" s="1"/>
      <c r="I168" s="1"/>
      <c r="J168" s="1"/>
      <c r="K168" s="1"/>
      <c r="L168" s="1"/>
      <c r="M168" s="1"/>
    </row>
    <row r="169" spans="1:13" ht="19.899999999999999" customHeight="1" x14ac:dyDescent="0.35">
      <c r="A169" s="1"/>
      <c r="B169" s="345"/>
      <c r="C169" s="1" t="s">
        <v>1493</v>
      </c>
      <c r="D169" s="1"/>
      <c r="E169" s="1"/>
      <c r="F169" s="1"/>
      <c r="G169" s="1"/>
      <c r="H169" s="1"/>
      <c r="I169" s="1"/>
      <c r="J169" s="1"/>
      <c r="K169" s="1"/>
      <c r="L169" s="1"/>
      <c r="M169" s="1"/>
    </row>
    <row r="170" spans="1:13" ht="6" customHeight="1" x14ac:dyDescent="0.35">
      <c r="A170" s="1"/>
      <c r="B170" s="1"/>
      <c r="C170" s="1"/>
      <c r="D170" s="1"/>
      <c r="E170" s="1"/>
      <c r="F170" s="1"/>
      <c r="G170" s="1"/>
      <c r="H170" s="1"/>
      <c r="I170" s="1"/>
      <c r="J170" s="1"/>
      <c r="K170" s="1"/>
      <c r="L170" s="1"/>
      <c r="M170" s="1"/>
    </row>
    <row r="171" spans="1:13" ht="19.899999999999999" customHeight="1" x14ac:dyDescent="0.35">
      <c r="A171" s="1"/>
      <c r="B171" s="345"/>
      <c r="C171" s="1" t="s">
        <v>1494</v>
      </c>
      <c r="D171" s="1"/>
      <c r="E171" s="1"/>
      <c r="F171" s="1"/>
      <c r="G171" s="1"/>
      <c r="H171" s="1"/>
      <c r="I171" s="1"/>
      <c r="J171" s="1"/>
      <c r="K171" s="1"/>
      <c r="L171" s="1"/>
      <c r="M171" s="1"/>
    </row>
    <row r="172" spans="1:13" ht="10.15" customHeight="1" x14ac:dyDescent="0.35">
      <c r="A172" s="1"/>
      <c r="B172" s="1"/>
      <c r="C172" s="1"/>
      <c r="D172" s="1"/>
      <c r="E172" s="1"/>
      <c r="F172" s="1"/>
      <c r="G172" s="1"/>
      <c r="H172" s="1"/>
      <c r="I172" s="1"/>
      <c r="J172" s="1"/>
      <c r="K172" s="1"/>
      <c r="L172" s="1"/>
      <c r="M172" s="1"/>
    </row>
    <row r="173" spans="1:13" ht="19.899999999999999" customHeight="1" x14ac:dyDescent="0.35">
      <c r="A173" s="326" t="s">
        <v>1226</v>
      </c>
      <c r="B173" s="469" t="s">
        <v>1495</v>
      </c>
      <c r="C173" s="1"/>
      <c r="D173" s="1"/>
      <c r="E173" s="1"/>
      <c r="F173" s="1"/>
      <c r="G173" s="1"/>
      <c r="H173" s="1"/>
      <c r="I173" s="1"/>
      <c r="J173" s="1"/>
      <c r="K173" s="1"/>
      <c r="L173" s="1"/>
      <c r="M173" s="1"/>
    </row>
    <row r="174" spans="1:13" ht="6" customHeight="1" x14ac:dyDescent="0.35">
      <c r="A174" s="1"/>
      <c r="B174" s="1"/>
      <c r="C174" s="1"/>
      <c r="D174" s="1"/>
      <c r="E174" s="1"/>
      <c r="F174" s="1"/>
      <c r="G174" s="1"/>
      <c r="H174" s="1"/>
      <c r="I174" s="1"/>
      <c r="J174" s="1"/>
      <c r="K174" s="1"/>
      <c r="L174" s="1"/>
      <c r="M174" s="1"/>
    </row>
    <row r="175" spans="1:13" ht="19.899999999999999" customHeight="1" x14ac:dyDescent="0.35">
      <c r="A175" s="1"/>
      <c r="B175" s="345"/>
      <c r="C175" s="1" t="s">
        <v>1496</v>
      </c>
      <c r="D175" s="1"/>
      <c r="E175" s="1"/>
      <c r="F175" s="1"/>
      <c r="G175" s="1"/>
      <c r="H175" s="1"/>
      <c r="I175" s="1"/>
      <c r="J175" s="1"/>
      <c r="K175" s="1"/>
      <c r="L175" s="1"/>
      <c r="M175" s="1"/>
    </row>
    <row r="176" spans="1:13" ht="6" customHeight="1" x14ac:dyDescent="0.35">
      <c r="A176" s="1"/>
      <c r="B176" s="1"/>
      <c r="C176" s="1"/>
      <c r="D176" s="1"/>
      <c r="E176" s="1"/>
      <c r="F176" s="1"/>
      <c r="G176" s="1"/>
      <c r="H176" s="1"/>
      <c r="I176" s="1"/>
      <c r="J176" s="1"/>
      <c r="K176" s="1"/>
      <c r="L176" s="1"/>
      <c r="M176" s="1"/>
    </row>
    <row r="177" spans="1:13" ht="19.899999999999999" customHeight="1" x14ac:dyDescent="0.35">
      <c r="A177" s="1"/>
      <c r="B177" s="345"/>
      <c r="C177" s="1" t="s">
        <v>1497</v>
      </c>
      <c r="D177" s="1"/>
      <c r="E177" s="1"/>
      <c r="F177" s="1"/>
      <c r="G177" s="1"/>
      <c r="H177" s="1"/>
      <c r="I177" s="1"/>
      <c r="J177" s="1"/>
      <c r="K177" s="1"/>
      <c r="L177" s="1"/>
      <c r="M177" s="1"/>
    </row>
    <row r="178" spans="1:13" ht="6" customHeight="1" x14ac:dyDescent="0.35">
      <c r="A178" s="1"/>
      <c r="B178" s="1"/>
      <c r="C178" s="1"/>
      <c r="D178" s="1"/>
      <c r="E178" s="1"/>
      <c r="F178" s="1"/>
      <c r="G178" s="1"/>
      <c r="H178" s="1"/>
      <c r="I178" s="1"/>
      <c r="J178" s="1"/>
      <c r="K178" s="1"/>
      <c r="L178" s="1"/>
      <c r="M178" s="1"/>
    </row>
    <row r="179" spans="1:13" ht="19.899999999999999" customHeight="1" x14ac:dyDescent="0.35">
      <c r="A179" s="1"/>
      <c r="B179" s="345"/>
      <c r="C179" s="1" t="s">
        <v>1498</v>
      </c>
      <c r="D179" s="1"/>
      <c r="E179" s="1"/>
      <c r="F179" s="1"/>
      <c r="G179" s="1"/>
      <c r="H179" s="1"/>
      <c r="I179" s="1"/>
      <c r="J179" s="1"/>
      <c r="K179" s="1"/>
      <c r="L179" s="1"/>
      <c r="M179" s="1"/>
    </row>
    <row r="180" spans="1:13" ht="6" customHeight="1" x14ac:dyDescent="0.35">
      <c r="A180" s="1"/>
      <c r="B180" s="1"/>
      <c r="C180" s="1"/>
      <c r="D180" s="1"/>
      <c r="E180" s="1"/>
      <c r="F180" s="1"/>
      <c r="G180" s="1"/>
      <c r="H180" s="1"/>
      <c r="I180" s="1"/>
      <c r="J180" s="1"/>
      <c r="K180" s="1"/>
      <c r="L180" s="1"/>
      <c r="M180" s="1"/>
    </row>
    <row r="181" spans="1:13" ht="19.899999999999999" customHeight="1" x14ac:dyDescent="0.35">
      <c r="A181" s="1"/>
      <c r="B181" s="345"/>
      <c r="C181" s="1" t="s">
        <v>1499</v>
      </c>
      <c r="D181" s="1"/>
      <c r="E181" s="1"/>
      <c r="F181" s="1"/>
      <c r="G181" s="1"/>
      <c r="H181" s="1"/>
      <c r="I181" s="1"/>
      <c r="J181" s="1"/>
      <c r="K181" s="1"/>
      <c r="L181" s="1"/>
      <c r="M181" s="1"/>
    </row>
    <row r="182" spans="1:13" ht="6" customHeight="1" x14ac:dyDescent="0.35">
      <c r="A182" s="1"/>
      <c r="B182" s="1"/>
      <c r="C182" s="1"/>
      <c r="D182" s="1"/>
      <c r="E182" s="1"/>
      <c r="F182" s="1"/>
      <c r="G182" s="1"/>
      <c r="H182" s="1"/>
      <c r="I182" s="1"/>
      <c r="J182" s="1"/>
      <c r="K182" s="1"/>
      <c r="L182" s="1"/>
      <c r="M182" s="1"/>
    </row>
    <row r="183" spans="1:13" ht="19.899999999999999" customHeight="1" x14ac:dyDescent="0.35">
      <c r="A183" s="1"/>
      <c r="B183" s="345"/>
      <c r="C183" s="1" t="s">
        <v>1500</v>
      </c>
      <c r="D183" s="1"/>
      <c r="E183" s="1"/>
      <c r="F183" s="1"/>
      <c r="G183" s="1"/>
      <c r="H183" s="1"/>
      <c r="I183" s="1"/>
      <c r="J183" s="1"/>
      <c r="K183" s="1"/>
      <c r="L183" s="1"/>
      <c r="M183" s="1"/>
    </row>
    <row r="184" spans="1:13" ht="6" customHeight="1" x14ac:dyDescent="0.35">
      <c r="A184" s="1"/>
      <c r="B184" s="1"/>
      <c r="C184" s="1"/>
      <c r="D184" s="1"/>
      <c r="E184" s="1"/>
      <c r="F184" s="1"/>
      <c r="G184" s="1"/>
      <c r="H184" s="1"/>
      <c r="I184" s="1"/>
      <c r="J184" s="1"/>
      <c r="K184" s="1"/>
      <c r="L184" s="1"/>
      <c r="M184" s="1"/>
    </row>
    <row r="185" spans="1:13" ht="19.899999999999999" customHeight="1" x14ac:dyDescent="0.35">
      <c r="A185" s="1"/>
      <c r="B185" s="345"/>
      <c r="C185" s="1" t="s">
        <v>1501</v>
      </c>
      <c r="D185" s="1"/>
      <c r="E185" s="1"/>
      <c r="F185" s="1"/>
      <c r="G185" s="1"/>
      <c r="H185" s="1"/>
      <c r="I185" s="1"/>
      <c r="J185" s="1"/>
      <c r="K185" s="1"/>
      <c r="L185" s="1"/>
      <c r="M185" s="1"/>
    </row>
    <row r="186" spans="1:13" ht="6" customHeight="1" x14ac:dyDescent="0.35">
      <c r="A186" s="1"/>
      <c r="B186" s="1"/>
      <c r="C186" s="1"/>
      <c r="D186" s="1"/>
      <c r="E186" s="1"/>
      <c r="F186" s="1"/>
      <c r="G186" s="1"/>
      <c r="H186" s="1"/>
      <c r="I186" s="1"/>
      <c r="J186" s="1"/>
      <c r="K186" s="1"/>
      <c r="L186" s="1"/>
      <c r="M186" s="1"/>
    </row>
    <row r="187" spans="1:13" ht="19.899999999999999" customHeight="1" x14ac:dyDescent="0.35">
      <c r="A187" s="1"/>
      <c r="B187" s="345"/>
      <c r="C187" s="1" t="s">
        <v>1502</v>
      </c>
      <c r="D187" s="1"/>
      <c r="E187" s="1"/>
      <c r="F187" s="1"/>
      <c r="G187" s="1"/>
      <c r="H187" s="1"/>
      <c r="I187" s="1"/>
      <c r="J187" s="1"/>
      <c r="K187" s="1"/>
      <c r="L187" s="1"/>
      <c r="M187" s="1"/>
    </row>
    <row r="188" spans="1:13" ht="6" customHeight="1" x14ac:dyDescent="0.35">
      <c r="A188" s="1"/>
      <c r="B188" s="1"/>
      <c r="C188" s="1"/>
      <c r="D188" s="1"/>
      <c r="E188" s="1"/>
      <c r="F188" s="1"/>
      <c r="G188" s="1"/>
      <c r="H188" s="1"/>
      <c r="I188" s="1"/>
      <c r="J188" s="1"/>
      <c r="K188" s="1"/>
      <c r="L188" s="1"/>
      <c r="M188" s="1"/>
    </row>
    <row r="189" spans="1:13" ht="19.899999999999999" customHeight="1" x14ac:dyDescent="0.35">
      <c r="A189" s="1"/>
      <c r="B189" s="345"/>
      <c r="C189" s="1" t="s">
        <v>1503</v>
      </c>
      <c r="D189" s="1"/>
      <c r="E189" s="1"/>
      <c r="F189" s="1"/>
      <c r="G189" s="1"/>
      <c r="H189" s="1"/>
      <c r="I189" s="1"/>
      <c r="J189" s="1"/>
      <c r="K189" s="1"/>
      <c r="L189" s="1"/>
      <c r="M189" s="1"/>
    </row>
    <row r="190" spans="1:13" ht="6" customHeight="1" x14ac:dyDescent="0.35">
      <c r="A190" s="1"/>
      <c r="B190" s="1"/>
      <c r="C190" s="1"/>
      <c r="D190" s="1"/>
      <c r="E190" s="1"/>
      <c r="F190" s="1"/>
      <c r="G190" s="1"/>
      <c r="H190" s="1"/>
      <c r="I190" s="1"/>
      <c r="J190" s="1"/>
      <c r="K190" s="1"/>
      <c r="L190" s="1"/>
      <c r="M190" s="1"/>
    </row>
    <row r="191" spans="1:13" ht="19.899999999999999" customHeight="1" x14ac:dyDescent="0.35">
      <c r="A191" s="1"/>
      <c r="B191" s="345"/>
      <c r="C191" s="1" t="s">
        <v>1504</v>
      </c>
      <c r="D191" s="1"/>
      <c r="E191" s="1"/>
      <c r="F191" s="1"/>
      <c r="G191" s="1"/>
      <c r="H191" s="1"/>
      <c r="I191" s="1"/>
      <c r="J191" s="1"/>
      <c r="K191" s="1"/>
      <c r="L191" s="1"/>
      <c r="M191" s="1"/>
    </row>
    <row r="192" spans="1:13" ht="6" customHeight="1" x14ac:dyDescent="0.35">
      <c r="A192" s="1"/>
      <c r="B192" s="1"/>
      <c r="C192" s="1"/>
      <c r="D192" s="1"/>
      <c r="E192" s="1"/>
      <c r="F192" s="1"/>
      <c r="G192" s="1"/>
      <c r="H192" s="1"/>
      <c r="I192" s="1"/>
      <c r="J192" s="1"/>
      <c r="K192" s="1"/>
      <c r="L192" s="1"/>
      <c r="M192" s="1"/>
    </row>
    <row r="193" spans="1:13" ht="19.899999999999999" customHeight="1" x14ac:dyDescent="0.35">
      <c r="A193" s="1"/>
      <c r="B193" s="345"/>
      <c r="C193" s="1" t="s">
        <v>1505</v>
      </c>
      <c r="D193" s="1"/>
      <c r="E193" s="1"/>
      <c r="F193" s="1"/>
      <c r="G193" s="1"/>
      <c r="H193" s="1"/>
      <c r="I193" s="1"/>
      <c r="J193" s="1"/>
      <c r="K193" s="1"/>
      <c r="L193" s="1"/>
      <c r="M193" s="1"/>
    </row>
    <row r="194" spans="1:13" ht="6" customHeight="1" x14ac:dyDescent="0.35">
      <c r="A194" s="1"/>
      <c r="B194" s="1"/>
      <c r="C194" s="1"/>
      <c r="D194" s="1"/>
      <c r="E194" s="1"/>
      <c r="F194" s="1"/>
      <c r="G194" s="1"/>
      <c r="H194" s="1"/>
      <c r="I194" s="1"/>
      <c r="J194" s="1"/>
      <c r="K194" s="1"/>
      <c r="L194" s="1"/>
      <c r="M194" s="1"/>
    </row>
    <row r="195" spans="1:13" ht="19.899999999999999" customHeight="1" x14ac:dyDescent="0.35">
      <c r="A195" s="1"/>
      <c r="B195" s="345"/>
      <c r="C195" s="1" t="s">
        <v>1506</v>
      </c>
      <c r="D195" s="1"/>
      <c r="E195" s="1"/>
      <c r="F195" s="1"/>
      <c r="G195" s="1"/>
      <c r="H195" s="1"/>
      <c r="I195" s="1"/>
      <c r="J195" s="1"/>
      <c r="K195" s="1"/>
      <c r="L195" s="1"/>
      <c r="M195" s="1"/>
    </row>
    <row r="196" spans="1:13" ht="6" customHeight="1" x14ac:dyDescent="0.35">
      <c r="A196" s="1"/>
      <c r="B196" s="1"/>
      <c r="C196" s="1"/>
      <c r="D196" s="1"/>
      <c r="E196" s="1"/>
      <c r="F196" s="1"/>
      <c r="G196" s="1"/>
      <c r="H196" s="1"/>
      <c r="I196" s="1"/>
      <c r="J196" s="1"/>
      <c r="K196" s="1"/>
      <c r="L196" s="1"/>
      <c r="M196" s="1"/>
    </row>
    <row r="197" spans="1:13" ht="19.899999999999999" customHeight="1" x14ac:dyDescent="0.35">
      <c r="A197" s="1"/>
      <c r="B197" s="345"/>
      <c r="C197" s="1" t="s">
        <v>1507</v>
      </c>
      <c r="D197" s="1"/>
      <c r="E197" s="1"/>
      <c r="F197" s="1"/>
      <c r="G197" s="1"/>
      <c r="H197" s="1"/>
      <c r="I197" s="1"/>
      <c r="J197" s="1"/>
      <c r="K197" s="1"/>
      <c r="L197" s="1"/>
      <c r="M197" s="1"/>
    </row>
    <row r="198" spans="1:13" ht="6" customHeight="1" x14ac:dyDescent="0.35">
      <c r="A198" s="1"/>
      <c r="B198" s="1"/>
      <c r="C198" s="1"/>
      <c r="D198" s="1"/>
      <c r="E198" s="1"/>
      <c r="F198" s="1"/>
      <c r="G198" s="1"/>
      <c r="H198" s="1"/>
      <c r="I198" s="1"/>
      <c r="J198" s="1"/>
      <c r="K198" s="1"/>
      <c r="L198" s="1"/>
      <c r="M198" s="1"/>
    </row>
    <row r="199" spans="1:13" ht="19.899999999999999" customHeight="1" x14ac:dyDescent="0.35">
      <c r="A199" s="1"/>
      <c r="B199" s="345"/>
      <c r="C199" s="1" t="s">
        <v>1508</v>
      </c>
      <c r="D199" s="1"/>
      <c r="E199" s="1"/>
      <c r="F199" s="1"/>
      <c r="G199" s="1"/>
      <c r="H199" s="1"/>
      <c r="I199" s="1"/>
      <c r="J199" s="1"/>
      <c r="K199" s="1"/>
      <c r="L199" s="1"/>
      <c r="M199" s="1"/>
    </row>
    <row r="200" spans="1:13" ht="6" customHeight="1" x14ac:dyDescent="0.35">
      <c r="A200" s="1"/>
      <c r="B200" s="1"/>
      <c r="C200" s="1"/>
      <c r="D200" s="1"/>
      <c r="E200" s="1"/>
      <c r="F200" s="1"/>
      <c r="G200" s="1"/>
      <c r="H200" s="1"/>
      <c r="I200" s="1"/>
      <c r="J200" s="1"/>
      <c r="K200" s="1"/>
      <c r="L200" s="1"/>
      <c r="M200" s="1"/>
    </row>
    <row r="201" spans="1:13" ht="19.899999999999999" customHeight="1" x14ac:dyDescent="0.35">
      <c r="A201" s="1"/>
      <c r="B201" s="345"/>
      <c r="C201" s="1" t="s">
        <v>1509</v>
      </c>
      <c r="D201" s="1"/>
      <c r="E201" s="1"/>
      <c r="F201" s="1"/>
      <c r="G201" s="1"/>
      <c r="H201" s="1"/>
      <c r="I201" s="1"/>
      <c r="J201" s="1"/>
      <c r="K201" s="1"/>
      <c r="L201" s="1"/>
      <c r="M201" s="1"/>
    </row>
    <row r="202" spans="1:13" ht="6" customHeight="1" x14ac:dyDescent="0.35">
      <c r="A202" s="1"/>
      <c r="B202" s="1"/>
      <c r="C202" s="1"/>
      <c r="D202" s="1"/>
      <c r="E202" s="1"/>
      <c r="F202" s="1"/>
      <c r="G202" s="1"/>
      <c r="H202" s="1"/>
      <c r="I202" s="1"/>
      <c r="J202" s="1"/>
      <c r="K202" s="1"/>
      <c r="L202" s="1"/>
      <c r="M202" s="1"/>
    </row>
    <row r="203" spans="1:13" ht="19.899999999999999" customHeight="1" x14ac:dyDescent="0.35">
      <c r="A203" s="1"/>
      <c r="B203" s="345"/>
      <c r="C203" s="1" t="s">
        <v>1510</v>
      </c>
      <c r="D203" s="1"/>
      <c r="E203" s="1"/>
      <c r="F203" s="1"/>
      <c r="G203" s="1"/>
      <c r="H203" s="1"/>
      <c r="I203" s="1"/>
      <c r="J203" s="1"/>
      <c r="K203" s="1"/>
      <c r="L203" s="1"/>
      <c r="M203" s="1"/>
    </row>
    <row r="204" spans="1:13" ht="6" customHeight="1" x14ac:dyDescent="0.35">
      <c r="A204" s="1"/>
      <c r="B204" s="1"/>
      <c r="C204" s="1"/>
      <c r="D204" s="1"/>
      <c r="E204" s="1"/>
      <c r="F204" s="1"/>
      <c r="G204" s="1"/>
      <c r="H204" s="1"/>
      <c r="I204" s="1"/>
      <c r="J204" s="1"/>
      <c r="K204" s="1"/>
      <c r="L204" s="1"/>
      <c r="M204" s="1"/>
    </row>
    <row r="205" spans="1:13" ht="19.899999999999999" customHeight="1" x14ac:dyDescent="0.35">
      <c r="A205" s="1"/>
      <c r="B205" s="345"/>
      <c r="C205" s="1" t="s">
        <v>1511</v>
      </c>
      <c r="D205" s="1"/>
      <c r="E205" s="1"/>
      <c r="F205" s="1"/>
      <c r="G205" s="1"/>
      <c r="H205" s="1"/>
      <c r="I205" s="1"/>
      <c r="J205" s="1"/>
      <c r="K205" s="1"/>
      <c r="L205" s="1"/>
      <c r="M205" s="1"/>
    </row>
    <row r="206" spans="1:13" ht="6" customHeight="1" x14ac:dyDescent="0.35">
      <c r="A206" s="1"/>
      <c r="B206" s="1"/>
      <c r="C206" s="1"/>
      <c r="D206" s="1"/>
      <c r="E206" s="1"/>
      <c r="F206" s="1"/>
      <c r="G206" s="1"/>
      <c r="H206" s="1"/>
      <c r="I206" s="1"/>
      <c r="J206" s="1"/>
      <c r="K206" s="1"/>
      <c r="L206" s="1"/>
      <c r="M206" s="1"/>
    </row>
    <row r="207" spans="1:13" ht="99" customHeight="1" x14ac:dyDescent="0.35">
      <c r="A207" s="1"/>
      <c r="B207" s="1150"/>
      <c r="C207" s="927"/>
      <c r="D207" s="927"/>
      <c r="E207" s="927"/>
      <c r="F207" s="927"/>
      <c r="G207" s="927"/>
      <c r="H207" s="927"/>
      <c r="I207" s="927"/>
      <c r="J207" s="927"/>
      <c r="K207" s="927"/>
      <c r="L207" s="365"/>
      <c r="M207" s="1"/>
    </row>
    <row r="208" spans="1:13" ht="10.15" customHeight="1" x14ac:dyDescent="0.35">
      <c r="A208" s="1"/>
      <c r="B208" s="1"/>
      <c r="C208" s="1"/>
      <c r="D208" s="1"/>
      <c r="E208" s="1"/>
      <c r="F208" s="1"/>
      <c r="G208" s="1"/>
      <c r="H208" s="1"/>
      <c r="I208" s="1"/>
      <c r="J208" s="1"/>
      <c r="K208" s="1"/>
      <c r="L208" s="1"/>
      <c r="M208" s="1"/>
    </row>
    <row r="209" spans="1:13" ht="30" customHeight="1" x14ac:dyDescent="0.35">
      <c r="A209" s="326" t="s">
        <v>1228</v>
      </c>
      <c r="B209" s="948" t="s">
        <v>1512</v>
      </c>
      <c r="C209" s="949"/>
      <c r="D209" s="949"/>
      <c r="E209" s="949"/>
      <c r="F209" s="949"/>
      <c r="G209" s="949"/>
      <c r="H209" s="949"/>
      <c r="I209" s="949"/>
      <c r="J209" s="949"/>
      <c r="K209" s="949"/>
      <c r="L209" s="368"/>
      <c r="M209" s="1"/>
    </row>
    <row r="210" spans="1:13" ht="19.899999999999999" customHeight="1" x14ac:dyDescent="0.35">
      <c r="A210" s="1"/>
      <c r="B210" s="324"/>
      <c r="C210" s="1" t="s">
        <v>1464</v>
      </c>
      <c r="D210" s="1"/>
      <c r="E210" s="1"/>
      <c r="F210" s="1"/>
      <c r="G210" s="1"/>
      <c r="H210" s="1"/>
      <c r="I210" s="1"/>
      <c r="J210" s="1"/>
      <c r="K210" s="1"/>
      <c r="L210" s="1"/>
      <c r="M210" s="1"/>
    </row>
    <row r="211" spans="1:13" ht="19.899999999999999" customHeight="1" x14ac:dyDescent="0.35">
      <c r="A211" s="1"/>
      <c r="B211" s="1"/>
      <c r="C211" s="1"/>
      <c r="D211" s="1"/>
      <c r="E211" s="1"/>
      <c r="F211" s="1"/>
      <c r="G211" s="1"/>
      <c r="H211" s="1"/>
      <c r="I211" s="1"/>
      <c r="J211" s="1"/>
      <c r="K211" s="1"/>
      <c r="L211" s="1"/>
      <c r="M211" s="1"/>
    </row>
    <row r="212" spans="1:13" ht="19.899999999999999" customHeight="1" x14ac:dyDescent="0.35">
      <c r="A212" s="41" t="s">
        <v>1513</v>
      </c>
      <c r="B212" s="1"/>
      <c r="C212" s="1"/>
      <c r="D212" s="1"/>
      <c r="E212" s="1"/>
      <c r="F212" s="1"/>
      <c r="G212" s="1"/>
      <c r="H212" s="1"/>
      <c r="I212" s="1"/>
      <c r="J212" s="1"/>
      <c r="K212" s="1"/>
      <c r="L212" s="1"/>
      <c r="M212" s="1"/>
    </row>
    <row r="213" spans="1:13" ht="10.15" customHeight="1" x14ac:dyDescent="0.35">
      <c r="A213" s="1"/>
      <c r="B213" s="1"/>
      <c r="C213" s="1"/>
      <c r="D213" s="1"/>
      <c r="E213" s="1"/>
      <c r="F213" s="1"/>
      <c r="G213" s="1"/>
      <c r="H213" s="1"/>
      <c r="I213" s="1"/>
      <c r="J213" s="1"/>
      <c r="K213" s="1"/>
      <c r="L213" s="1"/>
      <c r="M213" s="1"/>
    </row>
    <row r="214" spans="1:13" ht="30" customHeight="1" x14ac:dyDescent="0.35">
      <c r="A214" s="326" t="s">
        <v>46</v>
      </c>
      <c r="B214" s="948" t="s">
        <v>1514</v>
      </c>
      <c r="C214" s="927"/>
      <c r="D214" s="927"/>
      <c r="E214" s="927"/>
      <c r="F214" s="927"/>
      <c r="G214" s="927"/>
      <c r="H214" s="927"/>
      <c r="I214" s="927"/>
      <c r="J214" s="927"/>
      <c r="K214" s="927"/>
      <c r="L214" s="366"/>
      <c r="M214" s="1"/>
    </row>
    <row r="215" spans="1:13" ht="6" customHeight="1" x14ac:dyDescent="0.35">
      <c r="A215" s="1"/>
      <c r="B215" s="1"/>
      <c r="C215" s="1"/>
      <c r="D215" s="1"/>
      <c r="E215" s="1"/>
      <c r="F215" s="1"/>
      <c r="G215" s="1"/>
      <c r="H215" s="1"/>
      <c r="I215" s="1"/>
      <c r="J215" s="1"/>
      <c r="K215" s="1"/>
      <c r="L215" s="1"/>
      <c r="M215" s="1"/>
    </row>
    <row r="216" spans="1:13" ht="19.899999999999999" customHeight="1" x14ac:dyDescent="0.35">
      <c r="A216" s="1"/>
      <c r="B216" s="345"/>
      <c r="C216" s="1" t="s">
        <v>340</v>
      </c>
      <c r="D216" s="1"/>
      <c r="E216" s="1"/>
      <c r="F216" s="1"/>
      <c r="G216" s="1"/>
      <c r="H216" s="1"/>
      <c r="I216" s="1"/>
      <c r="J216" s="1"/>
      <c r="K216" s="1"/>
      <c r="L216" s="1"/>
      <c r="M216" s="1"/>
    </row>
    <row r="217" spans="1:13" ht="6" customHeight="1" x14ac:dyDescent="0.35">
      <c r="A217" s="1"/>
      <c r="B217" s="1"/>
      <c r="C217" s="1"/>
      <c r="D217" s="1"/>
      <c r="E217" s="1"/>
      <c r="F217" s="1"/>
      <c r="G217" s="1"/>
      <c r="H217" s="1"/>
      <c r="I217" s="1"/>
      <c r="J217" s="1"/>
      <c r="K217" s="1"/>
      <c r="L217" s="1"/>
      <c r="M217" s="1"/>
    </row>
    <row r="218" spans="1:13" ht="19.899999999999999" customHeight="1" x14ac:dyDescent="0.35">
      <c r="A218" s="1"/>
      <c r="B218" s="345"/>
      <c r="C218" s="1" t="s">
        <v>403</v>
      </c>
      <c r="D218" s="1"/>
      <c r="E218" s="1"/>
      <c r="F218" s="1"/>
      <c r="G218" s="1"/>
      <c r="H218" s="1"/>
      <c r="I218" s="1"/>
      <c r="J218" s="1"/>
      <c r="K218" s="1"/>
      <c r="L218" s="1"/>
      <c r="M218" s="1"/>
    </row>
    <row r="219" spans="1:13" ht="6" customHeight="1" x14ac:dyDescent="0.35">
      <c r="A219" s="1"/>
      <c r="B219" s="1"/>
      <c r="C219" s="1"/>
      <c r="D219" s="1"/>
      <c r="E219" s="1"/>
      <c r="F219" s="1"/>
      <c r="G219" s="1"/>
      <c r="H219" s="1"/>
      <c r="I219" s="1"/>
      <c r="J219" s="1"/>
      <c r="K219" s="1"/>
      <c r="L219" s="1"/>
      <c r="M219" s="1"/>
    </row>
    <row r="220" spans="1:13" ht="27.65" customHeight="1" x14ac:dyDescent="0.35">
      <c r="A220" s="1"/>
      <c r="B220" s="926" t="s">
        <v>1515</v>
      </c>
      <c r="C220" s="927"/>
      <c r="D220" s="927"/>
      <c r="E220" s="927"/>
      <c r="F220" s="927"/>
      <c r="G220" s="927"/>
      <c r="H220" s="927"/>
      <c r="I220" s="927"/>
      <c r="J220" s="927"/>
      <c r="K220" s="927"/>
      <c r="L220" s="366"/>
      <c r="M220" s="1"/>
    </row>
    <row r="221" spans="1:13" ht="73.150000000000006" customHeight="1" x14ac:dyDescent="0.35">
      <c r="A221" s="1"/>
      <c r="B221" s="1145"/>
      <c r="C221" s="949"/>
      <c r="D221" s="949"/>
      <c r="E221" s="949"/>
      <c r="F221" s="949"/>
      <c r="G221" s="949"/>
      <c r="H221" s="949"/>
      <c r="I221" s="949"/>
      <c r="J221" s="949"/>
      <c r="K221" s="949"/>
      <c r="L221" s="789"/>
      <c r="M221" s="1"/>
    </row>
    <row r="222" spans="1:13" ht="10.15" customHeight="1" x14ac:dyDescent="0.35">
      <c r="A222" s="1"/>
      <c r="B222" s="1"/>
      <c r="C222" s="1"/>
      <c r="D222" s="1"/>
      <c r="E222" s="1"/>
      <c r="F222" s="1"/>
      <c r="G222" s="1"/>
      <c r="H222" s="1"/>
      <c r="I222" s="1"/>
      <c r="J222" s="1"/>
      <c r="K222" s="1"/>
      <c r="L222" s="1"/>
      <c r="M222" s="1"/>
    </row>
    <row r="223" spans="1:13" ht="32.5" customHeight="1" x14ac:dyDescent="0.35">
      <c r="A223" s="326" t="s">
        <v>54</v>
      </c>
      <c r="B223" s="948" t="s">
        <v>1516</v>
      </c>
      <c r="C223" s="927"/>
      <c r="D223" s="927"/>
      <c r="E223" s="927"/>
      <c r="F223" s="927"/>
      <c r="G223" s="927"/>
      <c r="H223" s="927"/>
      <c r="I223" s="927"/>
      <c r="J223" s="927"/>
      <c r="K223" s="927"/>
      <c r="L223" s="366"/>
      <c r="M223" s="1"/>
    </row>
    <row r="224" spans="1:13" ht="6" customHeight="1" x14ac:dyDescent="0.35">
      <c r="A224" s="326"/>
      <c r="B224" s="1"/>
      <c r="C224" s="1"/>
      <c r="D224" s="1"/>
      <c r="E224" s="1"/>
      <c r="F224" s="1"/>
      <c r="G224" s="1"/>
      <c r="H224" s="1"/>
      <c r="I224" s="1"/>
      <c r="J224" s="1"/>
      <c r="K224" s="1"/>
      <c r="L224" s="1"/>
      <c r="M224" s="1"/>
    </row>
    <row r="225" spans="1:13" ht="19.899999999999999" customHeight="1" x14ac:dyDescent="0.35">
      <c r="A225" s="326"/>
      <c r="B225" s="345"/>
      <c r="C225" s="1" t="s">
        <v>340</v>
      </c>
      <c r="D225" s="1"/>
      <c r="E225" s="1"/>
      <c r="F225" s="1"/>
      <c r="G225" s="1"/>
      <c r="H225" s="1"/>
      <c r="I225" s="1"/>
      <c r="J225" s="1"/>
      <c r="K225" s="1"/>
      <c r="L225" s="1"/>
      <c r="M225" s="1"/>
    </row>
    <row r="226" spans="1:13" ht="6" customHeight="1" x14ac:dyDescent="0.35">
      <c r="A226" s="326"/>
      <c r="B226" s="1"/>
      <c r="C226" s="1"/>
      <c r="D226" s="1"/>
      <c r="E226" s="1"/>
      <c r="F226" s="1"/>
      <c r="G226" s="1"/>
      <c r="H226" s="1"/>
      <c r="I226" s="1"/>
      <c r="J226" s="1"/>
      <c r="K226" s="1"/>
      <c r="L226" s="1"/>
      <c r="M226" s="1"/>
    </row>
    <row r="227" spans="1:13" ht="19.899999999999999" customHeight="1" x14ac:dyDescent="0.35">
      <c r="A227" s="326"/>
      <c r="B227" s="345"/>
      <c r="C227" s="1" t="s">
        <v>403</v>
      </c>
      <c r="D227" s="1"/>
      <c r="E227" s="1"/>
      <c r="F227" s="1"/>
      <c r="G227" s="1"/>
      <c r="H227" s="1"/>
      <c r="I227" s="1"/>
      <c r="J227" s="1"/>
      <c r="K227" s="1"/>
      <c r="L227" s="1"/>
      <c r="M227" s="1"/>
    </row>
    <row r="228" spans="1:13" ht="6" customHeight="1" x14ac:dyDescent="0.35">
      <c r="A228" s="326"/>
      <c r="B228" s="1"/>
      <c r="C228" s="1"/>
      <c r="D228" s="1"/>
      <c r="E228" s="1"/>
      <c r="F228" s="1"/>
      <c r="G228" s="1"/>
      <c r="H228" s="1"/>
      <c r="I228" s="1"/>
      <c r="J228" s="1"/>
      <c r="K228" s="1"/>
      <c r="L228" s="1"/>
      <c r="M228" s="1"/>
    </row>
    <row r="229" spans="1:13" ht="19.899999999999999" customHeight="1" x14ac:dyDescent="0.35">
      <c r="A229" s="326"/>
      <c r="B229" s="1" t="s">
        <v>1517</v>
      </c>
      <c r="C229" s="1"/>
      <c r="D229" s="1"/>
      <c r="E229" s="1"/>
      <c r="F229" s="1"/>
      <c r="G229" s="1"/>
      <c r="H229" s="1"/>
      <c r="I229" s="1"/>
      <c r="J229" s="1"/>
      <c r="K229" s="1"/>
      <c r="L229" s="1"/>
      <c r="M229" s="1"/>
    </row>
    <row r="230" spans="1:13" ht="58.9" customHeight="1" x14ac:dyDescent="0.35">
      <c r="A230" s="326"/>
      <c r="B230" s="1145"/>
      <c r="C230" s="949"/>
      <c r="D230" s="949"/>
      <c r="E230" s="949"/>
      <c r="F230" s="949"/>
      <c r="G230" s="949"/>
      <c r="H230" s="949"/>
      <c r="I230" s="949"/>
      <c r="J230" s="949"/>
      <c r="K230" s="949"/>
      <c r="L230" s="789"/>
      <c r="M230" s="1"/>
    </row>
    <row r="231" spans="1:13" ht="10.15" customHeight="1" x14ac:dyDescent="0.35">
      <c r="A231" s="326"/>
      <c r="B231" s="1"/>
      <c r="C231" s="1"/>
      <c r="D231" s="1"/>
      <c r="E231" s="1"/>
      <c r="F231" s="1"/>
      <c r="G231" s="1"/>
      <c r="H231" s="1"/>
      <c r="I231" s="1"/>
      <c r="J231" s="1"/>
      <c r="K231" s="1"/>
      <c r="L231" s="1"/>
      <c r="M231" s="1"/>
    </row>
    <row r="232" spans="1:13" ht="46.9" customHeight="1" x14ac:dyDescent="0.35">
      <c r="A232" s="326" t="s">
        <v>62</v>
      </c>
      <c r="B232" s="948" t="s">
        <v>1518</v>
      </c>
      <c r="C232" s="927"/>
      <c r="D232" s="927"/>
      <c r="E232" s="927"/>
      <c r="F232" s="927"/>
      <c r="G232" s="927"/>
      <c r="H232" s="927"/>
      <c r="I232" s="927"/>
      <c r="J232" s="927"/>
      <c r="K232" s="927"/>
      <c r="L232" s="366"/>
      <c r="M232" s="1"/>
    </row>
    <row r="233" spans="1:13" ht="6" customHeight="1" x14ac:dyDescent="0.35">
      <c r="A233" s="326"/>
      <c r="B233" s="1"/>
      <c r="C233" s="1"/>
      <c r="D233" s="1"/>
      <c r="E233" s="1"/>
      <c r="F233" s="1"/>
      <c r="G233" s="1"/>
      <c r="H233" s="1"/>
      <c r="I233" s="1"/>
      <c r="J233" s="1"/>
      <c r="K233" s="1"/>
      <c r="L233" s="1"/>
      <c r="M233" s="1"/>
    </row>
    <row r="234" spans="1:13" ht="19.899999999999999" customHeight="1" x14ac:dyDescent="0.35">
      <c r="A234" s="326"/>
      <c r="B234" s="345"/>
      <c r="C234" s="1" t="s">
        <v>340</v>
      </c>
      <c r="D234" s="1"/>
      <c r="E234" s="1"/>
      <c r="F234" s="1"/>
      <c r="G234" s="1"/>
      <c r="H234" s="1"/>
      <c r="I234" s="1"/>
      <c r="J234" s="1"/>
      <c r="K234" s="1"/>
      <c r="L234" s="1"/>
      <c r="M234" s="1"/>
    </row>
    <row r="235" spans="1:13" ht="6" customHeight="1" x14ac:dyDescent="0.35">
      <c r="A235" s="326"/>
      <c r="B235" s="1"/>
      <c r="C235" s="1"/>
      <c r="D235" s="1"/>
      <c r="E235" s="1"/>
      <c r="F235" s="1"/>
      <c r="G235" s="1"/>
      <c r="H235" s="1"/>
      <c r="I235" s="1"/>
      <c r="J235" s="1"/>
      <c r="K235" s="1"/>
      <c r="L235" s="1"/>
      <c r="M235" s="1"/>
    </row>
    <row r="236" spans="1:13" ht="19.899999999999999" customHeight="1" x14ac:dyDescent="0.35">
      <c r="A236" s="326"/>
      <c r="B236" s="345"/>
      <c r="C236" s="1" t="s">
        <v>403</v>
      </c>
      <c r="D236" s="1"/>
      <c r="E236" s="1"/>
      <c r="F236" s="1"/>
      <c r="G236" s="1"/>
      <c r="H236" s="1"/>
      <c r="I236" s="1"/>
      <c r="J236" s="1"/>
      <c r="K236" s="1"/>
      <c r="L236" s="1"/>
      <c r="M236" s="1"/>
    </row>
    <row r="237" spans="1:13" ht="6" customHeight="1" x14ac:dyDescent="0.35">
      <c r="A237" s="326"/>
      <c r="B237" s="1"/>
      <c r="C237" s="1"/>
      <c r="D237" s="1"/>
      <c r="E237" s="1"/>
      <c r="F237" s="1"/>
      <c r="G237" s="1"/>
      <c r="H237" s="1"/>
      <c r="I237" s="1"/>
      <c r="J237" s="1"/>
      <c r="K237" s="1"/>
      <c r="L237" s="1"/>
      <c r="M237" s="1"/>
    </row>
    <row r="238" spans="1:13" ht="19.899999999999999" customHeight="1" x14ac:dyDescent="0.35">
      <c r="A238" s="326"/>
      <c r="B238" s="1" t="s">
        <v>1519</v>
      </c>
      <c r="C238" s="1"/>
      <c r="D238" s="1"/>
      <c r="E238" s="1"/>
      <c r="F238" s="1"/>
      <c r="G238" s="1"/>
      <c r="H238" s="1"/>
      <c r="I238" s="1"/>
      <c r="J238" s="1"/>
      <c r="K238" s="1"/>
      <c r="L238" s="1"/>
      <c r="M238" s="1"/>
    </row>
    <row r="239" spans="1:13" ht="57" customHeight="1" x14ac:dyDescent="0.35">
      <c r="A239" s="326"/>
      <c r="B239" s="1145"/>
      <c r="C239" s="949"/>
      <c r="D239" s="949"/>
      <c r="E239" s="949"/>
      <c r="F239" s="949"/>
      <c r="G239" s="949"/>
      <c r="H239" s="949"/>
      <c r="I239" s="949"/>
      <c r="J239" s="949"/>
      <c r="K239" s="949"/>
      <c r="L239" s="789"/>
      <c r="M239" s="1"/>
    </row>
    <row r="240" spans="1:13" ht="10.15" customHeight="1" x14ac:dyDescent="0.35">
      <c r="A240" s="326"/>
      <c r="B240" s="1"/>
      <c r="C240" s="1"/>
      <c r="D240" s="1"/>
      <c r="E240" s="1"/>
      <c r="F240" s="1"/>
      <c r="G240" s="1"/>
      <c r="H240" s="1"/>
      <c r="I240" s="1"/>
      <c r="J240" s="1"/>
      <c r="K240" s="1"/>
      <c r="L240" s="1"/>
      <c r="M240" s="1"/>
    </row>
    <row r="241" spans="1:13" ht="30" customHeight="1" x14ac:dyDescent="0.35">
      <c r="A241" s="326" t="s">
        <v>1220</v>
      </c>
      <c r="B241" s="948" t="s">
        <v>1520</v>
      </c>
      <c r="C241" s="927"/>
      <c r="D241" s="927"/>
      <c r="E241" s="927"/>
      <c r="F241" s="927"/>
      <c r="G241" s="927"/>
      <c r="H241" s="927"/>
      <c r="I241" s="927"/>
      <c r="J241" s="927"/>
      <c r="K241" s="927"/>
      <c r="L241" s="366"/>
      <c r="M241" s="1"/>
    </row>
    <row r="242" spans="1:13" ht="6" customHeight="1" x14ac:dyDescent="0.35">
      <c r="A242" s="326"/>
      <c r="B242" s="1"/>
      <c r="C242" s="1"/>
      <c r="D242" s="1"/>
      <c r="E242" s="1"/>
      <c r="F242" s="1"/>
      <c r="G242" s="1"/>
      <c r="H242" s="1"/>
      <c r="I242" s="1"/>
      <c r="J242" s="1"/>
      <c r="K242" s="1"/>
      <c r="L242" s="1"/>
      <c r="M242" s="1"/>
    </row>
    <row r="243" spans="1:13" ht="19.899999999999999" customHeight="1" x14ac:dyDescent="0.35">
      <c r="A243" s="326"/>
      <c r="B243" s="345"/>
      <c r="C243" s="1" t="s">
        <v>340</v>
      </c>
      <c r="D243" s="1"/>
      <c r="E243" s="1"/>
      <c r="F243" s="1"/>
      <c r="G243" s="1"/>
      <c r="H243" s="1"/>
      <c r="I243" s="1"/>
      <c r="J243" s="1"/>
      <c r="K243" s="1"/>
      <c r="L243" s="1"/>
      <c r="M243" s="1"/>
    </row>
    <row r="244" spans="1:13" ht="6" customHeight="1" x14ac:dyDescent="0.35">
      <c r="A244" s="326"/>
      <c r="B244" s="1"/>
      <c r="C244" s="1"/>
      <c r="D244" s="1"/>
      <c r="E244" s="1"/>
      <c r="F244" s="1"/>
      <c r="G244" s="1"/>
      <c r="H244" s="1"/>
      <c r="I244" s="1"/>
      <c r="J244" s="1"/>
      <c r="K244" s="1"/>
      <c r="L244" s="1"/>
      <c r="M244" s="1"/>
    </row>
    <row r="245" spans="1:13" ht="19.899999999999999" customHeight="1" x14ac:dyDescent="0.35">
      <c r="A245" s="326"/>
      <c r="B245" s="345"/>
      <c r="C245" s="1" t="s">
        <v>403</v>
      </c>
      <c r="D245" s="1"/>
      <c r="E245" s="1"/>
      <c r="F245" s="1"/>
      <c r="G245" s="1"/>
      <c r="H245" s="1"/>
      <c r="I245" s="1"/>
      <c r="J245" s="1"/>
      <c r="K245" s="1"/>
      <c r="L245" s="1"/>
      <c r="M245" s="1"/>
    </row>
    <row r="246" spans="1:13" ht="6" customHeight="1" x14ac:dyDescent="0.35">
      <c r="A246" s="326"/>
      <c r="B246" s="1"/>
      <c r="C246" s="1"/>
      <c r="D246" s="1"/>
      <c r="E246" s="1"/>
      <c r="F246" s="1"/>
      <c r="G246" s="1"/>
      <c r="H246" s="1"/>
      <c r="I246" s="1"/>
      <c r="J246" s="1"/>
      <c r="K246" s="1"/>
      <c r="L246" s="1"/>
      <c r="M246" s="1"/>
    </row>
    <row r="247" spans="1:13" ht="19.899999999999999" customHeight="1" x14ac:dyDescent="0.35">
      <c r="A247" s="326"/>
      <c r="B247" s="1" t="s">
        <v>1519</v>
      </c>
      <c r="C247" s="1"/>
      <c r="D247" s="1"/>
      <c r="E247" s="1"/>
      <c r="F247" s="1"/>
      <c r="G247" s="1"/>
      <c r="H247" s="1"/>
      <c r="I247" s="1"/>
      <c r="J247" s="1"/>
      <c r="K247" s="1"/>
      <c r="L247" s="1"/>
      <c r="M247" s="1"/>
    </row>
    <row r="248" spans="1:13" ht="59.5" customHeight="1" x14ac:dyDescent="0.35">
      <c r="A248" s="326"/>
      <c r="B248" s="1145"/>
      <c r="C248" s="949"/>
      <c r="D248" s="949"/>
      <c r="E248" s="949"/>
      <c r="F248" s="949"/>
      <c r="G248" s="949"/>
      <c r="H248" s="949"/>
      <c r="I248" s="949"/>
      <c r="J248" s="949"/>
      <c r="K248" s="949"/>
      <c r="L248" s="789"/>
      <c r="M248" s="1"/>
    </row>
    <row r="249" spans="1:13" ht="10.15" customHeight="1" x14ac:dyDescent="0.35">
      <c r="A249" s="326"/>
      <c r="B249" s="1"/>
      <c r="C249" s="1"/>
      <c r="D249" s="1"/>
      <c r="E249" s="1"/>
      <c r="F249" s="1"/>
      <c r="G249" s="1"/>
      <c r="H249" s="1"/>
      <c r="I249" s="1"/>
      <c r="J249" s="1"/>
      <c r="K249" s="1"/>
      <c r="L249" s="1"/>
      <c r="M249" s="1"/>
    </row>
    <row r="250" spans="1:13" ht="56.5" customHeight="1" x14ac:dyDescent="0.35">
      <c r="A250" s="326" t="s">
        <v>1222</v>
      </c>
      <c r="B250" s="948" t="s">
        <v>1521</v>
      </c>
      <c r="C250" s="927"/>
      <c r="D250" s="927"/>
      <c r="E250" s="927"/>
      <c r="F250" s="927"/>
      <c r="G250" s="927"/>
      <c r="H250" s="927"/>
      <c r="I250" s="927"/>
      <c r="J250" s="927"/>
      <c r="K250" s="927"/>
      <c r="L250" s="366"/>
      <c r="M250" s="1"/>
    </row>
    <row r="251" spans="1:13" ht="6" customHeight="1" x14ac:dyDescent="0.35">
      <c r="A251" s="326"/>
      <c r="B251" s="1"/>
      <c r="C251" s="1"/>
      <c r="D251" s="1"/>
      <c r="E251" s="1"/>
      <c r="F251" s="1"/>
      <c r="G251" s="1"/>
      <c r="H251" s="1"/>
      <c r="I251" s="1"/>
      <c r="J251" s="1"/>
      <c r="K251" s="1"/>
      <c r="L251" s="1"/>
      <c r="M251" s="1"/>
    </row>
    <row r="252" spans="1:13" ht="19.899999999999999" customHeight="1" x14ac:dyDescent="0.35">
      <c r="A252" s="326"/>
      <c r="B252" s="345"/>
      <c r="C252" s="1" t="s">
        <v>340</v>
      </c>
      <c r="D252" s="1"/>
      <c r="E252" s="1"/>
      <c r="F252" s="1"/>
      <c r="G252" s="1"/>
      <c r="H252" s="1"/>
      <c r="I252" s="1"/>
      <c r="J252" s="1"/>
      <c r="K252" s="1"/>
      <c r="L252" s="1"/>
      <c r="M252" s="1"/>
    </row>
    <row r="253" spans="1:13" ht="6" customHeight="1" x14ac:dyDescent="0.35">
      <c r="A253" s="326"/>
      <c r="B253" s="1"/>
      <c r="C253" s="1"/>
      <c r="D253" s="1"/>
      <c r="E253" s="1"/>
      <c r="F253" s="1"/>
      <c r="G253" s="1"/>
      <c r="H253" s="1"/>
      <c r="I253" s="1"/>
      <c r="J253" s="1"/>
      <c r="K253" s="1"/>
      <c r="L253" s="1"/>
      <c r="M253" s="1"/>
    </row>
    <row r="254" spans="1:13" ht="19.899999999999999" customHeight="1" x14ac:dyDescent="0.35">
      <c r="A254" s="326"/>
      <c r="B254" s="345"/>
      <c r="C254" s="1" t="s">
        <v>403</v>
      </c>
      <c r="D254" s="1"/>
      <c r="E254" s="1"/>
      <c r="F254" s="1"/>
      <c r="G254" s="1"/>
      <c r="H254" s="1"/>
      <c r="I254" s="1"/>
      <c r="J254" s="1"/>
      <c r="K254" s="1"/>
      <c r="L254" s="1"/>
      <c r="M254" s="1"/>
    </row>
    <row r="255" spans="1:13" ht="6" customHeight="1" x14ac:dyDescent="0.35">
      <c r="A255" s="326"/>
      <c r="B255" s="326"/>
      <c r="C255" s="1"/>
      <c r="D255" s="1"/>
      <c r="E255" s="1"/>
      <c r="F255" s="1"/>
      <c r="G255" s="1"/>
      <c r="H255" s="1"/>
      <c r="I255" s="1"/>
      <c r="J255" s="1"/>
      <c r="K255" s="1"/>
      <c r="L255" s="1"/>
      <c r="M255" s="1"/>
    </row>
    <row r="256" spans="1:13" ht="19.899999999999999" customHeight="1" x14ac:dyDescent="0.35">
      <c r="A256" s="326"/>
      <c r="B256" s="1" t="s">
        <v>1522</v>
      </c>
      <c r="C256" s="1"/>
      <c r="D256" s="1"/>
      <c r="E256" s="1"/>
      <c r="F256" s="1"/>
      <c r="G256" s="1"/>
      <c r="H256" s="1"/>
      <c r="I256" s="1"/>
      <c r="J256" s="1"/>
      <c r="K256" s="1"/>
      <c r="L256" s="1"/>
      <c r="M256" s="1"/>
    </row>
    <row r="257" spans="1:13" ht="19.899999999999999" customHeight="1" x14ac:dyDescent="0.35">
      <c r="A257" s="326"/>
      <c r="B257" s="345"/>
      <c r="C257" s="1" t="s">
        <v>1523</v>
      </c>
      <c r="D257" s="1"/>
      <c r="E257" s="1"/>
      <c r="F257" s="1"/>
      <c r="G257" s="1"/>
      <c r="H257" s="1"/>
      <c r="I257" s="1"/>
      <c r="J257" s="1"/>
      <c r="K257" s="1"/>
      <c r="L257" s="1"/>
      <c r="M257" s="1"/>
    </row>
    <row r="258" spans="1:13" ht="19.899999999999999" customHeight="1" x14ac:dyDescent="0.35">
      <c r="A258" s="326"/>
      <c r="B258" s="326"/>
      <c r="C258" s="1"/>
      <c r="D258" s="1"/>
      <c r="E258" s="1"/>
      <c r="F258" s="1"/>
      <c r="G258" s="1"/>
      <c r="H258" s="1"/>
      <c r="I258" s="1"/>
      <c r="J258" s="1"/>
      <c r="K258" s="1"/>
      <c r="L258" s="1"/>
      <c r="M258" s="1"/>
    </row>
    <row r="259" spans="1:13" ht="19.899999999999999" customHeight="1" x14ac:dyDescent="0.35">
      <c r="A259" s="341" t="s">
        <v>1524</v>
      </c>
      <c r="B259" s="326"/>
      <c r="C259" s="1"/>
      <c r="D259" s="1"/>
      <c r="E259" s="1"/>
      <c r="F259" s="1"/>
      <c r="G259" s="1"/>
      <c r="H259" s="1"/>
      <c r="I259" s="1"/>
      <c r="J259" s="1"/>
      <c r="K259" s="1"/>
      <c r="L259" s="1"/>
      <c r="M259" s="1"/>
    </row>
    <row r="260" spans="1:13" ht="6" customHeight="1" x14ac:dyDescent="0.35">
      <c r="A260" s="326"/>
      <c r="B260" s="326"/>
      <c r="C260" s="1"/>
      <c r="D260" s="1"/>
      <c r="E260" s="1"/>
      <c r="F260" s="1"/>
      <c r="G260" s="1"/>
      <c r="H260" s="1"/>
      <c r="I260" s="1"/>
      <c r="J260" s="1"/>
      <c r="K260" s="1"/>
      <c r="L260" s="1"/>
      <c r="M260" s="1"/>
    </row>
    <row r="261" spans="1:13" ht="27" customHeight="1" x14ac:dyDescent="0.35">
      <c r="A261" s="326" t="s">
        <v>46</v>
      </c>
      <c r="B261" s="1140" t="s">
        <v>1525</v>
      </c>
      <c r="C261" s="927"/>
      <c r="D261" s="927"/>
      <c r="E261" s="927"/>
      <c r="F261" s="927"/>
      <c r="G261" s="927"/>
      <c r="H261" s="927"/>
      <c r="I261" s="927"/>
      <c r="J261" s="927"/>
      <c r="K261" s="927"/>
      <c r="L261" s="366"/>
      <c r="M261" s="1"/>
    </row>
    <row r="262" spans="1:13" ht="6" customHeight="1" x14ac:dyDescent="0.35">
      <c r="A262" s="326"/>
      <c r="B262" s="326"/>
      <c r="C262" s="1"/>
      <c r="D262" s="1"/>
      <c r="E262" s="1"/>
      <c r="F262" s="1"/>
      <c r="G262" s="1"/>
      <c r="H262" s="1"/>
      <c r="I262" s="1"/>
      <c r="J262" s="1"/>
      <c r="K262" s="1"/>
      <c r="L262" s="1"/>
      <c r="M262" s="1"/>
    </row>
    <row r="263" spans="1:13" ht="19.899999999999999" customHeight="1" x14ac:dyDescent="0.35">
      <c r="A263" s="326"/>
      <c r="B263" s="345"/>
      <c r="C263" s="1" t="s">
        <v>340</v>
      </c>
      <c r="D263" s="1"/>
      <c r="E263" s="1"/>
      <c r="F263" s="1"/>
      <c r="G263" s="1"/>
      <c r="H263" s="1"/>
      <c r="I263" s="1"/>
      <c r="J263" s="1"/>
      <c r="K263" s="1"/>
      <c r="L263" s="1"/>
      <c r="M263" s="1"/>
    </row>
    <row r="264" spans="1:13" ht="6" customHeight="1" x14ac:dyDescent="0.35">
      <c r="A264" s="326"/>
      <c r="B264" s="326"/>
      <c r="C264" s="1"/>
      <c r="D264" s="1"/>
      <c r="E264" s="1"/>
      <c r="F264" s="1"/>
      <c r="G264" s="1"/>
      <c r="H264" s="1"/>
      <c r="I264" s="1"/>
      <c r="J264" s="1"/>
      <c r="K264" s="1"/>
      <c r="L264" s="1"/>
      <c r="M264" s="1"/>
    </row>
    <row r="265" spans="1:13" ht="19.899999999999999" customHeight="1" x14ac:dyDescent="0.35">
      <c r="A265" s="326"/>
      <c r="B265" s="345"/>
      <c r="C265" s="1" t="s">
        <v>403</v>
      </c>
      <c r="D265" s="1"/>
      <c r="E265" s="1"/>
      <c r="F265" s="1"/>
      <c r="G265" s="1"/>
      <c r="H265" s="1"/>
      <c r="I265" s="1"/>
      <c r="J265" s="1"/>
      <c r="K265" s="1"/>
      <c r="L265" s="1"/>
      <c r="M265" s="1"/>
    </row>
    <row r="266" spans="1:13" ht="6" customHeight="1" x14ac:dyDescent="0.35">
      <c r="A266" s="326"/>
      <c r="B266" s="326"/>
      <c r="C266" s="1"/>
      <c r="D266" s="1"/>
      <c r="E266" s="1"/>
      <c r="F266" s="1"/>
      <c r="G266" s="1"/>
      <c r="H266" s="1"/>
      <c r="I266" s="1"/>
      <c r="J266" s="1"/>
      <c r="K266" s="1"/>
      <c r="L266" s="1"/>
      <c r="M266" s="1"/>
    </row>
    <row r="267" spans="1:13" ht="19.899999999999999" customHeight="1" x14ac:dyDescent="0.35">
      <c r="A267" s="326"/>
      <c r="B267" s="336" t="s">
        <v>1526</v>
      </c>
      <c r="C267" s="1"/>
      <c r="D267" s="1"/>
      <c r="E267" s="1"/>
      <c r="F267" s="1"/>
      <c r="G267" s="1"/>
      <c r="H267" s="1"/>
      <c r="I267" s="1"/>
      <c r="J267" s="1"/>
      <c r="K267" s="1"/>
      <c r="L267" s="1"/>
      <c r="M267" s="1"/>
    </row>
    <row r="268" spans="1:13" ht="6" customHeight="1" x14ac:dyDescent="0.35">
      <c r="A268" s="326"/>
      <c r="B268" s="326"/>
      <c r="C268" s="1"/>
      <c r="D268" s="1"/>
      <c r="E268" s="1"/>
      <c r="F268" s="1"/>
      <c r="G268" s="1"/>
      <c r="H268" s="1"/>
      <c r="I268" s="1"/>
      <c r="J268" s="1"/>
      <c r="K268" s="1"/>
      <c r="L268" s="1"/>
      <c r="M268" s="1"/>
    </row>
    <row r="269" spans="1:13" ht="19.899999999999999" customHeight="1" x14ac:dyDescent="0.35">
      <c r="A269" s="326"/>
      <c r="B269" s="1" t="s">
        <v>1527</v>
      </c>
      <c r="C269" s="1"/>
      <c r="D269" s="1"/>
      <c r="E269" s="1"/>
      <c r="F269" s="1"/>
      <c r="G269" s="1"/>
      <c r="H269" s="1"/>
      <c r="I269" s="1"/>
      <c r="J269" s="1"/>
      <c r="K269" s="1"/>
      <c r="L269" s="1"/>
      <c r="M269" s="1"/>
    </row>
    <row r="270" spans="1:13" ht="6" customHeight="1" x14ac:dyDescent="0.35">
      <c r="A270" s="326"/>
      <c r="B270" s="326"/>
      <c r="C270" s="1"/>
      <c r="D270" s="1"/>
      <c r="E270" s="1"/>
      <c r="F270" s="1"/>
      <c r="G270" s="1"/>
      <c r="H270" s="1"/>
      <c r="I270" s="1"/>
      <c r="J270" s="1"/>
      <c r="K270" s="1"/>
      <c r="L270" s="1"/>
      <c r="M270" s="1"/>
    </row>
    <row r="271" spans="1:13" ht="19.899999999999999" customHeight="1" x14ac:dyDescent="0.35">
      <c r="A271" s="326"/>
      <c r="B271" s="345"/>
      <c r="C271" s="1" t="s">
        <v>340</v>
      </c>
      <c r="D271" s="1"/>
      <c r="E271" s="1"/>
      <c r="F271" s="1"/>
      <c r="G271" s="1"/>
      <c r="H271" s="1"/>
      <c r="I271" s="1"/>
      <c r="J271" s="1"/>
      <c r="K271" s="1"/>
      <c r="L271" s="1"/>
      <c r="M271" s="1"/>
    </row>
    <row r="272" spans="1:13" ht="6" customHeight="1" x14ac:dyDescent="0.35">
      <c r="A272" s="326"/>
      <c r="B272" s="326"/>
      <c r="C272" s="1"/>
      <c r="D272" s="1"/>
      <c r="E272" s="1"/>
      <c r="F272" s="1"/>
      <c r="G272" s="1"/>
      <c r="H272" s="1"/>
      <c r="I272" s="1"/>
      <c r="J272" s="1"/>
      <c r="K272" s="1"/>
      <c r="L272" s="1"/>
      <c r="M272" s="1"/>
    </row>
    <row r="273" spans="1:13" ht="19.899999999999999" customHeight="1" x14ac:dyDescent="0.35">
      <c r="A273" s="326"/>
      <c r="B273" s="345"/>
      <c r="C273" s="1" t="s">
        <v>403</v>
      </c>
      <c r="D273" s="1"/>
      <c r="E273" s="1"/>
      <c r="F273" s="1"/>
      <c r="G273" s="1"/>
      <c r="H273" s="1"/>
      <c r="I273" s="1"/>
      <c r="J273" s="1"/>
      <c r="K273" s="1"/>
      <c r="L273" s="1"/>
      <c r="M273" s="1"/>
    </row>
    <row r="274" spans="1:13" ht="6" customHeight="1" x14ac:dyDescent="0.35">
      <c r="A274" s="326"/>
      <c r="B274" s="326"/>
      <c r="C274" s="1"/>
      <c r="D274" s="1"/>
      <c r="E274" s="1"/>
      <c r="F274" s="1"/>
      <c r="G274" s="1"/>
      <c r="H274" s="1"/>
      <c r="I274" s="1"/>
      <c r="J274" s="1"/>
      <c r="K274" s="1"/>
      <c r="L274" s="1"/>
      <c r="M274" s="1"/>
    </row>
    <row r="275" spans="1:13" ht="30" customHeight="1" x14ac:dyDescent="0.35">
      <c r="A275" s="336"/>
      <c r="B275" s="1140" t="s">
        <v>1528</v>
      </c>
      <c r="C275" s="927"/>
      <c r="D275" s="927"/>
      <c r="E275" s="927"/>
      <c r="F275" s="927"/>
      <c r="G275" s="927"/>
      <c r="H275" s="927"/>
      <c r="I275" s="927"/>
      <c r="J275" s="927"/>
      <c r="K275" s="927"/>
      <c r="L275" s="366"/>
      <c r="M275" s="1"/>
    </row>
    <row r="276" spans="1:13" ht="6" customHeight="1" x14ac:dyDescent="0.35">
      <c r="A276" s="326"/>
      <c r="B276" s="336"/>
      <c r="C276" s="1"/>
      <c r="D276" s="1"/>
      <c r="E276" s="1"/>
      <c r="F276" s="1"/>
      <c r="G276" s="1"/>
      <c r="H276" s="1"/>
      <c r="I276" s="1"/>
      <c r="J276" s="1"/>
      <c r="K276" s="1"/>
      <c r="L276" s="1"/>
      <c r="M276" s="1"/>
    </row>
    <row r="277" spans="1:13" ht="19.899999999999999" customHeight="1" x14ac:dyDescent="0.35">
      <c r="A277" s="326"/>
      <c r="B277" s="336" t="s">
        <v>750</v>
      </c>
      <c r="C277" s="469"/>
      <c r="D277" s="1141"/>
      <c r="E277" s="1142"/>
      <c r="F277" s="1142"/>
      <c r="G277" s="1142"/>
      <c r="H277" s="1142"/>
      <c r="I277" s="1142"/>
      <c r="J277" s="1142"/>
      <c r="K277" s="1142"/>
      <c r="L277" s="367"/>
      <c r="M277" s="1"/>
    </row>
    <row r="278" spans="1:13" ht="6" customHeight="1" x14ac:dyDescent="0.35">
      <c r="A278" s="326"/>
      <c r="B278" s="326"/>
      <c r="C278" s="1"/>
      <c r="D278" s="1"/>
      <c r="E278" s="1"/>
      <c r="F278" s="1"/>
      <c r="G278" s="1"/>
      <c r="H278" s="1"/>
      <c r="I278" s="1"/>
      <c r="J278" s="1"/>
      <c r="K278" s="1"/>
      <c r="L278" s="1"/>
      <c r="M278" s="1"/>
    </row>
    <row r="279" spans="1:13" ht="19.899999999999999" customHeight="1" x14ac:dyDescent="0.35">
      <c r="A279" s="326"/>
      <c r="B279" s="336" t="s">
        <v>1529</v>
      </c>
      <c r="C279" s="1"/>
      <c r="D279" s="1141"/>
      <c r="E279" s="1142"/>
      <c r="F279" s="1142"/>
      <c r="G279" s="1142"/>
      <c r="H279" s="1142"/>
      <c r="I279" s="1142"/>
      <c r="J279" s="1142"/>
      <c r="K279" s="1142"/>
      <c r="L279" s="367"/>
      <c r="M279" s="1"/>
    </row>
    <row r="280" spans="1:13" ht="6" customHeight="1" x14ac:dyDescent="0.35">
      <c r="A280" s="326"/>
      <c r="B280" s="336"/>
      <c r="C280" s="1"/>
      <c r="D280" s="1"/>
      <c r="E280" s="1"/>
      <c r="F280" s="1"/>
      <c r="G280" s="1"/>
      <c r="H280" s="1"/>
      <c r="I280" s="1"/>
      <c r="J280" s="1"/>
      <c r="K280" s="1"/>
      <c r="L280" s="1"/>
      <c r="M280" s="1"/>
    </row>
    <row r="281" spans="1:13" ht="79.900000000000006" customHeight="1" x14ac:dyDescent="0.35">
      <c r="A281" s="326"/>
      <c r="B281" s="336" t="s">
        <v>1530</v>
      </c>
      <c r="C281" s="1"/>
      <c r="D281" s="1146"/>
      <c r="E281" s="1147"/>
      <c r="F281" s="1147"/>
      <c r="G281" s="1147"/>
      <c r="H281" s="1147"/>
      <c r="I281" s="1147"/>
      <c r="J281" s="1147"/>
      <c r="K281" s="1147"/>
      <c r="L281" s="788"/>
      <c r="M281" s="1"/>
    </row>
    <row r="282" spans="1:13" ht="6" customHeight="1" x14ac:dyDescent="0.35">
      <c r="A282" s="326"/>
      <c r="B282" s="336"/>
      <c r="C282" s="1"/>
      <c r="D282" s="1"/>
      <c r="E282" s="1"/>
      <c r="F282" s="1"/>
      <c r="G282" s="1"/>
      <c r="H282" s="1"/>
      <c r="I282" s="1"/>
      <c r="J282" s="1"/>
      <c r="K282" s="1"/>
      <c r="L282" s="1"/>
      <c r="M282" s="1"/>
    </row>
    <row r="283" spans="1:13" ht="19.899999999999999" customHeight="1" x14ac:dyDescent="0.35">
      <c r="A283" s="326"/>
      <c r="B283" s="336" t="s">
        <v>1531</v>
      </c>
      <c r="C283" s="1"/>
      <c r="D283" s="1"/>
      <c r="E283" s="1"/>
      <c r="F283" s="1"/>
      <c r="G283" s="1"/>
      <c r="H283" s="1"/>
      <c r="I283" s="1"/>
      <c r="J283" s="1"/>
      <c r="K283" s="1"/>
      <c r="L283" s="1"/>
      <c r="M283" s="1"/>
    </row>
    <row r="284" spans="1:13" ht="6" customHeight="1" x14ac:dyDescent="0.35">
      <c r="A284" s="326"/>
      <c r="B284" s="336"/>
      <c r="C284" s="1"/>
      <c r="D284" s="1"/>
      <c r="E284" s="1"/>
      <c r="F284" s="1"/>
      <c r="G284" s="1"/>
      <c r="H284" s="1"/>
      <c r="I284" s="1"/>
      <c r="J284" s="1"/>
      <c r="K284" s="1"/>
      <c r="L284" s="1"/>
      <c r="M284" s="1"/>
    </row>
    <row r="285" spans="1:13" ht="19.899999999999999" customHeight="1" x14ac:dyDescent="0.35">
      <c r="A285" s="326"/>
      <c r="B285" s="345"/>
      <c r="C285" s="1" t="s">
        <v>340</v>
      </c>
      <c r="D285" s="1"/>
      <c r="E285" s="1"/>
      <c r="F285" s="1"/>
      <c r="G285" s="1"/>
      <c r="H285" s="1"/>
      <c r="I285" s="1"/>
      <c r="J285" s="1"/>
      <c r="K285" s="1"/>
      <c r="L285" s="1"/>
      <c r="M285" s="1"/>
    </row>
    <row r="286" spans="1:13" ht="6" customHeight="1" x14ac:dyDescent="0.35">
      <c r="A286" s="326"/>
      <c r="B286" s="336"/>
      <c r="C286" s="1"/>
      <c r="D286" s="1"/>
      <c r="E286" s="1"/>
      <c r="F286" s="1"/>
      <c r="G286" s="1"/>
      <c r="H286" s="1"/>
      <c r="I286" s="1"/>
      <c r="J286" s="1"/>
      <c r="K286" s="1"/>
      <c r="L286" s="1"/>
      <c r="M286" s="1"/>
    </row>
    <row r="287" spans="1:13" ht="19.899999999999999" customHeight="1" x14ac:dyDescent="0.35">
      <c r="A287" s="326"/>
      <c r="B287" s="345"/>
      <c r="C287" s="1" t="s">
        <v>403</v>
      </c>
      <c r="D287" s="1"/>
      <c r="E287" s="1"/>
      <c r="F287" s="1"/>
      <c r="G287" s="1"/>
      <c r="H287" s="1"/>
      <c r="I287" s="1"/>
      <c r="J287" s="1"/>
      <c r="K287" s="1"/>
      <c r="L287" s="1"/>
      <c r="M287" s="1"/>
    </row>
    <row r="288" spans="1:13" ht="6" customHeight="1" x14ac:dyDescent="0.35">
      <c r="A288" s="326"/>
      <c r="B288" s="326"/>
      <c r="C288" s="1"/>
      <c r="D288" s="1"/>
      <c r="E288" s="1"/>
      <c r="F288" s="1"/>
      <c r="G288" s="1"/>
      <c r="H288" s="1"/>
      <c r="I288" s="1"/>
      <c r="J288" s="1"/>
      <c r="K288" s="1"/>
      <c r="L288" s="1"/>
      <c r="M288" s="1"/>
    </row>
    <row r="289" spans="1:13" ht="28.15" customHeight="1" x14ac:dyDescent="0.35">
      <c r="A289" s="326"/>
      <c r="B289" s="1140" t="s">
        <v>1532</v>
      </c>
      <c r="C289" s="927"/>
      <c r="D289" s="927"/>
      <c r="E289" s="927"/>
      <c r="F289" s="927"/>
      <c r="G289" s="927"/>
      <c r="H289" s="927"/>
      <c r="I289" s="927"/>
      <c r="J289" s="927"/>
      <c r="K289" s="927"/>
      <c r="L289" s="1"/>
      <c r="M289" s="1"/>
    </row>
    <row r="290" spans="1:13" ht="19.899999999999999" customHeight="1" x14ac:dyDescent="0.35">
      <c r="A290" s="326"/>
      <c r="B290" s="326"/>
      <c r="C290" s="1"/>
      <c r="D290" s="1"/>
      <c r="E290" s="1"/>
      <c r="F290" s="1"/>
      <c r="G290" s="1"/>
      <c r="H290" s="1"/>
      <c r="I290" s="1"/>
      <c r="J290" s="1"/>
      <c r="K290" s="1"/>
      <c r="L290" s="1"/>
      <c r="M290" s="1"/>
    </row>
    <row r="291" spans="1:13" ht="19.899999999999999" customHeight="1" x14ac:dyDescent="0.35">
      <c r="A291" s="341" t="s">
        <v>1533</v>
      </c>
      <c r="B291" s="1"/>
      <c r="C291" s="1"/>
      <c r="D291" s="1"/>
      <c r="E291" s="1"/>
      <c r="F291" s="1"/>
      <c r="G291" s="1"/>
      <c r="H291" s="1"/>
      <c r="I291" s="1"/>
      <c r="J291" s="1"/>
      <c r="K291" s="1"/>
      <c r="L291" s="1"/>
      <c r="M291" s="1"/>
    </row>
    <row r="292" spans="1:13" ht="6" customHeight="1" x14ac:dyDescent="0.35">
      <c r="A292" s="326"/>
      <c r="B292" s="1"/>
      <c r="C292" s="1"/>
      <c r="D292" s="1"/>
      <c r="E292" s="1"/>
      <c r="F292" s="1"/>
      <c r="G292" s="1"/>
      <c r="H292" s="1"/>
      <c r="I292" s="1"/>
      <c r="J292" s="1"/>
      <c r="K292" s="1"/>
      <c r="L292" s="1"/>
      <c r="M292" s="1"/>
    </row>
    <row r="293" spans="1:13" ht="31.15" customHeight="1" x14ac:dyDescent="0.35">
      <c r="A293" s="326" t="s">
        <v>46</v>
      </c>
      <c r="B293" s="948" t="s">
        <v>1534</v>
      </c>
      <c r="C293" s="927"/>
      <c r="D293" s="927"/>
      <c r="E293" s="927"/>
      <c r="F293" s="927"/>
      <c r="G293" s="927"/>
      <c r="H293" s="927"/>
      <c r="I293" s="927"/>
      <c r="J293" s="927"/>
      <c r="K293" s="927"/>
      <c r="L293" s="366"/>
      <c r="M293" s="1"/>
    </row>
    <row r="294" spans="1:13" ht="6" customHeight="1" x14ac:dyDescent="0.35">
      <c r="A294" s="326"/>
      <c r="B294" s="1"/>
      <c r="C294" s="1"/>
      <c r="D294" s="1"/>
      <c r="E294" s="1"/>
      <c r="F294" s="1"/>
      <c r="G294" s="1"/>
      <c r="H294" s="1"/>
      <c r="I294" s="1"/>
      <c r="J294" s="1"/>
      <c r="K294" s="1"/>
      <c r="L294" s="1"/>
      <c r="M294" s="1"/>
    </row>
    <row r="295" spans="1:13" ht="19.899999999999999" customHeight="1" x14ac:dyDescent="0.35">
      <c r="A295" s="326"/>
      <c r="B295" s="345"/>
      <c r="C295" s="1" t="s">
        <v>340</v>
      </c>
      <c r="D295" s="1"/>
      <c r="E295" s="1"/>
      <c r="F295" s="1"/>
      <c r="G295" s="1"/>
      <c r="H295" s="1"/>
      <c r="I295" s="1"/>
      <c r="J295" s="1"/>
      <c r="K295" s="1"/>
      <c r="L295" s="1"/>
      <c r="M295" s="1"/>
    </row>
    <row r="296" spans="1:13" ht="6" customHeight="1" x14ac:dyDescent="0.35">
      <c r="A296" s="326"/>
      <c r="B296" s="1"/>
      <c r="C296" s="1"/>
      <c r="D296" s="1"/>
      <c r="E296" s="1"/>
      <c r="F296" s="1"/>
      <c r="G296" s="1"/>
      <c r="H296" s="1"/>
      <c r="I296" s="1"/>
      <c r="J296" s="1"/>
      <c r="K296" s="1"/>
      <c r="L296" s="1"/>
      <c r="M296" s="1"/>
    </row>
    <row r="297" spans="1:13" ht="19.899999999999999" customHeight="1" x14ac:dyDescent="0.35">
      <c r="A297" s="326"/>
      <c r="B297" s="345"/>
      <c r="C297" s="1" t="s">
        <v>403</v>
      </c>
      <c r="D297" s="1"/>
      <c r="E297" s="1"/>
      <c r="F297" s="1"/>
      <c r="G297" s="1"/>
      <c r="H297" s="1"/>
      <c r="I297" s="1"/>
      <c r="J297" s="1"/>
      <c r="K297" s="1"/>
      <c r="L297" s="1"/>
      <c r="M297" s="1"/>
    </row>
    <row r="298" spans="1:13" ht="6" customHeight="1" x14ac:dyDescent="0.35">
      <c r="A298" s="326"/>
      <c r="B298" s="1"/>
      <c r="C298" s="1"/>
      <c r="D298" s="1"/>
      <c r="E298" s="1"/>
      <c r="F298" s="1"/>
      <c r="G298" s="1"/>
      <c r="H298" s="1"/>
      <c r="I298" s="1"/>
      <c r="J298" s="1"/>
      <c r="K298" s="1"/>
      <c r="L298" s="1"/>
      <c r="M298" s="1"/>
    </row>
    <row r="299" spans="1:13" ht="19.899999999999999" customHeight="1" x14ac:dyDescent="0.35">
      <c r="A299" s="326"/>
      <c r="B299" s="1" t="s">
        <v>1535</v>
      </c>
      <c r="C299" s="1"/>
      <c r="D299" s="1"/>
      <c r="E299" s="1"/>
      <c r="F299" s="1"/>
      <c r="G299" s="1"/>
      <c r="H299" s="1"/>
      <c r="I299" s="1"/>
      <c r="J299" s="1"/>
      <c r="K299" s="1"/>
      <c r="L299" s="1"/>
      <c r="M299" s="1"/>
    </row>
    <row r="300" spans="1:13" ht="19.899999999999999" customHeight="1" x14ac:dyDescent="0.35">
      <c r="A300" s="326"/>
      <c r="B300" s="345"/>
      <c r="C300" s="1" t="s">
        <v>1523</v>
      </c>
      <c r="D300" s="1"/>
      <c r="E300" s="1"/>
      <c r="F300" s="1"/>
      <c r="G300" s="1"/>
      <c r="H300" s="1"/>
      <c r="I300" s="1"/>
      <c r="J300" s="1"/>
      <c r="K300" s="1"/>
      <c r="L300" s="1"/>
      <c r="M300" s="1"/>
    </row>
    <row r="301" spans="1:13" ht="6" customHeight="1" x14ac:dyDescent="0.35">
      <c r="A301" s="326"/>
      <c r="B301" s="1"/>
      <c r="C301" s="1"/>
      <c r="D301" s="1"/>
      <c r="E301" s="1"/>
      <c r="F301" s="1"/>
      <c r="G301" s="1"/>
      <c r="H301" s="1"/>
      <c r="I301" s="1"/>
      <c r="J301" s="1"/>
      <c r="K301" s="1"/>
      <c r="L301" s="1"/>
      <c r="M301" s="1"/>
    </row>
    <row r="302" spans="1:13" ht="60.65" customHeight="1" x14ac:dyDescent="0.35">
      <c r="A302" s="326"/>
      <c r="B302" s="1145"/>
      <c r="C302" s="1148"/>
      <c r="D302" s="1148"/>
      <c r="E302" s="1148"/>
      <c r="F302" s="1148"/>
      <c r="G302" s="1148"/>
      <c r="H302" s="1148"/>
      <c r="I302" s="1148"/>
      <c r="J302" s="1148"/>
      <c r="K302" s="1148"/>
      <c r="L302" s="368"/>
      <c r="M302" s="1"/>
    </row>
    <row r="303" spans="1:13" ht="10.15" customHeight="1" x14ac:dyDescent="0.35">
      <c r="A303" s="326"/>
      <c r="B303" s="1"/>
      <c r="C303" s="1"/>
      <c r="D303" s="1"/>
      <c r="E303" s="1"/>
      <c r="F303" s="1"/>
      <c r="G303" s="1"/>
      <c r="H303" s="1"/>
      <c r="I303" s="1"/>
      <c r="J303" s="1"/>
      <c r="K303" s="1"/>
      <c r="L303" s="1"/>
      <c r="M303" s="1"/>
    </row>
    <row r="304" spans="1:13" ht="31.15" customHeight="1" x14ac:dyDescent="0.35">
      <c r="A304" s="326" t="s">
        <v>54</v>
      </c>
      <c r="B304" s="948" t="s">
        <v>1536</v>
      </c>
      <c r="C304" s="927"/>
      <c r="D304" s="927"/>
      <c r="E304" s="927"/>
      <c r="F304" s="927"/>
      <c r="G304" s="927"/>
      <c r="H304" s="927"/>
      <c r="I304" s="927"/>
      <c r="J304" s="927"/>
      <c r="K304" s="927"/>
      <c r="L304" s="366"/>
      <c r="M304" s="1"/>
    </row>
    <row r="305" spans="1:13" ht="6" customHeight="1" x14ac:dyDescent="0.35">
      <c r="A305" s="326"/>
      <c r="B305" s="1"/>
      <c r="C305" s="1"/>
      <c r="D305" s="1"/>
      <c r="E305" s="1"/>
      <c r="F305" s="1"/>
      <c r="G305" s="1"/>
      <c r="H305" s="1"/>
      <c r="I305" s="1"/>
      <c r="J305" s="1"/>
      <c r="K305" s="1"/>
      <c r="L305" s="1"/>
      <c r="M305" s="1"/>
    </row>
    <row r="306" spans="1:13" ht="19.899999999999999" customHeight="1" x14ac:dyDescent="0.35">
      <c r="A306" s="326"/>
      <c r="B306" s="345"/>
      <c r="C306" s="1" t="s">
        <v>340</v>
      </c>
      <c r="D306" s="1"/>
      <c r="E306" s="1"/>
      <c r="F306" s="1"/>
      <c r="G306" s="1"/>
      <c r="H306" s="1"/>
      <c r="I306" s="1"/>
      <c r="J306" s="1"/>
      <c r="K306" s="1"/>
      <c r="L306" s="1"/>
      <c r="M306" s="1"/>
    </row>
    <row r="307" spans="1:13" ht="6" customHeight="1" x14ac:dyDescent="0.35">
      <c r="A307" s="326"/>
      <c r="B307" s="1"/>
      <c r="C307" s="1"/>
      <c r="D307" s="1"/>
      <c r="E307" s="1"/>
      <c r="F307" s="1"/>
      <c r="G307" s="1"/>
      <c r="H307" s="1"/>
      <c r="I307" s="1"/>
      <c r="J307" s="1"/>
      <c r="K307" s="1"/>
      <c r="L307" s="1"/>
      <c r="M307" s="1"/>
    </row>
    <row r="308" spans="1:13" ht="19.899999999999999" customHeight="1" x14ac:dyDescent="0.35">
      <c r="A308" s="326"/>
      <c r="B308" s="345"/>
      <c r="C308" s="1" t="s">
        <v>403</v>
      </c>
      <c r="D308" s="1"/>
      <c r="E308" s="1"/>
      <c r="F308" s="1"/>
      <c r="G308" s="1"/>
      <c r="H308" s="1"/>
      <c r="I308" s="1"/>
      <c r="J308" s="1"/>
      <c r="K308" s="1"/>
      <c r="L308" s="1"/>
      <c r="M308" s="1"/>
    </row>
    <row r="309" spans="1:13" ht="6" customHeight="1" x14ac:dyDescent="0.35">
      <c r="A309" s="326"/>
      <c r="B309" s="1"/>
      <c r="C309" s="1"/>
      <c r="D309" s="1"/>
      <c r="E309" s="1"/>
      <c r="F309" s="1"/>
      <c r="G309" s="1"/>
      <c r="H309" s="1"/>
      <c r="I309" s="1"/>
      <c r="J309" s="1"/>
      <c r="K309" s="1"/>
      <c r="L309" s="1"/>
      <c r="M309" s="1"/>
    </row>
    <row r="310" spans="1:13" ht="19.899999999999999" customHeight="1" x14ac:dyDescent="0.35">
      <c r="A310" s="326"/>
      <c r="B310" s="345"/>
      <c r="C310" s="1" t="s">
        <v>1537</v>
      </c>
      <c r="D310" s="1"/>
      <c r="E310" s="1"/>
      <c r="F310" s="1"/>
      <c r="G310" s="1"/>
      <c r="H310" s="1"/>
      <c r="I310" s="1"/>
      <c r="J310" s="1"/>
      <c r="K310" s="1"/>
      <c r="L310" s="1"/>
      <c r="M310" s="1"/>
    </row>
    <row r="311" spans="1:13" ht="10.15" customHeight="1" x14ac:dyDescent="0.35">
      <c r="A311" s="326"/>
      <c r="B311" s="1"/>
      <c r="C311" s="1"/>
      <c r="D311" s="1"/>
      <c r="E311" s="1"/>
      <c r="F311" s="1"/>
      <c r="G311" s="1"/>
      <c r="H311" s="1"/>
      <c r="I311" s="1"/>
      <c r="J311" s="1"/>
      <c r="K311" s="1"/>
      <c r="L311" s="1"/>
      <c r="M311" s="1"/>
    </row>
    <row r="312" spans="1:13" ht="19.899999999999999" customHeight="1" x14ac:dyDescent="0.35">
      <c r="A312" s="326" t="s">
        <v>62</v>
      </c>
      <c r="B312" s="469" t="s">
        <v>1538</v>
      </c>
      <c r="C312" s="1"/>
      <c r="D312" s="1"/>
      <c r="E312" s="1"/>
      <c r="F312" s="1"/>
      <c r="G312" s="1"/>
      <c r="H312" s="1"/>
      <c r="I312" s="1"/>
      <c r="J312" s="1"/>
      <c r="K312" s="1"/>
      <c r="L312" s="1"/>
      <c r="M312" s="1"/>
    </row>
    <row r="313" spans="1:13" ht="6" customHeight="1" x14ac:dyDescent="0.35">
      <c r="A313" s="326"/>
      <c r="B313" s="1"/>
      <c r="C313" s="1"/>
      <c r="D313" s="1"/>
      <c r="E313" s="1"/>
      <c r="F313" s="1"/>
      <c r="G313" s="1"/>
      <c r="H313" s="1"/>
      <c r="I313" s="1"/>
      <c r="J313" s="1"/>
      <c r="K313" s="1"/>
      <c r="L313" s="1"/>
      <c r="M313" s="1"/>
    </row>
    <row r="314" spans="1:13" ht="19.899999999999999" customHeight="1" x14ac:dyDescent="0.35">
      <c r="A314" s="326"/>
      <c r="B314" s="345"/>
      <c r="C314" s="1" t="s">
        <v>340</v>
      </c>
      <c r="D314" s="1"/>
      <c r="E314" s="1"/>
      <c r="F314" s="1"/>
      <c r="G314" s="1"/>
      <c r="H314" s="1"/>
      <c r="I314" s="1"/>
      <c r="J314" s="1"/>
      <c r="K314" s="1"/>
      <c r="L314" s="1"/>
      <c r="M314" s="1"/>
    </row>
    <row r="315" spans="1:13" ht="6" customHeight="1" x14ac:dyDescent="0.35">
      <c r="A315" s="326"/>
      <c r="B315" s="1"/>
      <c r="C315" s="1"/>
      <c r="D315" s="1"/>
      <c r="E315" s="1"/>
      <c r="F315" s="1"/>
      <c r="G315" s="1"/>
      <c r="H315" s="1"/>
      <c r="I315" s="1"/>
      <c r="J315" s="1"/>
      <c r="K315" s="1"/>
      <c r="L315" s="1"/>
      <c r="M315" s="1"/>
    </row>
    <row r="316" spans="1:13" ht="19.899999999999999" customHeight="1" x14ac:dyDescent="0.35">
      <c r="A316" s="326"/>
      <c r="B316" s="345"/>
      <c r="C316" s="1" t="s">
        <v>403</v>
      </c>
      <c r="D316" s="1"/>
      <c r="E316" s="1"/>
      <c r="F316" s="1"/>
      <c r="G316" s="1"/>
      <c r="H316" s="1"/>
      <c r="I316" s="1"/>
      <c r="J316" s="1"/>
      <c r="K316" s="1"/>
      <c r="L316" s="1"/>
      <c r="M316" s="1"/>
    </row>
    <row r="317" spans="1:13" ht="6" customHeight="1" x14ac:dyDescent="0.35">
      <c r="A317" s="326"/>
      <c r="B317" s="1"/>
      <c r="C317" s="1"/>
      <c r="D317" s="1"/>
      <c r="E317" s="1"/>
      <c r="F317" s="1"/>
      <c r="G317" s="1"/>
      <c r="H317" s="1"/>
      <c r="I317" s="1"/>
      <c r="J317" s="1"/>
      <c r="K317" s="1"/>
      <c r="L317" s="1"/>
      <c r="M317" s="1"/>
    </row>
    <row r="318" spans="1:13" ht="19.899999999999999" customHeight="1" x14ac:dyDescent="0.35">
      <c r="A318" s="326"/>
      <c r="B318" s="345"/>
      <c r="C318" s="1" t="s">
        <v>1537</v>
      </c>
      <c r="D318" s="1"/>
      <c r="E318" s="1"/>
      <c r="F318" s="1"/>
      <c r="G318" s="1"/>
      <c r="H318" s="1"/>
      <c r="I318" s="1"/>
      <c r="J318" s="1"/>
      <c r="K318" s="1"/>
      <c r="L318" s="1"/>
      <c r="M318" s="1"/>
    </row>
    <row r="319" spans="1:13" ht="6" customHeight="1" x14ac:dyDescent="0.35">
      <c r="A319" s="326"/>
      <c r="B319" s="1"/>
      <c r="C319" s="1"/>
      <c r="D319" s="1"/>
      <c r="E319" s="1"/>
      <c r="F319" s="1"/>
      <c r="G319" s="1"/>
      <c r="H319" s="1"/>
      <c r="I319" s="1"/>
      <c r="J319" s="1"/>
      <c r="K319" s="1"/>
      <c r="L319" s="1"/>
      <c r="M319" s="1"/>
    </row>
    <row r="320" spans="1:13" ht="31.15" customHeight="1" x14ac:dyDescent="0.35">
      <c r="A320" s="326"/>
      <c r="B320" s="948" t="s">
        <v>1539</v>
      </c>
      <c r="C320" s="949"/>
      <c r="D320" s="949"/>
      <c r="E320" s="949"/>
      <c r="F320" s="949"/>
      <c r="G320" s="949"/>
      <c r="H320" s="949"/>
      <c r="I320" s="949"/>
      <c r="J320" s="949"/>
      <c r="K320" s="949"/>
      <c r="L320" s="368"/>
      <c r="M320" s="1"/>
    </row>
    <row r="321" spans="1:13" ht="19.899999999999999" customHeight="1" x14ac:dyDescent="0.35">
      <c r="A321" s="326"/>
      <c r="B321" s="376"/>
      <c r="C321" s="1" t="s">
        <v>1462</v>
      </c>
      <c r="D321" s="1"/>
      <c r="E321" s="1"/>
      <c r="F321" s="1"/>
      <c r="G321" s="1"/>
      <c r="H321" s="1"/>
      <c r="I321" s="1"/>
      <c r="J321" s="1"/>
      <c r="K321" s="1"/>
      <c r="L321" s="1"/>
      <c r="M321" s="1"/>
    </row>
    <row r="322" spans="1:13" ht="10.15" customHeight="1" x14ac:dyDescent="0.35">
      <c r="A322" s="326"/>
      <c r="B322" s="1"/>
      <c r="C322" s="1"/>
      <c r="D322" s="1"/>
      <c r="E322" s="1"/>
      <c r="F322" s="1"/>
      <c r="G322" s="1"/>
      <c r="H322" s="1"/>
      <c r="I322" s="1"/>
      <c r="J322" s="1"/>
      <c r="K322" s="1"/>
      <c r="L322" s="1"/>
      <c r="M322" s="1"/>
    </row>
    <row r="323" spans="1:13" ht="36" customHeight="1" x14ac:dyDescent="0.35">
      <c r="A323" s="326" t="s">
        <v>1220</v>
      </c>
      <c r="B323" s="948" t="s">
        <v>1540</v>
      </c>
      <c r="C323" s="927"/>
      <c r="D323" s="927"/>
      <c r="E323" s="927"/>
      <c r="F323" s="927"/>
      <c r="G323" s="927"/>
      <c r="H323" s="927"/>
      <c r="I323" s="927"/>
      <c r="J323" s="927"/>
      <c r="K323" s="927"/>
      <c r="L323" s="366"/>
      <c r="M323" s="1"/>
    </row>
    <row r="324" spans="1:13" ht="6" customHeight="1" x14ac:dyDescent="0.35">
      <c r="A324" s="326"/>
      <c r="B324" s="1"/>
      <c r="C324" s="1"/>
      <c r="D324" s="1"/>
      <c r="E324" s="1"/>
      <c r="F324" s="1"/>
      <c r="G324" s="1"/>
      <c r="H324" s="1"/>
      <c r="I324" s="1"/>
      <c r="J324" s="1"/>
      <c r="K324" s="1"/>
      <c r="L324" s="1"/>
      <c r="M324" s="1"/>
    </row>
    <row r="325" spans="1:13" ht="19.899999999999999" customHeight="1" x14ac:dyDescent="0.35">
      <c r="A325" s="326"/>
      <c r="B325" s="345"/>
      <c r="C325" s="1" t="s">
        <v>340</v>
      </c>
      <c r="D325" s="1"/>
      <c r="E325" s="1"/>
      <c r="F325" s="1"/>
      <c r="G325" s="1"/>
      <c r="H325" s="1"/>
      <c r="I325" s="1"/>
      <c r="J325" s="1"/>
      <c r="K325" s="1"/>
      <c r="L325" s="1"/>
      <c r="M325" s="1"/>
    </row>
    <row r="326" spans="1:13" ht="6" customHeight="1" x14ac:dyDescent="0.35">
      <c r="A326" s="326"/>
      <c r="B326" s="1"/>
      <c r="C326" s="1"/>
      <c r="D326" s="1"/>
      <c r="E326" s="1"/>
      <c r="F326" s="1"/>
      <c r="G326" s="1"/>
      <c r="H326" s="1"/>
      <c r="I326" s="1"/>
      <c r="J326" s="1"/>
      <c r="K326" s="1"/>
      <c r="L326" s="1"/>
      <c r="M326" s="1"/>
    </row>
    <row r="327" spans="1:13" ht="19.899999999999999" customHeight="1" x14ac:dyDescent="0.35">
      <c r="A327" s="326"/>
      <c r="B327" s="345"/>
      <c r="C327" s="1" t="s">
        <v>403</v>
      </c>
      <c r="D327" s="1"/>
      <c r="E327" s="1"/>
      <c r="F327" s="1"/>
      <c r="G327" s="1"/>
      <c r="H327" s="1"/>
      <c r="I327" s="1"/>
      <c r="J327" s="1"/>
      <c r="K327" s="1"/>
      <c r="L327" s="1"/>
      <c r="M327" s="1"/>
    </row>
    <row r="328" spans="1:13" ht="6" customHeight="1" x14ac:dyDescent="0.35">
      <c r="A328" s="326"/>
      <c r="B328" s="1"/>
      <c r="C328" s="1"/>
      <c r="D328" s="1"/>
      <c r="E328" s="1"/>
      <c r="F328" s="1"/>
      <c r="G328" s="1"/>
      <c r="H328" s="1"/>
      <c r="I328" s="1"/>
      <c r="J328" s="1"/>
      <c r="K328" s="1"/>
      <c r="L328" s="1"/>
      <c r="M328" s="1"/>
    </row>
    <row r="329" spans="1:13" ht="33.65" customHeight="1" x14ac:dyDescent="0.35">
      <c r="A329" s="326"/>
      <c r="B329" s="926" t="s">
        <v>1541</v>
      </c>
      <c r="C329" s="927"/>
      <c r="D329" s="927"/>
      <c r="E329" s="927"/>
      <c r="F329" s="927"/>
      <c r="G329" s="927"/>
      <c r="H329" s="927"/>
      <c r="I329" s="927"/>
      <c r="J329" s="927"/>
      <c r="K329" s="927"/>
      <c r="L329" s="366"/>
      <c r="M329" s="1"/>
    </row>
    <row r="330" spans="1:13" ht="119.5" customHeight="1" x14ac:dyDescent="0.35">
      <c r="A330" s="1"/>
      <c r="B330" s="1145"/>
      <c r="C330" s="1148"/>
      <c r="D330" s="1148"/>
      <c r="E330" s="1148"/>
      <c r="F330" s="1148"/>
      <c r="G330" s="1148"/>
      <c r="H330" s="1148"/>
      <c r="I330" s="1148"/>
      <c r="J330" s="1148"/>
      <c r="K330" s="1148"/>
      <c r="L330" s="366"/>
      <c r="M330" s="1"/>
    </row>
    <row r="331" spans="1:13" ht="19.899999999999999" customHeight="1" x14ac:dyDescent="0.35">
      <c r="A331" s="1"/>
      <c r="B331" s="1"/>
      <c r="C331" s="1"/>
      <c r="D331" s="1"/>
      <c r="E331" s="1"/>
      <c r="F331" s="1"/>
      <c r="G331" s="1"/>
      <c r="H331" s="1"/>
      <c r="I331" s="1"/>
      <c r="J331" s="1"/>
      <c r="K331" s="1"/>
      <c r="L331" s="1"/>
      <c r="M331" s="1"/>
    </row>
    <row r="332" spans="1:13" ht="19.899999999999999" customHeight="1" x14ac:dyDescent="0.35">
      <c r="A332" s="41" t="s">
        <v>1542</v>
      </c>
      <c r="B332" s="1"/>
      <c r="C332" s="1"/>
      <c r="D332" s="1"/>
      <c r="E332" s="1"/>
      <c r="F332" s="1"/>
      <c r="G332" s="1"/>
      <c r="H332" s="1"/>
      <c r="I332" s="1"/>
      <c r="J332" s="1"/>
      <c r="K332" s="1"/>
      <c r="L332" s="1"/>
      <c r="M332" s="1"/>
    </row>
    <row r="333" spans="1:13" ht="6" customHeight="1" x14ac:dyDescent="0.35">
      <c r="A333" s="1"/>
      <c r="B333" s="1"/>
      <c r="C333" s="1"/>
      <c r="D333" s="1"/>
      <c r="E333" s="1"/>
      <c r="F333" s="1"/>
      <c r="G333" s="1"/>
      <c r="H333" s="1"/>
      <c r="I333" s="1"/>
      <c r="J333" s="1"/>
      <c r="K333" s="1"/>
      <c r="L333" s="1"/>
      <c r="M333" s="1"/>
    </row>
    <row r="334" spans="1:13" ht="27.65" customHeight="1" x14ac:dyDescent="0.35">
      <c r="A334" s="926" t="s">
        <v>1543</v>
      </c>
      <c r="B334" s="927"/>
      <c r="C334" s="927"/>
      <c r="D334" s="927"/>
      <c r="E334" s="927"/>
      <c r="F334" s="927"/>
      <c r="G334" s="927"/>
      <c r="H334" s="927"/>
      <c r="I334" s="927"/>
      <c r="J334" s="927"/>
      <c r="K334" s="927"/>
      <c r="L334" s="366"/>
      <c r="M334" s="1"/>
    </row>
    <row r="335" spans="1:13" ht="19.899999999999999" customHeight="1" x14ac:dyDescent="0.35">
      <c r="A335" s="752"/>
      <c r="B335" s="376"/>
      <c r="C335" s="1" t="s">
        <v>1462</v>
      </c>
      <c r="D335" s="1"/>
      <c r="E335" s="1"/>
      <c r="F335" s="366"/>
      <c r="G335" s="366"/>
      <c r="H335" s="366"/>
      <c r="I335" s="366"/>
      <c r="J335" s="366"/>
      <c r="K335" s="366"/>
      <c r="L335" s="366"/>
      <c r="M335" s="1"/>
    </row>
    <row r="336" spans="1:13" ht="19.899999999999999" customHeight="1" x14ac:dyDescent="0.35">
      <c r="A336" s="1"/>
      <c r="B336" s="1"/>
      <c r="C336" s="1"/>
      <c r="D336" s="1"/>
      <c r="E336" s="1"/>
      <c r="F336" s="1"/>
      <c r="G336" s="1"/>
      <c r="H336" s="1"/>
      <c r="I336" s="1"/>
      <c r="J336" s="1"/>
      <c r="K336" s="1"/>
      <c r="L336" s="1"/>
      <c r="M336" s="1"/>
    </row>
    <row r="337" spans="1:13" ht="12" customHeight="1" x14ac:dyDescent="0.35">
      <c r="A337" s="1"/>
      <c r="B337" s="1"/>
      <c r="C337" s="1"/>
      <c r="D337" s="1"/>
      <c r="E337" s="1"/>
      <c r="F337" s="1"/>
      <c r="G337" s="1"/>
      <c r="H337" s="1"/>
      <c r="I337" s="1"/>
      <c r="J337" s="1"/>
      <c r="K337" s="1"/>
      <c r="L337" s="1"/>
      <c r="M337" s="1"/>
    </row>
    <row r="338" spans="1:13" ht="19.899999999999999" customHeight="1" x14ac:dyDescent="0.35">
      <c r="A338" s="1159" t="s">
        <v>1544</v>
      </c>
      <c r="B338" s="986"/>
      <c r="C338" s="986"/>
      <c r="D338" s="986"/>
      <c r="E338" s="986"/>
      <c r="F338" s="986"/>
      <c r="G338" s="986"/>
      <c r="H338" s="986"/>
      <c r="I338" s="986"/>
      <c r="J338" s="986"/>
      <c r="K338" s="986"/>
      <c r="L338" s="766"/>
      <c r="M338" s="1"/>
    </row>
    <row r="339" spans="1:13" ht="10.5" customHeight="1" x14ac:dyDescent="0.35">
      <c r="A339" s="1"/>
      <c r="B339" s="1"/>
      <c r="C339" s="1"/>
      <c r="D339" s="1"/>
      <c r="E339" s="1"/>
      <c r="F339" s="1"/>
      <c r="G339" s="1"/>
      <c r="H339" s="1"/>
      <c r="I339" s="1"/>
      <c r="J339" s="1"/>
      <c r="K339" s="1"/>
      <c r="L339" s="1"/>
      <c r="M339" s="1"/>
    </row>
    <row r="340" spans="1:13" ht="19.899999999999999" customHeight="1" x14ac:dyDescent="0.35">
      <c r="A340" s="1"/>
      <c r="B340" s="1"/>
      <c r="C340" s="1"/>
      <c r="D340" s="1"/>
      <c r="E340" s="1"/>
      <c r="F340" s="1"/>
      <c r="G340" s="1"/>
      <c r="H340" s="1"/>
      <c r="I340" s="1"/>
      <c r="J340" s="1"/>
      <c r="K340" s="1"/>
      <c r="L340" s="1"/>
      <c r="M340" s="1"/>
    </row>
    <row r="341" spans="1:13" ht="19.899999999999999" customHeight="1" x14ac:dyDescent="0.35">
      <c r="A341" s="41" t="s">
        <v>1545</v>
      </c>
      <c r="B341" s="1"/>
      <c r="C341" s="1"/>
      <c r="D341" s="1"/>
      <c r="E341" s="1"/>
      <c r="F341" s="1"/>
      <c r="G341" s="1"/>
      <c r="H341" s="1"/>
      <c r="I341" s="1"/>
      <c r="J341" s="1"/>
      <c r="K341" s="1"/>
      <c r="L341" s="1"/>
      <c r="M341" s="1"/>
    </row>
    <row r="342" spans="1:13" ht="19.899999999999999" customHeight="1" x14ac:dyDescent="0.35">
      <c r="A342" s="1"/>
      <c r="B342" s="1"/>
      <c r="C342" s="1"/>
      <c r="D342" s="1"/>
      <c r="E342" s="1"/>
      <c r="F342" s="1"/>
      <c r="G342" s="1"/>
      <c r="H342" s="1"/>
      <c r="I342" s="1"/>
      <c r="J342" s="1"/>
      <c r="K342" s="1"/>
      <c r="L342" s="1"/>
      <c r="M342" s="1"/>
    </row>
    <row r="343" spans="1:13" ht="19.899999999999999" customHeight="1" x14ac:dyDescent="0.35">
      <c r="A343" s="1" t="s">
        <v>1546</v>
      </c>
      <c r="B343" s="1163"/>
      <c r="C343" s="1164"/>
      <c r="D343" s="1164"/>
      <c r="E343" s="1164"/>
      <c r="F343" s="1164"/>
      <c r="G343" s="1164"/>
      <c r="H343" s="1" t="s">
        <v>1547</v>
      </c>
      <c r="I343" s="1"/>
      <c r="J343" s="1"/>
      <c r="K343" s="1"/>
      <c r="L343" s="1"/>
      <c r="M343" s="1"/>
    </row>
    <row r="344" spans="1:13" ht="10.15" customHeight="1" x14ac:dyDescent="0.35">
      <c r="A344" s="1"/>
      <c r="B344" s="1166" t="s">
        <v>1548</v>
      </c>
      <c r="C344" s="1166"/>
      <c r="D344" s="1166"/>
      <c r="E344" s="1166"/>
      <c r="F344" s="1166"/>
      <c r="G344" s="1166"/>
      <c r="H344" s="1"/>
      <c r="I344" s="1"/>
      <c r="J344" s="1"/>
      <c r="K344" s="1"/>
      <c r="L344" s="1"/>
      <c r="M344" s="1"/>
    </row>
    <row r="345" spans="1:13" ht="19.899999999999999" customHeight="1" x14ac:dyDescent="0.35">
      <c r="A345" s="1" t="s">
        <v>1549</v>
      </c>
      <c r="B345" s="1"/>
      <c r="C345" s="1"/>
      <c r="D345" s="1"/>
      <c r="E345" s="1"/>
      <c r="F345" s="1"/>
      <c r="G345" s="1"/>
      <c r="H345" s="1"/>
      <c r="I345" s="1"/>
      <c r="J345" s="1"/>
      <c r="K345" s="1"/>
      <c r="L345" s="1"/>
      <c r="M345" s="1"/>
    </row>
    <row r="346" spans="1:13" ht="10.15" customHeight="1" x14ac:dyDescent="0.35">
      <c r="A346" s="1"/>
      <c r="B346" s="1"/>
      <c r="C346" s="1"/>
      <c r="D346" s="1"/>
      <c r="E346" s="1"/>
      <c r="F346" s="1"/>
      <c r="G346" s="1"/>
      <c r="H346" s="1"/>
      <c r="I346" s="1"/>
      <c r="J346" s="1"/>
      <c r="K346" s="1"/>
      <c r="L346" s="1"/>
      <c r="M346" s="1"/>
    </row>
    <row r="347" spans="1:13" ht="19.899999999999999" customHeight="1" x14ac:dyDescent="0.35">
      <c r="A347" s="1" t="s">
        <v>1550</v>
      </c>
      <c r="B347" s="1"/>
      <c r="C347" s="1"/>
      <c r="D347" s="1"/>
      <c r="E347" s="1"/>
      <c r="F347" s="1"/>
      <c r="G347" s="1"/>
      <c r="H347" s="1"/>
      <c r="I347" s="1"/>
      <c r="J347" s="1"/>
      <c r="K347" s="1"/>
      <c r="L347" s="1"/>
      <c r="M347" s="1"/>
    </row>
    <row r="348" spans="1:13" ht="19.899999999999999" customHeight="1" x14ac:dyDescent="0.35">
      <c r="A348" s="1"/>
      <c r="B348" s="1"/>
      <c r="C348" s="1"/>
      <c r="D348" s="1"/>
      <c r="E348" s="1"/>
      <c r="F348" s="1"/>
      <c r="G348" s="1"/>
      <c r="H348" s="1"/>
      <c r="I348" s="1"/>
      <c r="J348" s="1"/>
      <c r="K348" s="1"/>
      <c r="L348" s="1"/>
      <c r="M348" s="1"/>
    </row>
    <row r="349" spans="1:13" ht="19.899999999999999" customHeight="1" x14ac:dyDescent="0.35">
      <c r="A349" s="768"/>
      <c r="B349" s="768"/>
      <c r="C349" s="768"/>
      <c r="D349" s="768"/>
      <c r="E349" s="768"/>
      <c r="F349" s="768"/>
      <c r="G349" s="768"/>
      <c r="H349" s="1"/>
      <c r="I349" s="768"/>
      <c r="J349" s="768"/>
      <c r="K349" s="768"/>
      <c r="L349" s="1"/>
      <c r="M349" s="1"/>
    </row>
    <row r="350" spans="1:13" ht="19.899999999999999" customHeight="1" x14ac:dyDescent="0.35">
      <c r="A350" s="1" t="s">
        <v>1551</v>
      </c>
      <c r="B350" s="1"/>
      <c r="C350" s="1"/>
      <c r="D350" s="1"/>
      <c r="E350" s="1"/>
      <c r="F350" s="1"/>
      <c r="G350" s="1"/>
      <c r="H350" s="1"/>
      <c r="I350" s="1" t="s">
        <v>1552</v>
      </c>
      <c r="J350" s="1"/>
      <c r="K350" s="1"/>
      <c r="L350" s="1"/>
      <c r="M350" s="1"/>
    </row>
    <row r="351" spans="1:13" ht="19.899999999999999" customHeight="1" x14ac:dyDescent="0.35">
      <c r="A351" s="1"/>
      <c r="B351" s="1"/>
      <c r="C351" s="1"/>
      <c r="D351" s="1"/>
      <c r="E351" s="1"/>
      <c r="F351" s="1"/>
      <c r="G351" s="1"/>
      <c r="H351" s="1"/>
      <c r="I351" s="1"/>
      <c r="J351" s="1"/>
      <c r="K351" s="1"/>
      <c r="L351" s="1"/>
      <c r="M351" s="1"/>
    </row>
    <row r="352" spans="1:13" ht="19.899999999999999" customHeight="1" x14ac:dyDescent="0.35">
      <c r="A352" s="1"/>
      <c r="B352" s="1"/>
      <c r="C352" s="1"/>
      <c r="D352" s="1"/>
      <c r="E352" s="1"/>
      <c r="F352" s="1"/>
      <c r="G352" s="1"/>
      <c r="H352" s="1"/>
      <c r="I352" s="1"/>
      <c r="J352" s="1"/>
      <c r="K352" s="1"/>
      <c r="L352" s="1"/>
      <c r="M352" s="1"/>
    </row>
    <row r="353" spans="1:13" ht="19.899999999999999" customHeight="1" x14ac:dyDescent="0.35">
      <c r="A353" s="1"/>
      <c r="B353" s="1"/>
      <c r="C353" s="1"/>
      <c r="D353" s="1"/>
      <c r="E353" s="1"/>
      <c r="F353" s="1"/>
      <c r="G353" s="1"/>
      <c r="H353" s="1"/>
      <c r="I353" s="1"/>
      <c r="J353" s="1"/>
      <c r="K353" s="1"/>
      <c r="L353" s="1"/>
      <c r="M353" s="1"/>
    </row>
    <row r="354" spans="1:13" ht="19.899999999999999" customHeight="1" x14ac:dyDescent="0.35">
      <c r="A354" s="41" t="s">
        <v>1553</v>
      </c>
      <c r="B354" s="1"/>
      <c r="C354" s="1"/>
      <c r="D354" s="1"/>
      <c r="E354" s="1"/>
      <c r="F354" s="1"/>
      <c r="G354" s="1"/>
      <c r="H354" s="1"/>
      <c r="I354" s="1"/>
      <c r="J354" s="1"/>
      <c r="K354" s="1"/>
      <c r="L354" s="1"/>
      <c r="M354" s="1"/>
    </row>
    <row r="355" spans="1:13" ht="19.899999999999999" customHeight="1" x14ac:dyDescent="0.35">
      <c r="A355" s="1"/>
      <c r="B355" s="1"/>
      <c r="C355" s="1"/>
      <c r="D355" s="1"/>
      <c r="E355" s="1"/>
      <c r="F355" s="1"/>
      <c r="G355" s="1"/>
      <c r="H355" s="1"/>
      <c r="I355" s="1"/>
      <c r="J355" s="1"/>
      <c r="K355" s="1"/>
      <c r="L355" s="1"/>
      <c r="M355" s="1"/>
    </row>
    <row r="356" spans="1:13" ht="19.899999999999999" customHeight="1" x14ac:dyDescent="0.35">
      <c r="A356" s="1" t="s">
        <v>1554</v>
      </c>
      <c r="B356" s="1157"/>
      <c r="C356" s="1158"/>
      <c r="D356" s="1158"/>
      <c r="E356" s="1158"/>
      <c r="F356" s="1158"/>
      <c r="G356" s="1158"/>
      <c r="H356" s="1" t="s">
        <v>1555</v>
      </c>
      <c r="I356" s="1"/>
      <c r="J356" s="1"/>
      <c r="K356" s="1"/>
      <c r="L356" s="1"/>
      <c r="M356" s="1"/>
    </row>
    <row r="357" spans="1:13" ht="10.15" customHeight="1" x14ac:dyDescent="0.35">
      <c r="A357" s="1"/>
      <c r="B357" s="1161" t="s">
        <v>1548</v>
      </c>
      <c r="C357" s="1162"/>
      <c r="D357" s="1162"/>
      <c r="E357" s="1162"/>
      <c r="F357" s="1162"/>
      <c r="G357" s="1162"/>
      <c r="H357" s="1"/>
      <c r="I357" s="1"/>
      <c r="J357" s="1"/>
      <c r="K357" s="1"/>
      <c r="L357" s="1"/>
      <c r="M357" s="1"/>
    </row>
    <row r="358" spans="1:13" ht="19.899999999999999" customHeight="1" x14ac:dyDescent="0.35">
      <c r="A358" s="1163"/>
      <c r="B358" s="1164"/>
      <c r="C358" s="1164"/>
      <c r="D358" s="1164"/>
      <c r="E358" s="1164"/>
      <c r="F358" s="1164"/>
      <c r="G358" s="760"/>
      <c r="H358" s="760"/>
      <c r="I358" s="760"/>
      <c r="J358" s="1" t="s">
        <v>1556</v>
      </c>
      <c r="K358" s="1"/>
      <c r="L358" s="1"/>
      <c r="M358" s="1"/>
    </row>
    <row r="359" spans="1:13" ht="10.15" customHeight="1" x14ac:dyDescent="0.35">
      <c r="A359" s="984" t="s">
        <v>1557</v>
      </c>
      <c r="B359" s="1165"/>
      <c r="C359" s="1165"/>
      <c r="D359" s="1165"/>
      <c r="E359" s="1165"/>
      <c r="F359" s="1165"/>
      <c r="G359" s="1165"/>
      <c r="H359" s="1165"/>
      <c r="I359" s="1165"/>
      <c r="J359" s="1"/>
      <c r="K359" s="1"/>
      <c r="L359" s="1"/>
      <c r="M359" s="1"/>
    </row>
    <row r="360" spans="1:13" ht="19.899999999999999" customHeight="1" x14ac:dyDescent="0.35">
      <c r="A360" s="1143">
        <f>'Application &amp; Input'!I6</f>
        <v>0</v>
      </c>
      <c r="B360" s="1144"/>
      <c r="C360" s="1144"/>
      <c r="D360" s="1144"/>
      <c r="E360" s="1144"/>
      <c r="F360" s="1144"/>
      <c r="G360" s="1144"/>
      <c r="H360" s="1144"/>
      <c r="I360" s="1144"/>
      <c r="J360" s="1" t="s">
        <v>1558</v>
      </c>
      <c r="K360" s="1"/>
      <c r="L360" s="1"/>
      <c r="M360" s="1"/>
    </row>
    <row r="361" spans="1:13" ht="10.15" customHeight="1" x14ac:dyDescent="0.35">
      <c r="A361" s="1"/>
      <c r="B361" s="1"/>
      <c r="C361" s="1"/>
      <c r="D361" s="1"/>
      <c r="E361" s="1"/>
      <c r="F361" s="1"/>
      <c r="G361" s="1"/>
      <c r="H361" s="1"/>
      <c r="I361" s="1"/>
      <c r="J361" s="1"/>
      <c r="K361" s="1"/>
      <c r="L361" s="1"/>
      <c r="M361" s="1"/>
    </row>
    <row r="362" spans="1:13" ht="19.899999999999999" customHeight="1" x14ac:dyDescent="0.35">
      <c r="A362" s="1" t="s">
        <v>1559</v>
      </c>
      <c r="B362" s="1"/>
      <c r="C362" s="1"/>
      <c r="D362" s="1"/>
      <c r="E362" s="1"/>
      <c r="F362" s="1"/>
      <c r="G362" s="1"/>
      <c r="H362" s="1"/>
      <c r="I362" s="1"/>
      <c r="J362" s="1"/>
      <c r="K362" s="1"/>
      <c r="L362" s="1"/>
      <c r="M362" s="1"/>
    </row>
    <row r="363" spans="1:13" ht="10.15" customHeight="1" x14ac:dyDescent="0.35">
      <c r="A363" s="1"/>
      <c r="B363" s="1"/>
      <c r="C363" s="1"/>
      <c r="D363" s="1"/>
      <c r="E363" s="1"/>
      <c r="F363" s="1"/>
      <c r="G363" s="1"/>
      <c r="H363" s="1"/>
      <c r="I363" s="1"/>
      <c r="J363" s="1"/>
      <c r="K363" s="1"/>
      <c r="L363" s="1"/>
      <c r="M363" s="1"/>
    </row>
    <row r="364" spans="1:13" ht="19.899999999999999" customHeight="1" x14ac:dyDescent="0.35">
      <c r="A364" s="1" t="s">
        <v>1560</v>
      </c>
      <c r="B364" s="1"/>
      <c r="C364" s="1"/>
      <c r="D364" s="1"/>
      <c r="E364" s="1"/>
      <c r="F364" s="1"/>
      <c r="G364" s="1"/>
      <c r="H364" s="1"/>
      <c r="I364" s="1"/>
      <c r="J364" s="1"/>
      <c r="K364" s="1"/>
      <c r="L364" s="1"/>
      <c r="M364" s="1"/>
    </row>
    <row r="365" spans="1:13" ht="10.15" customHeight="1" x14ac:dyDescent="0.35">
      <c r="A365" s="1"/>
      <c r="B365" s="1"/>
      <c r="C365" s="1"/>
      <c r="D365" s="1"/>
      <c r="E365" s="1"/>
      <c r="F365" s="1"/>
      <c r="G365" s="1"/>
      <c r="H365" s="1"/>
      <c r="I365" s="1"/>
      <c r="J365" s="1"/>
      <c r="K365" s="1"/>
      <c r="L365" s="1"/>
      <c r="M365" s="1"/>
    </row>
    <row r="366" spans="1:13" ht="19.899999999999999" customHeight="1" x14ac:dyDescent="0.35">
      <c r="A366" s="1" t="s">
        <v>1561</v>
      </c>
      <c r="B366" s="1"/>
      <c r="C366" s="1"/>
      <c r="D366" s="1"/>
      <c r="E366" s="1"/>
      <c r="F366" s="1"/>
      <c r="G366" s="1"/>
      <c r="H366" s="1"/>
      <c r="I366" s="1"/>
      <c r="J366" s="1"/>
      <c r="K366" s="1"/>
      <c r="L366" s="1"/>
      <c r="M366" s="1"/>
    </row>
    <row r="367" spans="1:13" ht="10.15" customHeight="1" x14ac:dyDescent="0.35">
      <c r="A367" s="1"/>
      <c r="B367" s="1"/>
      <c r="C367" s="1"/>
      <c r="D367" s="1"/>
      <c r="E367" s="1"/>
      <c r="F367" s="1"/>
      <c r="G367" s="1"/>
      <c r="H367" s="1"/>
      <c r="I367" s="1"/>
      <c r="J367" s="1"/>
      <c r="K367" s="1"/>
      <c r="L367" s="1"/>
      <c r="M367" s="1"/>
    </row>
    <row r="368" spans="1:13" ht="19.899999999999999" customHeight="1" x14ac:dyDescent="0.35">
      <c r="A368" s="1" t="s">
        <v>1562</v>
      </c>
      <c r="B368" s="1"/>
      <c r="C368" s="1"/>
      <c r="D368" s="1"/>
      <c r="E368" s="1"/>
      <c r="F368" s="1"/>
      <c r="G368" s="1"/>
      <c r="H368" s="1"/>
      <c r="I368" s="1"/>
      <c r="J368" s="1"/>
      <c r="K368" s="1"/>
      <c r="L368" s="1"/>
      <c r="M368" s="1"/>
    </row>
    <row r="369" spans="1:13" ht="10.15" customHeight="1" x14ac:dyDescent="0.35">
      <c r="A369" s="1"/>
      <c r="B369" s="1"/>
      <c r="C369" s="1"/>
      <c r="D369" s="1"/>
      <c r="E369" s="1"/>
      <c r="F369" s="1"/>
      <c r="G369" s="1"/>
      <c r="H369" s="1"/>
      <c r="I369" s="1"/>
      <c r="J369" s="1"/>
      <c r="K369" s="1"/>
      <c r="L369" s="1"/>
      <c r="M369" s="1"/>
    </row>
    <row r="370" spans="1:13" ht="19.899999999999999" customHeight="1" x14ac:dyDescent="0.35">
      <c r="A370" s="1" t="s">
        <v>1563</v>
      </c>
      <c r="B370" s="1"/>
      <c r="C370" s="1"/>
      <c r="D370" s="1"/>
      <c r="E370" s="1"/>
      <c r="F370" s="1"/>
      <c r="G370" s="1"/>
      <c r="H370" s="1"/>
      <c r="I370" s="1"/>
      <c r="J370" s="1"/>
      <c r="K370" s="1"/>
      <c r="L370" s="1"/>
      <c r="M370" s="1"/>
    </row>
    <row r="371" spans="1:13" ht="19.899999999999999" customHeight="1" x14ac:dyDescent="0.35">
      <c r="A371" s="1"/>
      <c r="B371" s="1"/>
      <c r="C371" s="1"/>
      <c r="D371" s="1"/>
      <c r="E371" s="1"/>
      <c r="F371" s="1"/>
      <c r="G371" s="1"/>
      <c r="H371" s="1"/>
      <c r="I371" s="1"/>
      <c r="J371" s="1"/>
      <c r="K371" s="1"/>
      <c r="L371" s="1"/>
      <c r="M371" s="1"/>
    </row>
    <row r="372" spans="1:13" ht="19.899999999999999" customHeight="1" x14ac:dyDescent="0.35">
      <c r="A372" s="989"/>
      <c r="B372" s="990"/>
      <c r="C372" s="990"/>
      <c r="D372" s="990"/>
      <c r="E372" s="990"/>
      <c r="F372" s="990"/>
      <c r="G372" s="990"/>
      <c r="I372" s="989"/>
      <c r="J372" s="990"/>
      <c r="K372" s="990"/>
      <c r="M372" s="1"/>
    </row>
    <row r="373" spans="1:13" ht="19.899999999999999" customHeight="1" x14ac:dyDescent="0.35">
      <c r="A373" s="1" t="s">
        <v>1564</v>
      </c>
      <c r="B373" s="1"/>
      <c r="C373" s="1"/>
      <c r="D373" s="1"/>
      <c r="E373" s="1"/>
      <c r="F373" s="1"/>
      <c r="G373" s="1"/>
      <c r="H373" s="1"/>
      <c r="I373" s="1" t="s">
        <v>1552</v>
      </c>
      <c r="J373" s="1"/>
      <c r="K373" s="1"/>
      <c r="L373" s="1"/>
      <c r="M373" s="1"/>
    </row>
    <row r="374" spans="1:13" ht="19.899999999999999" customHeight="1" x14ac:dyDescent="0.35">
      <c r="A374" s="1"/>
      <c r="B374" s="1"/>
      <c r="C374" s="1"/>
      <c r="D374" s="1"/>
      <c r="E374" s="1"/>
      <c r="F374" s="1"/>
      <c r="G374" s="1"/>
      <c r="H374" s="1"/>
      <c r="I374" s="1"/>
      <c r="J374" s="1"/>
      <c r="K374" s="1"/>
      <c r="L374" s="1"/>
      <c r="M374" s="1"/>
    </row>
    <row r="375" spans="1:13" ht="19.899999999999999" customHeight="1" x14ac:dyDescent="0.35">
      <c r="A375" s="989"/>
      <c r="B375" s="990"/>
      <c r="C375" s="990"/>
      <c r="D375" s="990"/>
      <c r="E375" s="990"/>
      <c r="F375" s="990"/>
      <c r="G375" s="990"/>
      <c r="H375" s="990"/>
      <c r="I375" s="1"/>
      <c r="J375" s="1"/>
      <c r="K375" s="1"/>
      <c r="L375" s="1"/>
      <c r="M375" s="1"/>
    </row>
    <row r="376" spans="1:13" ht="19.899999999999999" customHeight="1" x14ac:dyDescent="0.35">
      <c r="A376" s="1" t="s">
        <v>1565</v>
      </c>
      <c r="B376" s="1"/>
      <c r="C376" s="1"/>
      <c r="D376" s="1"/>
      <c r="E376" s="1"/>
      <c r="F376" s="1"/>
      <c r="G376" s="1"/>
      <c r="H376" s="1"/>
      <c r="I376" s="1"/>
      <c r="J376" s="1"/>
      <c r="K376" s="1"/>
      <c r="L376" s="1"/>
      <c r="M376" s="1"/>
    </row>
    <row r="377" spans="1:13" ht="19.899999999999999" customHeight="1" x14ac:dyDescent="0.35">
      <c r="A377" s="1"/>
      <c r="B377" s="1"/>
      <c r="C377" s="1"/>
      <c r="D377" s="1"/>
      <c r="E377" s="1"/>
      <c r="F377" s="1"/>
      <c r="G377" s="1"/>
      <c r="H377" s="1"/>
      <c r="I377" s="1"/>
      <c r="J377" s="1"/>
      <c r="K377" s="1"/>
      <c r="L377" s="1"/>
      <c r="M377" s="1"/>
    </row>
    <row r="378" spans="1:13" ht="19.899999999999999" customHeight="1" x14ac:dyDescent="0.35">
      <c r="A378" s="1"/>
      <c r="B378" s="1"/>
      <c r="C378" s="1"/>
      <c r="D378" s="1"/>
      <c r="E378" s="1"/>
      <c r="F378" s="1"/>
      <c r="G378" s="1"/>
      <c r="H378" s="1"/>
      <c r="I378" s="1"/>
      <c r="J378" s="1"/>
      <c r="K378" s="1"/>
      <c r="L378" s="1"/>
      <c r="M378" s="1"/>
    </row>
    <row r="379" spans="1:13" ht="19.899999999999999" customHeight="1" x14ac:dyDescent="0.35">
      <c r="A379" s="1"/>
      <c r="B379" s="1"/>
      <c r="C379" s="1"/>
      <c r="D379" s="1"/>
      <c r="E379" s="1"/>
      <c r="F379" s="1"/>
      <c r="G379" s="1"/>
      <c r="H379" s="1"/>
      <c r="I379" s="1"/>
      <c r="J379" s="1"/>
      <c r="K379" s="1"/>
      <c r="L379" s="1"/>
      <c r="M379" s="1"/>
    </row>
    <row r="380" spans="1:13" ht="19.899999999999999" customHeight="1" x14ac:dyDescent="0.35">
      <c r="A380" s="1"/>
      <c r="B380" s="1"/>
      <c r="C380" s="1"/>
      <c r="D380" s="1"/>
      <c r="E380" s="1"/>
      <c r="F380" s="1"/>
      <c r="G380" s="1"/>
      <c r="H380" s="1"/>
      <c r="I380" s="1"/>
      <c r="J380" s="1"/>
      <c r="K380" s="1"/>
      <c r="L380" s="1"/>
      <c r="M380" s="1"/>
    </row>
    <row r="381" spans="1:13" ht="19.899999999999999" customHeight="1" x14ac:dyDescent="0.35">
      <c r="A381" s="1"/>
      <c r="B381" s="1"/>
      <c r="C381" s="1"/>
      <c r="D381" s="1"/>
      <c r="E381" s="1"/>
      <c r="F381" s="1"/>
      <c r="G381" s="1"/>
      <c r="H381" s="1"/>
      <c r="I381" s="1"/>
      <c r="J381" s="1"/>
      <c r="K381" s="1"/>
      <c r="L381" s="1"/>
      <c r="M381" s="1"/>
    </row>
    <row r="382" spans="1:13" ht="19.899999999999999" customHeight="1" x14ac:dyDescent="0.35">
      <c r="A382" s="1"/>
      <c r="B382" s="1"/>
      <c r="C382" s="1"/>
      <c r="D382" s="1"/>
      <c r="E382" s="1"/>
      <c r="F382" s="1"/>
      <c r="G382" s="1"/>
      <c r="H382" s="1"/>
      <c r="I382" s="1"/>
      <c r="J382" s="1"/>
      <c r="K382" s="1"/>
      <c r="L382" s="1"/>
      <c r="M382" s="1"/>
    </row>
    <row r="383" spans="1:13" ht="19.899999999999999" customHeight="1" x14ac:dyDescent="0.35">
      <c r="A383" s="1"/>
      <c r="B383" s="1"/>
      <c r="C383" s="1"/>
      <c r="D383" s="1"/>
      <c r="E383" s="1"/>
      <c r="F383" s="1"/>
      <c r="G383" s="1"/>
      <c r="H383" s="1"/>
      <c r="I383" s="1"/>
      <c r="J383" s="1"/>
      <c r="K383" s="1"/>
      <c r="L383" s="1"/>
      <c r="M383" s="1"/>
    </row>
    <row r="384" spans="1:13" ht="19.899999999999999" customHeight="1" x14ac:dyDescent="0.35">
      <c r="A384" s="1"/>
      <c r="B384" s="1"/>
      <c r="C384" s="1"/>
      <c r="D384" s="1"/>
      <c r="E384" s="1"/>
      <c r="F384" s="1"/>
      <c r="G384" s="1"/>
      <c r="H384" s="1"/>
      <c r="I384" s="1"/>
      <c r="J384" s="1"/>
      <c r="K384" s="1"/>
      <c r="L384" s="1"/>
      <c r="M384" s="1"/>
    </row>
    <row r="385" spans="1:13" ht="19.899999999999999" customHeight="1" x14ac:dyDescent="0.35">
      <c r="A385" s="1"/>
      <c r="B385" s="1"/>
      <c r="C385" s="1"/>
      <c r="D385" s="1"/>
      <c r="E385" s="1"/>
      <c r="F385" s="1"/>
      <c r="G385" s="1"/>
      <c r="H385" s="1"/>
      <c r="I385" s="1"/>
      <c r="J385" s="1"/>
      <c r="K385" s="1"/>
      <c r="L385" s="1"/>
      <c r="M385" s="1"/>
    </row>
    <row r="386" spans="1:13" ht="19.899999999999999" customHeight="1" x14ac:dyDescent="0.35">
      <c r="A386" s="1"/>
      <c r="B386" s="1"/>
      <c r="C386" s="1"/>
      <c r="D386" s="1"/>
      <c r="E386" s="1"/>
      <c r="F386" s="1"/>
      <c r="G386" s="1"/>
      <c r="H386" s="1"/>
      <c r="I386" s="1"/>
      <c r="J386" s="1"/>
      <c r="K386" s="1"/>
      <c r="L386" s="1"/>
      <c r="M386" s="1"/>
    </row>
    <row r="387" spans="1:13" ht="19.899999999999999" customHeight="1" x14ac:dyDescent="0.35">
      <c r="A387" s="1"/>
      <c r="B387" s="1"/>
      <c r="C387" s="1"/>
      <c r="D387" s="1"/>
      <c r="E387" s="1"/>
      <c r="F387" s="1"/>
      <c r="G387" s="1"/>
      <c r="H387" s="1"/>
      <c r="I387" s="1"/>
      <c r="J387" s="1"/>
      <c r="K387" s="1"/>
      <c r="L387" s="1"/>
      <c r="M387" s="1"/>
    </row>
    <row r="388" spans="1:13" ht="19.899999999999999" customHeight="1" x14ac:dyDescent="0.35">
      <c r="A388" s="1"/>
      <c r="B388" s="1"/>
      <c r="C388" s="1"/>
      <c r="D388" s="1"/>
      <c r="E388" s="1"/>
      <c r="F388" s="1"/>
      <c r="G388" s="1"/>
      <c r="H388" s="1"/>
      <c r="I388" s="1"/>
      <c r="J388" s="1"/>
      <c r="K388" s="1"/>
      <c r="L388" s="1"/>
      <c r="M388" s="1"/>
    </row>
    <row r="389" spans="1:13" ht="19.899999999999999" customHeight="1" x14ac:dyDescent="0.35">
      <c r="A389" s="1"/>
      <c r="B389" s="1"/>
      <c r="C389" s="1"/>
      <c r="D389" s="1"/>
      <c r="E389" s="1"/>
      <c r="F389" s="1"/>
      <c r="G389" s="1"/>
      <c r="H389" s="1"/>
      <c r="I389" s="1"/>
      <c r="J389" s="1"/>
      <c r="K389" s="1"/>
      <c r="L389" s="1"/>
      <c r="M389" s="1"/>
    </row>
    <row r="390" spans="1:13" ht="19.899999999999999" customHeight="1" x14ac:dyDescent="0.35">
      <c r="A390" s="1"/>
      <c r="B390" s="1"/>
      <c r="C390" s="1"/>
      <c r="D390" s="1"/>
      <c r="E390" s="1"/>
      <c r="F390" s="1"/>
      <c r="G390" s="1"/>
      <c r="H390" s="1"/>
      <c r="I390" s="1"/>
      <c r="J390" s="1"/>
      <c r="K390" s="1"/>
      <c r="L390" s="1"/>
      <c r="M390" s="1"/>
    </row>
    <row r="391" spans="1:13" ht="19.899999999999999" customHeight="1" x14ac:dyDescent="0.35">
      <c r="A391" s="1"/>
      <c r="B391" s="1"/>
      <c r="C391" s="1"/>
      <c r="D391" s="1"/>
      <c r="E391" s="1"/>
      <c r="F391" s="1"/>
      <c r="G391" s="1"/>
      <c r="H391" s="1"/>
      <c r="I391" s="1"/>
      <c r="J391" s="1"/>
      <c r="K391" s="1"/>
      <c r="L391" s="1"/>
      <c r="M391" s="1"/>
    </row>
    <row r="392" spans="1:13" ht="19.899999999999999" customHeight="1" x14ac:dyDescent="0.35">
      <c r="A392" s="1"/>
      <c r="B392" s="1"/>
      <c r="C392" s="1"/>
      <c r="D392" s="1"/>
      <c r="E392" s="1"/>
      <c r="F392" s="1"/>
      <c r="G392" s="1"/>
      <c r="H392" s="1"/>
      <c r="I392" s="1"/>
      <c r="J392" s="1"/>
      <c r="K392" s="1"/>
      <c r="L392" s="1"/>
      <c r="M392" s="1"/>
    </row>
    <row r="393" spans="1:13" ht="19.899999999999999" customHeight="1" x14ac:dyDescent="0.35">
      <c r="A393" s="1"/>
      <c r="B393" s="1"/>
      <c r="C393" s="1"/>
      <c r="D393" s="1"/>
      <c r="E393" s="1"/>
      <c r="F393" s="1"/>
      <c r="G393" s="1"/>
      <c r="H393" s="1"/>
      <c r="I393" s="1"/>
      <c r="J393" s="1"/>
      <c r="K393" s="1"/>
      <c r="L393" s="1"/>
      <c r="M393" s="1"/>
    </row>
    <row r="394" spans="1:13" ht="19.899999999999999" customHeight="1" x14ac:dyDescent="0.35">
      <c r="A394" s="1"/>
      <c r="B394" s="1"/>
      <c r="C394" s="1"/>
      <c r="D394" s="1"/>
      <c r="E394" s="1"/>
      <c r="F394" s="1"/>
      <c r="G394" s="1"/>
      <c r="H394" s="1"/>
      <c r="I394" s="1"/>
      <c r="J394" s="1"/>
      <c r="K394" s="1"/>
      <c r="L394" s="1"/>
      <c r="M394" s="1"/>
    </row>
    <row r="395" spans="1:13" ht="19.899999999999999" customHeight="1" x14ac:dyDescent="0.35">
      <c r="A395" s="1"/>
      <c r="B395" s="1"/>
      <c r="C395" s="1"/>
      <c r="D395" s="1"/>
      <c r="E395" s="1"/>
      <c r="F395" s="1"/>
      <c r="G395" s="1"/>
      <c r="H395" s="1"/>
      <c r="I395" s="1"/>
      <c r="J395" s="1"/>
      <c r="K395" s="1"/>
      <c r="L395" s="1"/>
      <c r="M395" s="1"/>
    </row>
    <row r="396" spans="1:13" ht="19.899999999999999" customHeight="1" x14ac:dyDescent="0.35">
      <c r="A396" s="1"/>
      <c r="B396" s="1"/>
      <c r="C396" s="1"/>
      <c r="D396" s="1"/>
      <c r="E396" s="1"/>
      <c r="F396" s="1"/>
      <c r="G396" s="1"/>
      <c r="H396" s="1"/>
      <c r="I396" s="1"/>
      <c r="J396" s="1"/>
      <c r="K396" s="1"/>
      <c r="L396" s="1"/>
      <c r="M396" s="1"/>
    </row>
    <row r="397" spans="1:13" ht="19.899999999999999" customHeight="1" x14ac:dyDescent="0.35">
      <c r="A397" s="1"/>
      <c r="B397" s="1"/>
      <c r="C397" s="1"/>
      <c r="D397" s="1"/>
      <c r="E397" s="1"/>
      <c r="F397" s="1"/>
      <c r="G397" s="1"/>
      <c r="H397" s="1"/>
      <c r="I397" s="1"/>
      <c r="J397" s="1"/>
      <c r="K397" s="1"/>
      <c r="L397" s="1"/>
      <c r="M397" s="1"/>
    </row>
    <row r="398" spans="1:13" ht="19.899999999999999" customHeight="1" x14ac:dyDescent="0.35">
      <c r="A398" s="1"/>
      <c r="B398" s="1"/>
      <c r="C398" s="1"/>
      <c r="D398" s="1"/>
      <c r="E398" s="1"/>
      <c r="F398" s="1"/>
      <c r="G398" s="1"/>
      <c r="H398" s="1"/>
      <c r="I398" s="1"/>
      <c r="J398" s="1"/>
      <c r="K398" s="1"/>
      <c r="L398" s="1"/>
      <c r="M398" s="1"/>
    </row>
    <row r="399" spans="1:13" ht="19.899999999999999" customHeight="1" x14ac:dyDescent="0.35">
      <c r="A399" s="1"/>
      <c r="B399" s="1"/>
      <c r="C399" s="1"/>
      <c r="D399" s="1"/>
      <c r="E399" s="1"/>
      <c r="F399" s="1"/>
      <c r="G399" s="1"/>
      <c r="H399" s="1"/>
      <c r="I399" s="1"/>
      <c r="J399" s="1"/>
      <c r="K399" s="1"/>
      <c r="L399" s="1"/>
      <c r="M399" s="1"/>
    </row>
    <row r="400" spans="1:13" ht="19.899999999999999" customHeight="1" x14ac:dyDescent="0.35">
      <c r="A400" s="1"/>
      <c r="B400" s="1"/>
      <c r="C400" s="1"/>
      <c r="D400" s="1"/>
      <c r="E400" s="1"/>
      <c r="F400" s="1"/>
      <c r="G400" s="1"/>
      <c r="H400" s="1"/>
      <c r="I400" s="1"/>
      <c r="J400" s="1"/>
      <c r="K400" s="1"/>
      <c r="L400" s="1"/>
      <c r="M400" s="1"/>
    </row>
    <row r="401" spans="1:13" ht="19.899999999999999" customHeight="1" x14ac:dyDescent="0.35">
      <c r="A401" s="1"/>
      <c r="B401" s="1"/>
      <c r="C401" s="1"/>
      <c r="D401" s="1"/>
      <c r="E401" s="1"/>
      <c r="F401" s="1"/>
      <c r="G401" s="1"/>
      <c r="H401" s="1"/>
      <c r="I401" s="1"/>
      <c r="J401" s="1"/>
      <c r="K401" s="1"/>
      <c r="L401" s="1"/>
      <c r="M401" s="1"/>
    </row>
    <row r="402" spans="1:13" ht="19.899999999999999" customHeight="1" x14ac:dyDescent="0.35">
      <c r="A402" s="1"/>
      <c r="B402" s="1"/>
      <c r="C402" s="1"/>
      <c r="D402" s="1"/>
      <c r="E402" s="1"/>
      <c r="F402" s="1"/>
      <c r="G402" s="1"/>
      <c r="H402" s="1"/>
      <c r="I402" s="1"/>
      <c r="J402" s="1"/>
      <c r="K402" s="1"/>
      <c r="L402" s="1"/>
      <c r="M402" s="1"/>
    </row>
    <row r="403" spans="1:13" ht="19.899999999999999" customHeight="1" x14ac:dyDescent="0.35">
      <c r="A403" s="1"/>
      <c r="B403" s="1"/>
      <c r="C403" s="1"/>
      <c r="D403" s="1"/>
      <c r="E403" s="1"/>
      <c r="F403" s="1"/>
      <c r="G403" s="1"/>
      <c r="H403" s="1"/>
      <c r="I403" s="1"/>
      <c r="J403" s="1"/>
      <c r="K403" s="1"/>
      <c r="L403" s="1"/>
      <c r="M403" s="1"/>
    </row>
    <row r="404" spans="1:13" ht="19.899999999999999" customHeight="1" x14ac:dyDescent="0.35">
      <c r="A404" s="1"/>
      <c r="B404" s="1"/>
      <c r="C404" s="1"/>
      <c r="D404" s="1"/>
      <c r="E404" s="1"/>
      <c r="F404" s="1"/>
      <c r="G404" s="1"/>
      <c r="H404" s="1"/>
      <c r="I404" s="1"/>
      <c r="J404" s="1"/>
      <c r="K404" s="1"/>
      <c r="L404" s="1"/>
      <c r="M404" s="1"/>
    </row>
    <row r="405" spans="1:13" ht="19.899999999999999" customHeight="1" x14ac:dyDescent="0.35">
      <c r="A405" s="1"/>
      <c r="B405" s="1"/>
      <c r="C405" s="1"/>
      <c r="D405" s="1"/>
      <c r="E405" s="1"/>
      <c r="F405" s="1"/>
      <c r="G405" s="1"/>
      <c r="H405" s="1"/>
      <c r="I405" s="1"/>
      <c r="J405" s="1"/>
      <c r="K405" s="1"/>
      <c r="L405" s="1"/>
      <c r="M405" s="1"/>
    </row>
    <row r="406" spans="1:13" ht="19.899999999999999" customHeight="1" x14ac:dyDescent="0.35">
      <c r="A406" s="1"/>
      <c r="B406" s="1"/>
      <c r="C406" s="1"/>
      <c r="D406" s="1"/>
      <c r="E406" s="1"/>
      <c r="F406" s="1"/>
      <c r="G406" s="1"/>
      <c r="H406" s="1"/>
      <c r="I406" s="1"/>
      <c r="J406" s="1"/>
      <c r="K406" s="1"/>
      <c r="L406" s="1"/>
      <c r="M406" s="1"/>
    </row>
    <row r="407" spans="1:13" ht="19.899999999999999" customHeight="1" x14ac:dyDescent="0.35">
      <c r="A407" s="1"/>
      <c r="B407" s="1"/>
      <c r="C407" s="1"/>
      <c r="D407" s="1"/>
      <c r="E407" s="1"/>
      <c r="F407" s="1"/>
      <c r="G407" s="1"/>
      <c r="H407" s="1"/>
      <c r="I407" s="1"/>
      <c r="J407" s="1"/>
      <c r="K407" s="1"/>
      <c r="L407" s="1"/>
      <c r="M407" s="1"/>
    </row>
    <row r="408" spans="1:13" ht="19.899999999999999" customHeight="1" x14ac:dyDescent="0.35">
      <c r="A408" s="1"/>
      <c r="B408" s="1"/>
      <c r="C408" s="1"/>
      <c r="D408" s="1"/>
      <c r="E408" s="1"/>
      <c r="F408" s="1"/>
      <c r="G408" s="1"/>
      <c r="H408" s="1"/>
      <c r="I408" s="1"/>
      <c r="J408" s="1"/>
      <c r="K408" s="1"/>
      <c r="L408" s="1"/>
      <c r="M408" s="1"/>
    </row>
    <row r="409" spans="1:13" ht="19.899999999999999" customHeight="1" x14ac:dyDescent="0.35">
      <c r="A409" s="1"/>
      <c r="B409" s="1"/>
      <c r="C409" s="1"/>
      <c r="D409" s="1"/>
      <c r="E409" s="1"/>
      <c r="F409" s="1"/>
      <c r="G409" s="1"/>
      <c r="H409" s="1"/>
      <c r="I409" s="1"/>
      <c r="J409" s="1"/>
      <c r="K409" s="1"/>
      <c r="L409" s="1"/>
      <c r="M409" s="1"/>
    </row>
    <row r="410" spans="1:13" ht="19.899999999999999" customHeight="1" x14ac:dyDescent="0.35">
      <c r="A410" s="1"/>
      <c r="B410" s="1"/>
      <c r="C410" s="1"/>
      <c r="D410" s="1"/>
      <c r="E410" s="1"/>
      <c r="F410" s="1"/>
      <c r="G410" s="1"/>
      <c r="H410" s="1"/>
      <c r="I410" s="1"/>
      <c r="J410" s="1"/>
      <c r="K410" s="1"/>
      <c r="L410" s="1"/>
      <c r="M410" s="1"/>
    </row>
    <row r="411" spans="1:13" ht="19.899999999999999" customHeight="1" x14ac:dyDescent="0.35">
      <c r="A411" s="1"/>
      <c r="B411" s="1"/>
      <c r="C411" s="1"/>
      <c r="D411" s="1"/>
      <c r="E411" s="1"/>
      <c r="F411" s="1"/>
      <c r="G411" s="1"/>
      <c r="H411" s="1"/>
      <c r="I411" s="1"/>
      <c r="J411" s="1"/>
      <c r="K411" s="1"/>
      <c r="L411" s="1"/>
      <c r="M411" s="1"/>
    </row>
    <row r="412" spans="1:13" ht="19.899999999999999" customHeight="1" x14ac:dyDescent="0.35">
      <c r="A412" s="1"/>
      <c r="B412" s="1"/>
      <c r="C412" s="1"/>
      <c r="D412" s="1"/>
      <c r="E412" s="1"/>
      <c r="F412" s="1"/>
      <c r="G412" s="1"/>
      <c r="H412" s="1"/>
      <c r="I412" s="1"/>
      <c r="J412" s="1"/>
      <c r="K412" s="1"/>
      <c r="L412" s="1"/>
      <c r="M412" s="1"/>
    </row>
    <row r="413" spans="1:13" ht="19.899999999999999" customHeight="1" x14ac:dyDescent="0.35">
      <c r="A413" s="1"/>
      <c r="B413" s="1"/>
      <c r="C413" s="1"/>
      <c r="D413" s="1"/>
      <c r="E413" s="1"/>
      <c r="F413" s="1"/>
      <c r="G413" s="1"/>
      <c r="H413" s="1"/>
      <c r="I413" s="1"/>
      <c r="J413" s="1"/>
      <c r="K413" s="1"/>
      <c r="L413" s="1"/>
      <c r="M413" s="1"/>
    </row>
    <row r="414" spans="1:13" ht="19.899999999999999" customHeight="1" x14ac:dyDescent="0.35">
      <c r="A414" s="1"/>
      <c r="B414" s="1"/>
      <c r="C414" s="1"/>
      <c r="D414" s="1"/>
      <c r="E414" s="1"/>
      <c r="F414" s="1"/>
      <c r="G414" s="1"/>
      <c r="H414" s="1"/>
      <c r="I414" s="1"/>
      <c r="J414" s="1"/>
      <c r="K414" s="1"/>
      <c r="L414" s="1"/>
      <c r="M414" s="1"/>
    </row>
    <row r="415" spans="1:13" ht="19.899999999999999" customHeight="1" x14ac:dyDescent="0.35">
      <c r="A415" s="1"/>
      <c r="B415" s="1"/>
      <c r="C415" s="1"/>
      <c r="D415" s="1"/>
      <c r="E415" s="1"/>
      <c r="F415" s="1"/>
      <c r="G415" s="1"/>
      <c r="H415" s="1"/>
      <c r="I415" s="1"/>
      <c r="J415" s="1"/>
      <c r="K415" s="1"/>
      <c r="L415" s="1"/>
      <c r="M415" s="1"/>
    </row>
    <row r="416" spans="1:13" ht="19.899999999999999" customHeight="1" x14ac:dyDescent="0.35">
      <c r="A416" s="1"/>
      <c r="B416" s="1"/>
      <c r="C416" s="1"/>
      <c r="D416" s="1"/>
      <c r="E416" s="1"/>
      <c r="F416" s="1"/>
      <c r="G416" s="1"/>
      <c r="H416" s="1"/>
      <c r="I416" s="1"/>
      <c r="J416" s="1"/>
      <c r="K416" s="1"/>
      <c r="L416" s="1"/>
      <c r="M416" s="1"/>
    </row>
    <row r="417" spans="1:13" ht="19.899999999999999" customHeight="1" x14ac:dyDescent="0.35">
      <c r="A417" s="1"/>
      <c r="B417" s="1"/>
      <c r="C417" s="1"/>
      <c r="D417" s="1"/>
      <c r="E417" s="1"/>
      <c r="F417" s="1"/>
      <c r="G417" s="1"/>
      <c r="H417" s="1"/>
      <c r="I417" s="1"/>
      <c r="J417" s="1"/>
      <c r="K417" s="1"/>
      <c r="L417" s="1"/>
      <c r="M417" s="1"/>
    </row>
    <row r="418" spans="1:13" ht="19.899999999999999" customHeight="1" x14ac:dyDescent="0.35">
      <c r="A418" s="1"/>
      <c r="B418" s="1"/>
      <c r="C418" s="1"/>
      <c r="D418" s="1"/>
      <c r="E418" s="1"/>
      <c r="F418" s="1"/>
      <c r="G418" s="1"/>
      <c r="H418" s="1"/>
      <c r="I418" s="1"/>
      <c r="J418" s="1"/>
      <c r="K418" s="1"/>
      <c r="L418" s="1"/>
      <c r="M418" s="1"/>
    </row>
    <row r="419" spans="1:13" ht="19.899999999999999" customHeight="1" x14ac:dyDescent="0.35">
      <c r="A419" s="1"/>
      <c r="B419" s="1"/>
      <c r="C419" s="1"/>
      <c r="D419" s="1"/>
      <c r="E419" s="1"/>
      <c r="F419" s="1"/>
      <c r="G419" s="1"/>
      <c r="H419" s="1"/>
      <c r="I419" s="1"/>
      <c r="J419" s="1"/>
      <c r="K419" s="1"/>
      <c r="L419" s="1"/>
      <c r="M419" s="1"/>
    </row>
    <row r="420" spans="1:13" ht="19.899999999999999" customHeight="1" x14ac:dyDescent="0.35">
      <c r="A420" s="1"/>
      <c r="B420" s="1"/>
      <c r="C420" s="1"/>
      <c r="D420" s="1"/>
      <c r="E420" s="1"/>
      <c r="F420" s="1"/>
      <c r="G420" s="1"/>
      <c r="H420" s="1"/>
      <c r="I420" s="1"/>
      <c r="J420" s="1"/>
      <c r="K420" s="1"/>
      <c r="L420" s="1"/>
      <c r="M420" s="1"/>
    </row>
    <row r="421" spans="1:13" ht="19.899999999999999" customHeight="1" x14ac:dyDescent="0.35">
      <c r="A421" s="1"/>
      <c r="B421" s="1"/>
      <c r="C421" s="1"/>
      <c r="D421" s="1"/>
      <c r="E421" s="1"/>
      <c r="F421" s="1"/>
      <c r="G421" s="1"/>
      <c r="H421" s="1"/>
      <c r="I421" s="1"/>
      <c r="J421" s="1"/>
      <c r="K421" s="1"/>
      <c r="L421" s="1"/>
      <c r="M421" s="1"/>
    </row>
    <row r="422" spans="1:13" ht="19.899999999999999" customHeight="1" x14ac:dyDescent="0.35">
      <c r="A422" s="1"/>
      <c r="B422" s="1"/>
      <c r="C422" s="1"/>
      <c r="D422" s="1"/>
      <c r="E422" s="1"/>
      <c r="F422" s="1"/>
      <c r="G422" s="1"/>
      <c r="H422" s="1"/>
      <c r="I422" s="1"/>
      <c r="J422" s="1"/>
      <c r="K422" s="1"/>
      <c r="L422" s="1"/>
      <c r="M422" s="1"/>
    </row>
    <row r="423" spans="1:13" ht="19.899999999999999" customHeight="1" x14ac:dyDescent="0.35">
      <c r="A423" s="1"/>
      <c r="B423" s="1"/>
      <c r="C423" s="1"/>
      <c r="D423" s="1"/>
      <c r="E423" s="1"/>
      <c r="F423" s="1"/>
      <c r="G423" s="1"/>
      <c r="H423" s="1"/>
      <c r="I423" s="1"/>
      <c r="J423" s="1"/>
      <c r="K423" s="1"/>
      <c r="L423" s="1"/>
      <c r="M423" s="1"/>
    </row>
    <row r="424" spans="1:13" ht="19.899999999999999" customHeight="1" x14ac:dyDescent="0.35">
      <c r="A424" s="1"/>
      <c r="B424" s="1"/>
      <c r="C424" s="1"/>
      <c r="D424" s="1"/>
      <c r="E424" s="1"/>
      <c r="F424" s="1"/>
      <c r="G424" s="1"/>
      <c r="H424" s="1"/>
      <c r="I424" s="1"/>
      <c r="J424" s="1"/>
      <c r="K424" s="1"/>
      <c r="L424" s="1"/>
      <c r="M424" s="1"/>
    </row>
    <row r="425" spans="1:13" ht="19.899999999999999" customHeight="1" x14ac:dyDescent="0.35">
      <c r="A425" s="1"/>
      <c r="B425" s="1"/>
      <c r="C425" s="1"/>
      <c r="D425" s="1"/>
      <c r="E425" s="1"/>
      <c r="F425" s="1"/>
      <c r="G425" s="1"/>
      <c r="H425" s="1"/>
      <c r="I425" s="1"/>
      <c r="J425" s="1"/>
      <c r="K425" s="1"/>
      <c r="L425" s="1"/>
      <c r="M425" s="1"/>
    </row>
    <row r="426" spans="1:13" ht="19.899999999999999" customHeight="1" x14ac:dyDescent="0.35">
      <c r="A426" s="1"/>
      <c r="B426" s="1"/>
      <c r="C426" s="1"/>
      <c r="D426" s="1"/>
      <c r="E426" s="1"/>
      <c r="F426" s="1"/>
      <c r="G426" s="1"/>
      <c r="H426" s="1"/>
      <c r="I426" s="1"/>
      <c r="J426" s="1"/>
      <c r="K426" s="1"/>
      <c r="L426" s="1"/>
      <c r="M426" s="1"/>
    </row>
    <row r="427" spans="1:13" ht="19.899999999999999" customHeight="1" x14ac:dyDescent="0.35">
      <c r="A427" s="1"/>
      <c r="B427" s="1"/>
      <c r="C427" s="1"/>
      <c r="D427" s="1"/>
      <c r="E427" s="1"/>
      <c r="F427" s="1"/>
      <c r="G427" s="1"/>
      <c r="H427" s="1"/>
      <c r="I427" s="1"/>
      <c r="J427" s="1"/>
      <c r="K427" s="1"/>
      <c r="L427" s="1"/>
      <c r="M427" s="1"/>
    </row>
    <row r="428" spans="1:13" ht="19.899999999999999" customHeight="1" x14ac:dyDescent="0.35">
      <c r="A428" s="1"/>
      <c r="B428" s="1"/>
      <c r="C428" s="1"/>
      <c r="D428" s="1"/>
      <c r="E428" s="1"/>
      <c r="F428" s="1"/>
      <c r="G428" s="1"/>
      <c r="H428" s="1"/>
      <c r="I428" s="1"/>
      <c r="J428" s="1"/>
      <c r="K428" s="1"/>
      <c r="L428" s="1"/>
      <c r="M428" s="1"/>
    </row>
    <row r="429" spans="1:13" ht="19.899999999999999" customHeight="1" x14ac:dyDescent="0.35">
      <c r="A429" s="1"/>
      <c r="B429" s="1"/>
      <c r="C429" s="1"/>
      <c r="D429" s="1"/>
      <c r="E429" s="1"/>
      <c r="F429" s="1"/>
      <c r="G429" s="1"/>
      <c r="H429" s="1"/>
      <c r="I429" s="1"/>
      <c r="J429" s="1"/>
      <c r="K429" s="1"/>
      <c r="L429" s="1"/>
      <c r="M429" s="1"/>
    </row>
    <row r="430" spans="1:13" ht="19.899999999999999" customHeight="1" x14ac:dyDescent="0.35">
      <c r="A430" s="1"/>
      <c r="B430" s="1"/>
      <c r="C430" s="1"/>
      <c r="D430" s="1"/>
      <c r="E430" s="1"/>
      <c r="F430" s="1"/>
      <c r="G430" s="1"/>
      <c r="H430" s="1"/>
      <c r="I430" s="1"/>
      <c r="J430" s="1"/>
      <c r="K430" s="1"/>
      <c r="L430" s="1"/>
      <c r="M430" s="1"/>
    </row>
    <row r="431" spans="1:13" ht="19.899999999999999" customHeight="1" x14ac:dyDescent="0.35">
      <c r="A431" s="1"/>
      <c r="B431" s="1"/>
      <c r="C431" s="1"/>
      <c r="D431" s="1"/>
      <c r="E431" s="1"/>
      <c r="F431" s="1"/>
      <c r="G431" s="1"/>
      <c r="H431" s="1"/>
      <c r="I431" s="1"/>
      <c r="J431" s="1"/>
      <c r="K431" s="1"/>
      <c r="L431" s="1"/>
      <c r="M431" s="1"/>
    </row>
    <row r="432" spans="1:13" ht="19.899999999999999" customHeight="1" x14ac:dyDescent="0.35">
      <c r="A432" s="1"/>
      <c r="B432" s="1"/>
      <c r="C432" s="1"/>
      <c r="D432" s="1"/>
      <c r="E432" s="1"/>
      <c r="F432" s="1"/>
      <c r="G432" s="1"/>
      <c r="H432" s="1"/>
      <c r="I432" s="1"/>
      <c r="J432" s="1"/>
      <c r="K432" s="1"/>
      <c r="L432" s="1"/>
      <c r="M432" s="1"/>
    </row>
    <row r="433" spans="1:13" ht="19.899999999999999" customHeight="1" x14ac:dyDescent="0.35">
      <c r="A433" s="1"/>
      <c r="B433" s="1"/>
      <c r="C433" s="1"/>
      <c r="D433" s="1"/>
      <c r="E433" s="1"/>
      <c r="F433" s="1"/>
      <c r="G433" s="1"/>
      <c r="H433" s="1"/>
      <c r="I433" s="1"/>
      <c r="J433" s="1"/>
      <c r="K433" s="1"/>
      <c r="L433" s="1"/>
      <c r="M433" s="1"/>
    </row>
    <row r="434" spans="1:13" ht="19.899999999999999" customHeight="1" x14ac:dyDescent="0.35">
      <c r="A434" s="1"/>
      <c r="B434" s="1"/>
      <c r="C434" s="1"/>
      <c r="D434" s="1"/>
      <c r="E434" s="1"/>
      <c r="F434" s="1"/>
      <c r="G434" s="1"/>
      <c r="H434" s="1"/>
      <c r="I434" s="1"/>
      <c r="J434" s="1"/>
      <c r="K434" s="1"/>
      <c r="L434" s="1"/>
      <c r="M434" s="1"/>
    </row>
    <row r="435" spans="1:13" ht="19.899999999999999" customHeight="1" x14ac:dyDescent="0.35">
      <c r="A435" s="1"/>
      <c r="B435" s="1"/>
      <c r="C435" s="1"/>
      <c r="D435" s="1"/>
      <c r="E435" s="1"/>
      <c r="F435" s="1"/>
      <c r="G435" s="1"/>
      <c r="H435" s="1"/>
      <c r="I435" s="1"/>
      <c r="J435" s="1"/>
      <c r="K435" s="1"/>
      <c r="L435" s="1"/>
      <c r="M435" s="1"/>
    </row>
    <row r="436" spans="1:13" ht="19.899999999999999" customHeight="1" x14ac:dyDescent="0.35">
      <c r="A436" s="1"/>
      <c r="B436" s="1"/>
      <c r="C436" s="1"/>
      <c r="D436" s="1"/>
      <c r="E436" s="1"/>
      <c r="F436" s="1"/>
      <c r="G436" s="1"/>
      <c r="H436" s="1"/>
      <c r="I436" s="1"/>
      <c r="J436" s="1"/>
      <c r="K436" s="1"/>
      <c r="L436" s="1"/>
      <c r="M436" s="1"/>
    </row>
    <row r="437" spans="1:13" ht="19.899999999999999" customHeight="1" x14ac:dyDescent="0.35">
      <c r="A437" s="1"/>
      <c r="B437" s="1"/>
      <c r="C437" s="1"/>
      <c r="D437" s="1"/>
      <c r="E437" s="1"/>
      <c r="F437" s="1"/>
      <c r="G437" s="1"/>
      <c r="H437" s="1"/>
      <c r="I437" s="1"/>
      <c r="J437" s="1"/>
      <c r="K437" s="1"/>
      <c r="L437" s="1"/>
      <c r="M437" s="1"/>
    </row>
    <row r="438" spans="1:13" ht="19.899999999999999" customHeight="1" x14ac:dyDescent="0.35">
      <c r="A438" s="1"/>
      <c r="B438" s="1"/>
      <c r="C438" s="1"/>
      <c r="D438" s="1"/>
      <c r="E438" s="1"/>
      <c r="F438" s="1"/>
      <c r="G438" s="1"/>
      <c r="H438" s="1"/>
      <c r="I438" s="1"/>
      <c r="J438" s="1"/>
      <c r="K438" s="1"/>
      <c r="L438" s="1"/>
      <c r="M438" s="1"/>
    </row>
    <row r="439" spans="1:13" ht="19.899999999999999" customHeight="1" x14ac:dyDescent="0.35">
      <c r="A439" s="1"/>
      <c r="B439" s="1"/>
      <c r="C439" s="1"/>
      <c r="D439" s="1"/>
      <c r="E439" s="1"/>
      <c r="F439" s="1"/>
      <c r="G439" s="1"/>
      <c r="H439" s="1"/>
      <c r="I439" s="1"/>
      <c r="J439" s="1"/>
      <c r="K439" s="1"/>
      <c r="L439" s="1"/>
      <c r="M439" s="1"/>
    </row>
    <row r="440" spans="1:13" ht="19.899999999999999" customHeight="1" x14ac:dyDescent="0.35">
      <c r="A440" s="1"/>
      <c r="B440" s="1"/>
      <c r="C440" s="1"/>
      <c r="D440" s="1"/>
      <c r="E440" s="1"/>
      <c r="F440" s="1"/>
      <c r="G440" s="1"/>
      <c r="H440" s="1"/>
      <c r="I440" s="1"/>
      <c r="J440" s="1"/>
      <c r="K440" s="1"/>
      <c r="L440" s="1"/>
      <c r="M440" s="1"/>
    </row>
    <row r="441" spans="1:13" ht="19.899999999999999" customHeight="1" x14ac:dyDescent="0.35">
      <c r="A441" s="1"/>
      <c r="B441" s="1"/>
      <c r="C441" s="1"/>
      <c r="D441" s="1"/>
      <c r="E441" s="1"/>
      <c r="F441" s="1"/>
      <c r="G441" s="1"/>
      <c r="H441" s="1"/>
      <c r="I441" s="1"/>
      <c r="J441" s="1"/>
      <c r="K441" s="1"/>
      <c r="L441" s="1"/>
      <c r="M441" s="1"/>
    </row>
    <row r="442" spans="1:13" ht="19.899999999999999" customHeight="1" x14ac:dyDescent="0.35">
      <c r="A442" s="1"/>
      <c r="B442" s="1"/>
      <c r="C442" s="1"/>
      <c r="D442" s="1"/>
      <c r="E442" s="1"/>
      <c r="F442" s="1"/>
      <c r="G442" s="1"/>
      <c r="H442" s="1"/>
      <c r="I442" s="1"/>
      <c r="J442" s="1"/>
      <c r="K442" s="1"/>
      <c r="L442" s="1"/>
      <c r="M442" s="1"/>
    </row>
    <row r="443" spans="1:13" ht="19.899999999999999" customHeight="1" x14ac:dyDescent="0.35">
      <c r="A443" s="1"/>
      <c r="B443" s="1"/>
      <c r="C443" s="1"/>
      <c r="D443" s="1"/>
      <c r="E443" s="1"/>
      <c r="F443" s="1"/>
      <c r="G443" s="1"/>
      <c r="H443" s="1"/>
      <c r="I443" s="1"/>
      <c r="J443" s="1"/>
      <c r="K443" s="1"/>
      <c r="L443" s="1"/>
      <c r="M443" s="1"/>
    </row>
    <row r="444" spans="1:13" ht="19.899999999999999" customHeight="1" x14ac:dyDescent="0.35">
      <c r="A444" s="1"/>
      <c r="B444" s="1"/>
      <c r="C444" s="1"/>
      <c r="D444" s="1"/>
      <c r="E444" s="1"/>
      <c r="F444" s="1"/>
      <c r="G444" s="1"/>
      <c r="H444" s="1"/>
      <c r="I444" s="1"/>
      <c r="J444" s="1"/>
      <c r="K444" s="1"/>
      <c r="L444" s="1"/>
      <c r="M444" s="1"/>
    </row>
    <row r="445" spans="1:13" ht="19.899999999999999" customHeight="1" x14ac:dyDescent="0.35">
      <c r="A445" s="1"/>
      <c r="B445" s="1"/>
      <c r="C445" s="1"/>
      <c r="D445" s="1"/>
      <c r="E445" s="1"/>
      <c r="F445" s="1"/>
      <c r="G445" s="1"/>
      <c r="H445" s="1"/>
      <c r="I445" s="1"/>
      <c r="J445" s="1"/>
      <c r="K445" s="1"/>
      <c r="L445" s="1"/>
      <c r="M445" s="1"/>
    </row>
    <row r="446" spans="1:13" ht="19.899999999999999" customHeight="1" x14ac:dyDescent="0.35">
      <c r="A446" s="1"/>
      <c r="B446" s="1"/>
      <c r="C446" s="1"/>
      <c r="D446" s="1"/>
      <c r="E446" s="1"/>
      <c r="F446" s="1"/>
      <c r="G446" s="1"/>
      <c r="H446" s="1"/>
      <c r="I446" s="1"/>
      <c r="J446" s="1"/>
      <c r="K446" s="1"/>
      <c r="L446" s="1"/>
      <c r="M446" s="1"/>
    </row>
    <row r="447" spans="1:13" ht="19.899999999999999" customHeight="1" x14ac:dyDescent="0.35">
      <c r="A447" s="1"/>
      <c r="B447" s="1"/>
      <c r="C447" s="1"/>
      <c r="D447" s="1"/>
      <c r="E447" s="1"/>
      <c r="F447" s="1"/>
      <c r="G447" s="1"/>
      <c r="H447" s="1"/>
      <c r="I447" s="1"/>
      <c r="J447" s="1"/>
      <c r="K447" s="1"/>
      <c r="L447" s="1"/>
      <c r="M447" s="1"/>
    </row>
    <row r="448" spans="1:13" ht="19.899999999999999" customHeight="1" x14ac:dyDescent="0.35">
      <c r="A448" s="1"/>
      <c r="B448" s="1"/>
      <c r="C448" s="1"/>
      <c r="D448" s="1"/>
      <c r="E448" s="1"/>
      <c r="F448" s="1"/>
      <c r="G448" s="1"/>
      <c r="H448" s="1"/>
      <c r="I448" s="1"/>
      <c r="J448" s="1"/>
      <c r="K448" s="1"/>
      <c r="L448" s="1"/>
      <c r="M448" s="1"/>
    </row>
    <row r="449" spans="1:13" ht="19.899999999999999" customHeight="1" x14ac:dyDescent="0.35">
      <c r="A449" s="1"/>
      <c r="B449" s="1"/>
      <c r="C449" s="1"/>
      <c r="D449" s="1"/>
      <c r="E449" s="1"/>
      <c r="F449" s="1"/>
      <c r="G449" s="1"/>
      <c r="H449" s="1"/>
      <c r="I449" s="1"/>
      <c r="J449" s="1"/>
      <c r="K449" s="1"/>
      <c r="L449" s="1"/>
      <c r="M449" s="1"/>
    </row>
    <row r="450" spans="1:13" ht="19.899999999999999" customHeight="1" x14ac:dyDescent="0.35">
      <c r="A450" s="1"/>
      <c r="B450" s="1"/>
      <c r="C450" s="1"/>
      <c r="D450" s="1"/>
      <c r="E450" s="1"/>
      <c r="F450" s="1"/>
      <c r="G450" s="1"/>
      <c r="H450" s="1"/>
      <c r="I450" s="1"/>
      <c r="J450" s="1"/>
      <c r="K450" s="1"/>
      <c r="L450" s="1"/>
      <c r="M450" s="1"/>
    </row>
    <row r="451" spans="1:13" ht="19.899999999999999" customHeight="1" x14ac:dyDescent="0.35">
      <c r="A451" s="1"/>
      <c r="B451" s="1"/>
      <c r="C451" s="1"/>
      <c r="D451" s="1"/>
      <c r="E451" s="1"/>
      <c r="F451" s="1"/>
      <c r="G451" s="1"/>
      <c r="H451" s="1"/>
      <c r="I451" s="1"/>
      <c r="J451" s="1"/>
      <c r="K451" s="1"/>
      <c r="L451" s="1"/>
      <c r="M451" s="1"/>
    </row>
    <row r="452" spans="1:13" ht="19.899999999999999" customHeight="1" x14ac:dyDescent="0.35">
      <c r="A452" s="1"/>
      <c r="B452" s="1"/>
      <c r="C452" s="1"/>
      <c r="D452" s="1"/>
      <c r="E452" s="1"/>
      <c r="F452" s="1"/>
      <c r="G452" s="1"/>
      <c r="H452" s="1"/>
      <c r="I452" s="1"/>
      <c r="J452" s="1"/>
      <c r="K452" s="1"/>
      <c r="L452" s="1"/>
      <c r="M452" s="1"/>
    </row>
    <row r="453" spans="1:13" ht="19.899999999999999" customHeight="1" x14ac:dyDescent="0.35">
      <c r="A453" s="1"/>
      <c r="B453" s="1"/>
      <c r="C453" s="1"/>
      <c r="D453" s="1"/>
      <c r="E453" s="1"/>
      <c r="F453" s="1"/>
      <c r="G453" s="1"/>
      <c r="H453" s="1"/>
      <c r="I453" s="1"/>
      <c r="J453" s="1"/>
      <c r="K453" s="1"/>
      <c r="L453" s="1"/>
      <c r="M453" s="1"/>
    </row>
    <row r="454" spans="1:13" ht="19.899999999999999" customHeight="1" x14ac:dyDescent="0.35">
      <c r="A454" s="1"/>
      <c r="B454" s="1"/>
      <c r="C454" s="1"/>
      <c r="D454" s="1"/>
      <c r="E454" s="1"/>
      <c r="F454" s="1"/>
      <c r="G454" s="1"/>
      <c r="H454" s="1"/>
      <c r="I454" s="1"/>
      <c r="J454" s="1"/>
      <c r="K454" s="1"/>
      <c r="L454" s="1"/>
      <c r="M454" s="1"/>
    </row>
    <row r="455" spans="1:13" ht="19.899999999999999" customHeight="1" x14ac:dyDescent="0.35">
      <c r="A455" s="1"/>
      <c r="B455" s="1"/>
      <c r="C455" s="1"/>
      <c r="D455" s="1"/>
      <c r="E455" s="1"/>
      <c r="F455" s="1"/>
      <c r="G455" s="1"/>
      <c r="H455" s="1"/>
      <c r="I455" s="1"/>
      <c r="J455" s="1"/>
      <c r="K455" s="1"/>
      <c r="L455" s="1"/>
      <c r="M455" s="1"/>
    </row>
    <row r="456" spans="1:13" ht="19.899999999999999" customHeight="1" x14ac:dyDescent="0.35">
      <c r="A456" s="1"/>
      <c r="B456" s="1"/>
      <c r="C456" s="1"/>
      <c r="D456" s="1"/>
      <c r="E456" s="1"/>
      <c r="F456" s="1"/>
      <c r="G456" s="1"/>
      <c r="H456" s="1"/>
      <c r="I456" s="1"/>
      <c r="J456" s="1"/>
      <c r="K456" s="1"/>
      <c r="L456" s="1"/>
      <c r="M456" s="1"/>
    </row>
    <row r="457" spans="1:13" ht="19.899999999999999" customHeight="1" x14ac:dyDescent="0.35">
      <c r="A457" s="1"/>
      <c r="B457" s="1"/>
      <c r="C457" s="1"/>
      <c r="D457" s="1"/>
      <c r="E457" s="1"/>
      <c r="F457" s="1"/>
      <c r="G457" s="1"/>
      <c r="H457" s="1"/>
      <c r="I457" s="1"/>
      <c r="J457" s="1"/>
      <c r="K457" s="1"/>
      <c r="L457" s="1"/>
      <c r="M457" s="1"/>
    </row>
    <row r="458" spans="1:13" ht="19.899999999999999" customHeight="1" x14ac:dyDescent="0.35">
      <c r="A458" s="1"/>
      <c r="B458" s="1"/>
      <c r="C458" s="1"/>
      <c r="D458" s="1"/>
      <c r="E458" s="1"/>
      <c r="F458" s="1"/>
      <c r="G458" s="1"/>
      <c r="H458" s="1"/>
      <c r="I458" s="1"/>
      <c r="J458" s="1"/>
      <c r="K458" s="1"/>
      <c r="L458" s="1"/>
      <c r="M458" s="1"/>
    </row>
    <row r="459" spans="1:13" ht="19.899999999999999" customHeight="1" x14ac:dyDescent="0.35">
      <c r="A459" s="1"/>
      <c r="B459" s="1"/>
      <c r="C459" s="1"/>
      <c r="D459" s="1"/>
      <c r="E459" s="1"/>
      <c r="F459" s="1"/>
      <c r="G459" s="1"/>
      <c r="H459" s="1"/>
      <c r="I459" s="1"/>
      <c r="J459" s="1"/>
      <c r="K459" s="1"/>
      <c r="L459" s="1"/>
      <c r="M459" s="1"/>
    </row>
    <row r="460" spans="1:13" ht="19.899999999999999" customHeight="1" x14ac:dyDescent="0.35">
      <c r="A460" s="1"/>
      <c r="B460" s="1"/>
      <c r="C460" s="1"/>
      <c r="D460" s="1"/>
      <c r="E460" s="1"/>
      <c r="F460" s="1"/>
      <c r="G460" s="1"/>
      <c r="H460" s="1"/>
      <c r="I460" s="1"/>
      <c r="J460" s="1"/>
      <c r="K460" s="1"/>
      <c r="L460" s="1"/>
      <c r="M460" s="1"/>
    </row>
    <row r="461" spans="1:13" ht="19.899999999999999" customHeight="1" x14ac:dyDescent="0.35">
      <c r="A461" s="1"/>
      <c r="B461" s="1"/>
      <c r="C461" s="1"/>
      <c r="D461" s="1"/>
      <c r="E461" s="1"/>
      <c r="F461" s="1"/>
      <c r="G461" s="1"/>
      <c r="H461" s="1"/>
      <c r="I461" s="1"/>
      <c r="J461" s="1"/>
      <c r="K461" s="1"/>
      <c r="L461" s="1"/>
      <c r="M461" s="1"/>
    </row>
    <row r="462" spans="1:13" ht="19.899999999999999" customHeight="1" x14ac:dyDescent="0.35">
      <c r="A462" s="1"/>
      <c r="B462" s="1"/>
      <c r="C462" s="1"/>
      <c r="D462" s="1"/>
      <c r="E462" s="1"/>
      <c r="F462" s="1"/>
      <c r="G462" s="1"/>
      <c r="H462" s="1"/>
      <c r="I462" s="1"/>
      <c r="J462" s="1"/>
      <c r="K462" s="1"/>
      <c r="L462" s="1"/>
      <c r="M462" s="1"/>
    </row>
    <row r="463" spans="1:13" ht="19.899999999999999" customHeight="1" x14ac:dyDescent="0.35">
      <c r="A463" s="1"/>
      <c r="B463" s="1"/>
      <c r="C463" s="1"/>
      <c r="D463" s="1"/>
      <c r="E463" s="1"/>
      <c r="F463" s="1"/>
      <c r="G463" s="1"/>
      <c r="H463" s="1"/>
      <c r="I463" s="1"/>
      <c r="J463" s="1"/>
      <c r="K463" s="1"/>
      <c r="L463" s="1"/>
      <c r="M463" s="1"/>
    </row>
    <row r="464" spans="1:13" ht="19.899999999999999" customHeight="1" x14ac:dyDescent="0.35">
      <c r="A464" s="1"/>
      <c r="B464" s="1"/>
      <c r="C464" s="1"/>
      <c r="D464" s="1"/>
      <c r="E464" s="1"/>
      <c r="F464" s="1"/>
      <c r="G464" s="1"/>
      <c r="H464" s="1"/>
      <c r="I464" s="1"/>
      <c r="J464" s="1"/>
      <c r="K464" s="1"/>
      <c r="L464" s="1"/>
      <c r="M464" s="1"/>
    </row>
    <row r="465" spans="1:13" ht="19.899999999999999" customHeight="1" x14ac:dyDescent="0.35">
      <c r="A465" s="1"/>
      <c r="B465" s="1"/>
      <c r="C465" s="1"/>
      <c r="D465" s="1"/>
      <c r="E465" s="1"/>
      <c r="F465" s="1"/>
      <c r="G465" s="1"/>
      <c r="H465" s="1"/>
      <c r="I465" s="1"/>
      <c r="J465" s="1"/>
      <c r="K465" s="1"/>
      <c r="L465" s="1"/>
      <c r="M465" s="1"/>
    </row>
    <row r="466" spans="1:13" ht="19.899999999999999" customHeight="1" x14ac:dyDescent="0.35">
      <c r="A466" s="1"/>
      <c r="B466" s="1"/>
      <c r="C466" s="1"/>
      <c r="D466" s="1"/>
      <c r="E466" s="1"/>
      <c r="F466" s="1"/>
      <c r="G466" s="1"/>
      <c r="H466" s="1"/>
      <c r="I466" s="1"/>
      <c r="J466" s="1"/>
      <c r="K466" s="1"/>
      <c r="L466" s="1"/>
      <c r="M466" s="1"/>
    </row>
    <row r="467" spans="1:13" ht="19.899999999999999" customHeight="1" x14ac:dyDescent="0.35">
      <c r="A467" s="1"/>
      <c r="B467" s="1"/>
      <c r="C467" s="1"/>
      <c r="D467" s="1"/>
      <c r="E467" s="1"/>
      <c r="F467" s="1"/>
      <c r="G467" s="1"/>
      <c r="H467" s="1"/>
      <c r="I467" s="1"/>
      <c r="J467" s="1"/>
      <c r="K467" s="1"/>
      <c r="L467" s="1"/>
      <c r="M467" s="1"/>
    </row>
    <row r="468" spans="1:13" ht="19.899999999999999" customHeight="1" x14ac:dyDescent="0.35">
      <c r="A468" s="1"/>
      <c r="B468" s="1"/>
      <c r="C468" s="1"/>
      <c r="D468" s="1"/>
      <c r="E468" s="1"/>
      <c r="F468" s="1"/>
      <c r="G468" s="1"/>
      <c r="H468" s="1"/>
      <c r="I468" s="1"/>
      <c r="J468" s="1"/>
      <c r="K468" s="1"/>
      <c r="L468" s="1"/>
      <c r="M468" s="1"/>
    </row>
    <row r="469" spans="1:13" ht="19.899999999999999" customHeight="1" x14ac:dyDescent="0.35">
      <c r="A469" s="1"/>
      <c r="B469" s="1"/>
      <c r="C469" s="1"/>
      <c r="D469" s="1"/>
      <c r="E469" s="1"/>
      <c r="F469" s="1"/>
      <c r="G469" s="1"/>
      <c r="H469" s="1"/>
      <c r="I469" s="1"/>
      <c r="J469" s="1"/>
      <c r="K469" s="1"/>
      <c r="L469" s="1"/>
      <c r="M469" s="1"/>
    </row>
    <row r="470" spans="1:13" ht="19.899999999999999" customHeight="1" x14ac:dyDescent="0.35">
      <c r="A470" s="1"/>
      <c r="B470" s="1"/>
      <c r="C470" s="1"/>
      <c r="D470" s="1"/>
      <c r="E470" s="1"/>
      <c r="F470" s="1"/>
      <c r="G470" s="1"/>
      <c r="H470" s="1"/>
      <c r="I470" s="1"/>
      <c r="J470" s="1"/>
      <c r="K470" s="1"/>
      <c r="L470" s="1"/>
      <c r="M470" s="1"/>
    </row>
    <row r="471" spans="1:13" ht="19.899999999999999" customHeight="1" x14ac:dyDescent="0.35">
      <c r="A471" s="1"/>
      <c r="B471" s="1"/>
      <c r="C471" s="1"/>
      <c r="D471" s="1"/>
      <c r="E471" s="1"/>
      <c r="F471" s="1"/>
      <c r="G471" s="1"/>
      <c r="H471" s="1"/>
      <c r="I471" s="1"/>
      <c r="J471" s="1"/>
      <c r="K471" s="1"/>
      <c r="L471" s="1"/>
      <c r="M471" s="1"/>
    </row>
    <row r="472" spans="1:13" ht="19.899999999999999" customHeight="1" x14ac:dyDescent="0.35">
      <c r="A472" s="1"/>
      <c r="B472" s="1"/>
      <c r="C472" s="1"/>
      <c r="D472" s="1"/>
      <c r="E472" s="1"/>
      <c r="F472" s="1"/>
      <c r="G472" s="1"/>
      <c r="H472" s="1"/>
      <c r="I472" s="1"/>
      <c r="J472" s="1"/>
      <c r="K472" s="1"/>
      <c r="L472" s="1"/>
      <c r="M472" s="1"/>
    </row>
    <row r="473" spans="1:13" ht="19.899999999999999" customHeight="1" x14ac:dyDescent="0.35">
      <c r="A473" s="1"/>
      <c r="B473" s="1"/>
      <c r="C473" s="1"/>
      <c r="D473" s="1"/>
      <c r="E473" s="1"/>
      <c r="F473" s="1"/>
      <c r="G473" s="1"/>
      <c r="H473" s="1"/>
      <c r="I473" s="1"/>
      <c r="J473" s="1"/>
      <c r="K473" s="1"/>
      <c r="L473" s="1"/>
      <c r="M473" s="1"/>
    </row>
    <row r="474" spans="1:13" ht="19.899999999999999" customHeight="1" x14ac:dyDescent="0.35">
      <c r="A474" s="1"/>
      <c r="B474" s="1"/>
      <c r="C474" s="1"/>
      <c r="D474" s="1"/>
      <c r="E474" s="1"/>
      <c r="F474" s="1"/>
      <c r="G474" s="1"/>
      <c r="H474" s="1"/>
      <c r="I474" s="1"/>
      <c r="J474" s="1"/>
      <c r="K474" s="1"/>
      <c r="L474" s="1"/>
      <c r="M474" s="1"/>
    </row>
    <row r="475" spans="1:13" ht="19.899999999999999" customHeight="1" x14ac:dyDescent="0.35">
      <c r="A475" s="1"/>
      <c r="B475" s="1"/>
      <c r="C475" s="1"/>
      <c r="D475" s="1"/>
      <c r="E475" s="1"/>
      <c r="F475" s="1"/>
      <c r="G475" s="1"/>
      <c r="H475" s="1"/>
      <c r="I475" s="1"/>
      <c r="J475" s="1"/>
      <c r="K475" s="1"/>
      <c r="L475" s="1"/>
      <c r="M475" s="1"/>
    </row>
    <row r="476" spans="1:13" ht="19.899999999999999" customHeight="1" x14ac:dyDescent="0.35">
      <c r="A476" s="1"/>
      <c r="B476" s="1"/>
      <c r="C476" s="1"/>
      <c r="D476" s="1"/>
      <c r="E476" s="1"/>
      <c r="F476" s="1"/>
      <c r="G476" s="1"/>
      <c r="H476" s="1"/>
      <c r="I476" s="1"/>
      <c r="J476" s="1"/>
      <c r="K476" s="1"/>
      <c r="L476" s="1"/>
      <c r="M476" s="1"/>
    </row>
    <row r="477" spans="1:13" ht="19.899999999999999" customHeight="1" x14ac:dyDescent="0.35">
      <c r="A477" s="1"/>
      <c r="B477" s="1"/>
      <c r="C477" s="1"/>
      <c r="D477" s="1"/>
      <c r="E477" s="1"/>
      <c r="F477" s="1"/>
      <c r="G477" s="1"/>
      <c r="H477" s="1"/>
      <c r="I477" s="1"/>
      <c r="J477" s="1"/>
      <c r="K477" s="1"/>
      <c r="L477" s="1"/>
      <c r="M477" s="1"/>
    </row>
    <row r="478" spans="1:13" ht="19.899999999999999" customHeight="1" x14ac:dyDescent="0.35">
      <c r="A478" s="1"/>
      <c r="B478" s="1"/>
      <c r="C478" s="1"/>
      <c r="D478" s="1"/>
      <c r="E478" s="1"/>
      <c r="F478" s="1"/>
      <c r="G478" s="1"/>
      <c r="H478" s="1"/>
      <c r="I478" s="1"/>
      <c r="J478" s="1"/>
      <c r="K478" s="1"/>
      <c r="L478" s="1"/>
      <c r="M478" s="1"/>
    </row>
    <row r="479" spans="1:13" ht="19.899999999999999" customHeight="1" x14ac:dyDescent="0.35">
      <c r="A479" s="1"/>
      <c r="B479" s="1"/>
      <c r="C479" s="1"/>
      <c r="D479" s="1"/>
      <c r="E479" s="1"/>
      <c r="F479" s="1"/>
      <c r="G479" s="1"/>
      <c r="H479" s="1"/>
      <c r="I479" s="1"/>
      <c r="J479" s="1"/>
      <c r="K479" s="1"/>
      <c r="L479" s="1"/>
      <c r="M479" s="1"/>
    </row>
    <row r="480" spans="1:13" ht="19.899999999999999" customHeight="1" x14ac:dyDescent="0.35">
      <c r="A480" s="1"/>
      <c r="B480" s="1"/>
      <c r="C480" s="1"/>
      <c r="D480" s="1"/>
      <c r="E480" s="1"/>
      <c r="F480" s="1"/>
      <c r="G480" s="1"/>
      <c r="H480" s="1"/>
      <c r="I480" s="1"/>
      <c r="J480" s="1"/>
      <c r="K480" s="1"/>
      <c r="L480" s="1"/>
      <c r="M480" s="1"/>
    </row>
    <row r="481" spans="1:13" ht="19.899999999999999" customHeight="1" x14ac:dyDescent="0.35">
      <c r="A481" s="1"/>
      <c r="B481" s="1"/>
      <c r="C481" s="1"/>
      <c r="D481" s="1"/>
      <c r="E481" s="1"/>
      <c r="F481" s="1"/>
      <c r="G481" s="1"/>
      <c r="H481" s="1"/>
      <c r="I481" s="1"/>
      <c r="J481" s="1"/>
      <c r="K481" s="1"/>
      <c r="L481" s="1"/>
      <c r="M481" s="1"/>
    </row>
    <row r="482" spans="1:13" ht="19.899999999999999" customHeight="1" x14ac:dyDescent="0.35">
      <c r="A482" s="1"/>
      <c r="B482" s="1"/>
      <c r="C482" s="1"/>
      <c r="D482" s="1"/>
      <c r="E482" s="1"/>
      <c r="F482" s="1"/>
      <c r="G482" s="1"/>
      <c r="H482" s="1"/>
      <c r="I482" s="1"/>
      <c r="J482" s="1"/>
      <c r="K482" s="1"/>
      <c r="L482" s="1"/>
      <c r="M482" s="1"/>
    </row>
    <row r="483" spans="1:13" ht="19.899999999999999" customHeight="1" x14ac:dyDescent="0.35">
      <c r="A483" s="1"/>
      <c r="B483" s="1"/>
      <c r="C483" s="1"/>
      <c r="D483" s="1"/>
      <c r="E483" s="1"/>
      <c r="F483" s="1"/>
      <c r="G483" s="1"/>
      <c r="H483" s="1"/>
      <c r="I483" s="1"/>
      <c r="J483" s="1"/>
      <c r="K483" s="1"/>
      <c r="L483" s="1"/>
      <c r="M483" s="1"/>
    </row>
    <row r="484" spans="1:13" ht="19.899999999999999" customHeight="1" x14ac:dyDescent="0.35">
      <c r="A484" s="1"/>
      <c r="B484" s="1"/>
      <c r="C484" s="1"/>
      <c r="D484" s="1"/>
      <c r="E484" s="1"/>
      <c r="F484" s="1"/>
      <c r="G484" s="1"/>
      <c r="H484" s="1"/>
      <c r="I484" s="1"/>
      <c r="J484" s="1"/>
      <c r="K484" s="1"/>
      <c r="L484" s="1"/>
      <c r="M484" s="1"/>
    </row>
    <row r="485" spans="1:13" ht="19.899999999999999" customHeight="1" x14ac:dyDescent="0.35">
      <c r="A485" s="1"/>
      <c r="B485" s="1"/>
      <c r="C485" s="1"/>
      <c r="D485" s="1"/>
      <c r="E485" s="1"/>
      <c r="F485" s="1"/>
      <c r="G485" s="1"/>
      <c r="H485" s="1"/>
      <c r="I485" s="1"/>
      <c r="J485" s="1"/>
      <c r="K485" s="1"/>
      <c r="L485" s="1"/>
      <c r="M485" s="1"/>
    </row>
    <row r="486" spans="1:13" ht="19.899999999999999" customHeight="1" x14ac:dyDescent="0.35">
      <c r="A486" s="1"/>
      <c r="B486" s="1"/>
      <c r="C486" s="1"/>
      <c r="D486" s="1"/>
      <c r="E486" s="1"/>
      <c r="F486" s="1"/>
      <c r="G486" s="1"/>
      <c r="H486" s="1"/>
      <c r="I486" s="1"/>
      <c r="J486" s="1"/>
      <c r="K486" s="1"/>
      <c r="L486" s="1"/>
      <c r="M486" s="1"/>
    </row>
    <row r="487" spans="1:13" ht="19.899999999999999" customHeight="1" x14ac:dyDescent="0.35">
      <c r="A487" s="1"/>
      <c r="B487" s="1"/>
      <c r="C487" s="1"/>
      <c r="D487" s="1"/>
      <c r="E487" s="1"/>
      <c r="F487" s="1"/>
      <c r="G487" s="1"/>
      <c r="H487" s="1"/>
      <c r="I487" s="1"/>
      <c r="J487" s="1"/>
      <c r="K487" s="1"/>
      <c r="L487" s="1"/>
      <c r="M487" s="1"/>
    </row>
    <row r="488" spans="1:13" ht="19.899999999999999" customHeight="1" x14ac:dyDescent="0.35">
      <c r="A488" s="1"/>
      <c r="B488" s="1"/>
      <c r="C488" s="1"/>
      <c r="D488" s="1"/>
      <c r="E488" s="1"/>
      <c r="F488" s="1"/>
      <c r="G488" s="1"/>
      <c r="H488" s="1"/>
      <c r="I488" s="1"/>
      <c r="J488" s="1"/>
      <c r="K488" s="1"/>
      <c r="L488" s="1"/>
      <c r="M488" s="1"/>
    </row>
    <row r="489" spans="1:13" ht="19.899999999999999" customHeight="1" x14ac:dyDescent="0.35">
      <c r="A489" s="1"/>
      <c r="B489" s="1"/>
      <c r="C489" s="1"/>
      <c r="D489" s="1"/>
      <c r="E489" s="1"/>
      <c r="F489" s="1"/>
      <c r="G489" s="1"/>
      <c r="H489" s="1"/>
      <c r="I489" s="1"/>
      <c r="J489" s="1"/>
      <c r="K489" s="1"/>
      <c r="L489" s="1"/>
      <c r="M489" s="1"/>
    </row>
    <row r="490" spans="1:13" ht="19.899999999999999" customHeight="1" x14ac:dyDescent="0.35">
      <c r="A490" s="1"/>
      <c r="B490" s="1"/>
      <c r="C490" s="1"/>
      <c r="D490" s="1"/>
      <c r="E490" s="1"/>
      <c r="F490" s="1"/>
      <c r="G490" s="1"/>
      <c r="H490" s="1"/>
      <c r="I490" s="1"/>
      <c r="J490" s="1"/>
      <c r="K490" s="1"/>
      <c r="L490" s="1"/>
      <c r="M490" s="1"/>
    </row>
    <row r="491" spans="1:13" ht="19.899999999999999" customHeight="1" x14ac:dyDescent="0.35">
      <c r="A491" s="1"/>
      <c r="B491" s="1"/>
      <c r="C491" s="1"/>
      <c r="D491" s="1"/>
      <c r="E491" s="1"/>
      <c r="F491" s="1"/>
      <c r="G491" s="1"/>
      <c r="H491" s="1"/>
      <c r="I491" s="1"/>
      <c r="J491" s="1"/>
      <c r="K491" s="1"/>
      <c r="L491" s="1"/>
      <c r="M491" s="1"/>
    </row>
    <row r="492" spans="1:13" ht="19.899999999999999" customHeight="1" x14ac:dyDescent="0.35">
      <c r="A492" s="1"/>
      <c r="B492" s="1"/>
      <c r="C492" s="1"/>
      <c r="D492" s="1"/>
      <c r="E492" s="1"/>
      <c r="F492" s="1"/>
      <c r="G492" s="1"/>
      <c r="H492" s="1"/>
      <c r="I492" s="1"/>
      <c r="J492" s="1"/>
      <c r="K492" s="1"/>
      <c r="L492" s="1"/>
      <c r="M492" s="1"/>
    </row>
    <row r="493" spans="1:13" ht="19.899999999999999" customHeight="1" x14ac:dyDescent="0.35">
      <c r="A493" s="1"/>
      <c r="B493" s="1"/>
      <c r="C493" s="1"/>
      <c r="D493" s="1"/>
      <c r="E493" s="1"/>
      <c r="F493" s="1"/>
      <c r="G493" s="1"/>
      <c r="H493" s="1"/>
      <c r="I493" s="1"/>
      <c r="J493" s="1"/>
      <c r="K493" s="1"/>
      <c r="L493" s="1"/>
      <c r="M493" s="1"/>
    </row>
    <row r="494" spans="1:13" ht="19.899999999999999" customHeight="1" x14ac:dyDescent="0.35">
      <c r="A494" s="1"/>
      <c r="B494" s="1"/>
      <c r="C494" s="1"/>
      <c r="D494" s="1"/>
      <c r="E494" s="1"/>
      <c r="F494" s="1"/>
      <c r="G494" s="1"/>
      <c r="H494" s="1"/>
      <c r="I494" s="1"/>
      <c r="J494" s="1"/>
      <c r="K494" s="1"/>
      <c r="L494" s="1"/>
      <c r="M494" s="1"/>
    </row>
    <row r="495" spans="1:13" ht="19.899999999999999" customHeight="1" x14ac:dyDescent="0.35">
      <c r="A495" s="1"/>
      <c r="B495" s="1"/>
      <c r="C495" s="1"/>
      <c r="D495" s="1"/>
      <c r="E495" s="1"/>
      <c r="F495" s="1"/>
      <c r="G495" s="1"/>
      <c r="H495" s="1"/>
      <c r="I495" s="1"/>
      <c r="J495" s="1"/>
      <c r="K495" s="1"/>
      <c r="L495" s="1"/>
      <c r="M495" s="1"/>
    </row>
    <row r="496" spans="1:13" ht="19.899999999999999" customHeight="1" x14ac:dyDescent="0.35">
      <c r="A496" s="1"/>
      <c r="B496" s="1"/>
      <c r="C496" s="1"/>
      <c r="D496" s="1"/>
      <c r="E496" s="1"/>
      <c r="F496" s="1"/>
      <c r="G496" s="1"/>
      <c r="H496" s="1"/>
      <c r="I496" s="1"/>
      <c r="J496" s="1"/>
      <c r="K496" s="1"/>
      <c r="L496" s="1"/>
      <c r="M496" s="1"/>
    </row>
    <row r="497" spans="1:13" ht="19.899999999999999" customHeight="1" x14ac:dyDescent="0.35">
      <c r="A497" s="1"/>
      <c r="B497" s="1"/>
      <c r="C497" s="1"/>
      <c r="D497" s="1"/>
      <c r="E497" s="1"/>
      <c r="F497" s="1"/>
      <c r="G497" s="1"/>
      <c r="H497" s="1"/>
      <c r="I497" s="1"/>
      <c r="J497" s="1"/>
      <c r="K497" s="1"/>
      <c r="L497" s="1"/>
      <c r="M497" s="1"/>
    </row>
    <row r="498" spans="1:13" ht="19.899999999999999" customHeight="1" x14ac:dyDescent="0.35">
      <c r="A498" s="1"/>
      <c r="B498" s="1"/>
      <c r="C498" s="1"/>
      <c r="D498" s="1"/>
      <c r="E498" s="1"/>
      <c r="F498" s="1"/>
      <c r="G498" s="1"/>
      <c r="H498" s="1"/>
      <c r="I498" s="1"/>
      <c r="J498" s="1"/>
      <c r="K498" s="1"/>
      <c r="L498" s="1"/>
      <c r="M498" s="1"/>
    </row>
    <row r="499" spans="1:13" ht="19.899999999999999" customHeight="1" x14ac:dyDescent="0.35">
      <c r="A499" s="1"/>
      <c r="B499" s="1"/>
      <c r="C499" s="1"/>
      <c r="D499" s="1"/>
      <c r="E499" s="1"/>
      <c r="F499" s="1"/>
      <c r="G499" s="1"/>
      <c r="H499" s="1"/>
      <c r="I499" s="1"/>
      <c r="J499" s="1"/>
      <c r="K499" s="1"/>
      <c r="L499" s="1"/>
      <c r="M499" s="1"/>
    </row>
    <row r="500" spans="1:13" ht="19.899999999999999" customHeight="1" x14ac:dyDescent="0.35">
      <c r="A500" s="1"/>
      <c r="B500" s="1"/>
      <c r="C500" s="1"/>
      <c r="D500" s="1"/>
      <c r="E500" s="1"/>
      <c r="F500" s="1"/>
      <c r="G500" s="1"/>
      <c r="H500" s="1"/>
      <c r="I500" s="1"/>
      <c r="J500" s="1"/>
      <c r="K500" s="1"/>
      <c r="L500" s="1"/>
      <c r="M500" s="1"/>
    </row>
    <row r="501" spans="1:13" ht="19.899999999999999" customHeight="1" x14ac:dyDescent="0.35">
      <c r="A501" s="1"/>
      <c r="B501" s="1"/>
      <c r="C501" s="1"/>
      <c r="D501" s="1"/>
      <c r="E501" s="1"/>
      <c r="F501" s="1"/>
      <c r="G501" s="1"/>
      <c r="H501" s="1"/>
      <c r="I501" s="1"/>
      <c r="J501" s="1"/>
      <c r="K501" s="1"/>
      <c r="L501" s="1"/>
      <c r="M501" s="1"/>
    </row>
    <row r="502" spans="1:13" ht="19.899999999999999" customHeight="1" x14ac:dyDescent="0.35">
      <c r="A502" s="1"/>
      <c r="B502" s="1"/>
      <c r="C502" s="1"/>
      <c r="D502" s="1"/>
      <c r="E502" s="1"/>
      <c r="F502" s="1"/>
      <c r="G502" s="1"/>
      <c r="H502" s="1"/>
      <c r="I502" s="1"/>
      <c r="J502" s="1"/>
      <c r="K502" s="1"/>
      <c r="L502" s="1"/>
      <c r="M502" s="1"/>
    </row>
    <row r="503" spans="1:13" ht="19.899999999999999" customHeight="1" x14ac:dyDescent="0.35">
      <c r="A503" s="1"/>
      <c r="B503" s="1"/>
      <c r="C503" s="1"/>
      <c r="D503" s="1"/>
      <c r="E503" s="1"/>
      <c r="F503" s="1"/>
      <c r="G503" s="1"/>
      <c r="H503" s="1"/>
      <c r="I503" s="1"/>
      <c r="J503" s="1"/>
      <c r="K503" s="1"/>
      <c r="L503" s="1"/>
      <c r="M503" s="1"/>
    </row>
    <row r="504" spans="1:13" ht="19.899999999999999" customHeight="1" x14ac:dyDescent="0.35">
      <c r="A504" s="1"/>
      <c r="B504" s="1"/>
      <c r="C504" s="1"/>
      <c r="D504" s="1"/>
      <c r="E504" s="1"/>
      <c r="F504" s="1"/>
      <c r="G504" s="1"/>
      <c r="H504" s="1"/>
      <c r="I504" s="1"/>
      <c r="J504" s="1"/>
      <c r="K504" s="1"/>
      <c r="L504" s="1"/>
      <c r="M504" s="1"/>
    </row>
    <row r="505" spans="1:13" ht="19.899999999999999" customHeight="1" x14ac:dyDescent="0.35">
      <c r="A505" s="1"/>
      <c r="B505" s="1"/>
      <c r="C505" s="1"/>
      <c r="D505" s="1"/>
      <c r="E505" s="1"/>
      <c r="F505" s="1"/>
      <c r="G505" s="1"/>
      <c r="H505" s="1"/>
      <c r="I505" s="1"/>
      <c r="J505" s="1"/>
      <c r="K505" s="1"/>
      <c r="L505" s="1"/>
      <c r="M505" s="1"/>
    </row>
    <row r="506" spans="1:13" ht="19.899999999999999" customHeight="1" x14ac:dyDescent="0.35">
      <c r="A506" s="1"/>
      <c r="B506" s="1"/>
      <c r="C506" s="1"/>
      <c r="D506" s="1"/>
      <c r="E506" s="1"/>
      <c r="F506" s="1"/>
      <c r="G506" s="1"/>
      <c r="H506" s="1"/>
      <c r="I506" s="1"/>
      <c r="J506" s="1"/>
      <c r="K506" s="1"/>
      <c r="L506" s="1"/>
      <c r="M506" s="1"/>
    </row>
    <row r="507" spans="1:13" ht="19.899999999999999" customHeight="1" x14ac:dyDescent="0.35">
      <c r="A507" s="1"/>
      <c r="B507" s="1"/>
      <c r="C507" s="1"/>
      <c r="D507" s="1"/>
      <c r="E507" s="1"/>
      <c r="F507" s="1"/>
      <c r="G507" s="1"/>
      <c r="H507" s="1"/>
      <c r="I507" s="1"/>
      <c r="J507" s="1"/>
      <c r="K507" s="1"/>
      <c r="L507" s="1"/>
      <c r="M507" s="1"/>
    </row>
    <row r="508" spans="1:13" ht="19.899999999999999" customHeight="1" x14ac:dyDescent="0.35">
      <c r="A508" s="1"/>
      <c r="B508" s="1"/>
      <c r="C508" s="1"/>
      <c r="D508" s="1"/>
      <c r="E508" s="1"/>
      <c r="F508" s="1"/>
      <c r="G508" s="1"/>
      <c r="H508" s="1"/>
      <c r="I508" s="1"/>
      <c r="J508" s="1"/>
      <c r="K508" s="1"/>
      <c r="L508" s="1"/>
      <c r="M508" s="1"/>
    </row>
    <row r="509" spans="1:13" ht="19.899999999999999" customHeight="1" x14ac:dyDescent="0.35">
      <c r="A509" s="1"/>
      <c r="B509" s="1"/>
      <c r="C509" s="1"/>
      <c r="D509" s="1"/>
      <c r="E509" s="1"/>
      <c r="F509" s="1"/>
      <c r="G509" s="1"/>
      <c r="H509" s="1"/>
      <c r="I509" s="1"/>
      <c r="J509" s="1"/>
      <c r="K509" s="1"/>
      <c r="L509" s="1"/>
      <c r="M509" s="1"/>
    </row>
    <row r="510" spans="1:13" ht="19.899999999999999" customHeight="1" x14ac:dyDescent="0.35">
      <c r="A510" s="1"/>
      <c r="B510" s="1"/>
      <c r="C510" s="1"/>
      <c r="D510" s="1"/>
      <c r="E510" s="1"/>
      <c r="F510" s="1"/>
      <c r="G510" s="1"/>
      <c r="H510" s="1"/>
      <c r="I510" s="1"/>
      <c r="J510" s="1"/>
      <c r="K510" s="1"/>
      <c r="L510" s="1"/>
      <c r="M510" s="1"/>
    </row>
    <row r="511" spans="1:13" ht="19.899999999999999" customHeight="1" x14ac:dyDescent="0.35">
      <c r="A511" s="1"/>
      <c r="B511" s="1"/>
      <c r="C511" s="1"/>
      <c r="D511" s="1"/>
      <c r="E511" s="1"/>
      <c r="F511" s="1"/>
      <c r="G511" s="1"/>
      <c r="H511" s="1"/>
      <c r="I511" s="1"/>
      <c r="J511" s="1"/>
      <c r="K511" s="1"/>
      <c r="L511" s="1"/>
      <c r="M511" s="1"/>
    </row>
    <row r="512" spans="1:13" ht="19.899999999999999" customHeight="1" x14ac:dyDescent="0.35">
      <c r="A512" s="1"/>
      <c r="B512" s="1"/>
      <c r="C512" s="1"/>
      <c r="D512" s="1"/>
      <c r="E512" s="1"/>
      <c r="F512" s="1"/>
      <c r="G512" s="1"/>
      <c r="H512" s="1"/>
      <c r="I512" s="1"/>
      <c r="J512" s="1"/>
      <c r="K512" s="1"/>
      <c r="L512" s="1"/>
      <c r="M512" s="1"/>
    </row>
    <row r="513" spans="1:13" ht="19.899999999999999" customHeight="1" x14ac:dyDescent="0.35">
      <c r="A513" s="1"/>
      <c r="B513" s="1"/>
      <c r="C513" s="1"/>
      <c r="D513" s="1"/>
      <c r="E513" s="1"/>
      <c r="F513" s="1"/>
      <c r="G513" s="1"/>
      <c r="H513" s="1"/>
      <c r="I513" s="1"/>
      <c r="J513" s="1"/>
      <c r="K513" s="1"/>
      <c r="L513" s="1"/>
      <c r="M513" s="1"/>
    </row>
    <row r="514" spans="1:13" ht="19.899999999999999" customHeight="1" x14ac:dyDescent="0.35">
      <c r="A514" s="1"/>
      <c r="B514" s="1"/>
      <c r="C514" s="1"/>
      <c r="D514" s="1"/>
      <c r="E514" s="1"/>
      <c r="F514" s="1"/>
      <c r="G514" s="1"/>
      <c r="H514" s="1"/>
      <c r="I514" s="1"/>
      <c r="J514" s="1"/>
      <c r="K514" s="1"/>
      <c r="L514" s="1"/>
      <c r="M514" s="1"/>
    </row>
    <row r="515" spans="1:13" ht="19.899999999999999" customHeight="1" x14ac:dyDescent="0.35">
      <c r="A515" s="1"/>
      <c r="B515" s="1"/>
      <c r="C515" s="1"/>
      <c r="D515" s="1"/>
      <c r="E515" s="1"/>
      <c r="F515" s="1"/>
      <c r="G515" s="1"/>
      <c r="H515" s="1"/>
      <c r="I515" s="1"/>
      <c r="J515" s="1"/>
      <c r="K515" s="1"/>
      <c r="L515" s="1"/>
      <c r="M515" s="1"/>
    </row>
    <row r="516" spans="1:13" ht="19.899999999999999" customHeight="1" x14ac:dyDescent="0.35">
      <c r="A516" s="1"/>
      <c r="B516" s="1"/>
      <c r="C516" s="1"/>
      <c r="D516" s="1"/>
      <c r="E516" s="1"/>
      <c r="F516" s="1"/>
      <c r="G516" s="1"/>
      <c r="H516" s="1"/>
      <c r="I516" s="1"/>
      <c r="J516" s="1"/>
      <c r="K516" s="1"/>
      <c r="L516" s="1"/>
      <c r="M516" s="1"/>
    </row>
    <row r="517" spans="1:13" ht="19.899999999999999" customHeight="1" x14ac:dyDescent="0.35">
      <c r="A517" s="1"/>
      <c r="B517" s="1"/>
      <c r="C517" s="1"/>
      <c r="D517" s="1"/>
      <c r="E517" s="1"/>
      <c r="F517" s="1"/>
      <c r="G517" s="1"/>
      <c r="H517" s="1"/>
      <c r="I517" s="1"/>
      <c r="J517" s="1"/>
      <c r="K517" s="1"/>
      <c r="L517" s="1"/>
      <c r="M517" s="1"/>
    </row>
    <row r="518" spans="1:13" ht="19.899999999999999" customHeight="1" x14ac:dyDescent="0.35">
      <c r="A518" s="1"/>
      <c r="B518" s="1"/>
      <c r="C518" s="1"/>
      <c r="D518" s="1"/>
      <c r="E518" s="1"/>
      <c r="F518" s="1"/>
      <c r="G518" s="1"/>
      <c r="H518" s="1"/>
      <c r="I518" s="1"/>
      <c r="J518" s="1"/>
      <c r="K518" s="1"/>
      <c r="L518" s="1"/>
      <c r="M518" s="1"/>
    </row>
    <row r="519" spans="1:13" ht="19.899999999999999" customHeight="1" x14ac:dyDescent="0.35">
      <c r="A519" s="1"/>
      <c r="B519" s="1"/>
      <c r="C519" s="1"/>
      <c r="D519" s="1"/>
      <c r="E519" s="1"/>
      <c r="F519" s="1"/>
      <c r="G519" s="1"/>
      <c r="H519" s="1"/>
      <c r="I519" s="1"/>
      <c r="J519" s="1"/>
      <c r="K519" s="1"/>
      <c r="L519" s="1"/>
      <c r="M519" s="1"/>
    </row>
    <row r="520" spans="1:13" ht="19.899999999999999" customHeight="1" x14ac:dyDescent="0.35">
      <c r="A520" s="1"/>
      <c r="B520" s="1"/>
      <c r="C520" s="1"/>
      <c r="D520" s="1"/>
      <c r="E520" s="1"/>
      <c r="F520" s="1"/>
      <c r="G520" s="1"/>
      <c r="H520" s="1"/>
      <c r="I520" s="1"/>
      <c r="J520" s="1"/>
      <c r="K520" s="1"/>
      <c r="L520" s="1"/>
      <c r="M520" s="1"/>
    </row>
    <row r="521" spans="1:13" ht="19.899999999999999" customHeight="1" x14ac:dyDescent="0.35">
      <c r="A521" s="1"/>
      <c r="B521" s="1"/>
      <c r="C521" s="1"/>
      <c r="D521" s="1"/>
      <c r="E521" s="1"/>
      <c r="F521" s="1"/>
      <c r="G521" s="1"/>
      <c r="H521" s="1"/>
      <c r="I521" s="1"/>
      <c r="J521" s="1"/>
      <c r="K521" s="1"/>
      <c r="L521" s="1"/>
      <c r="M521" s="1"/>
    </row>
    <row r="522" spans="1:13" ht="19.899999999999999" customHeight="1" x14ac:dyDescent="0.35">
      <c r="A522" s="1"/>
      <c r="B522" s="1"/>
      <c r="C522" s="1"/>
      <c r="D522" s="1"/>
      <c r="E522" s="1"/>
      <c r="F522" s="1"/>
      <c r="G522" s="1"/>
      <c r="H522" s="1"/>
      <c r="I522" s="1"/>
      <c r="J522" s="1"/>
      <c r="K522" s="1"/>
      <c r="L522" s="1"/>
      <c r="M522" s="1"/>
    </row>
    <row r="523" spans="1:13" ht="19.899999999999999" customHeight="1" x14ac:dyDescent="0.35">
      <c r="A523" s="1"/>
      <c r="B523" s="1"/>
      <c r="C523" s="1"/>
      <c r="D523" s="1"/>
      <c r="E523" s="1"/>
      <c r="F523" s="1"/>
      <c r="G523" s="1"/>
      <c r="H523" s="1"/>
      <c r="I523" s="1"/>
      <c r="J523" s="1"/>
      <c r="K523" s="1"/>
      <c r="L523" s="1"/>
      <c r="M523" s="1"/>
    </row>
    <row r="524" spans="1:13" ht="19.899999999999999" customHeight="1" x14ac:dyDescent="0.35">
      <c r="A524" s="1"/>
      <c r="B524" s="1"/>
      <c r="C524" s="1"/>
      <c r="D524" s="1"/>
      <c r="E524" s="1"/>
      <c r="F524" s="1"/>
      <c r="G524" s="1"/>
      <c r="H524" s="1"/>
      <c r="I524" s="1"/>
      <c r="J524" s="1"/>
      <c r="K524" s="1"/>
      <c r="L524" s="1"/>
      <c r="M524" s="1"/>
    </row>
    <row r="525" spans="1:13" ht="19.899999999999999" customHeight="1" x14ac:dyDescent="0.35">
      <c r="A525" s="1"/>
      <c r="B525" s="1"/>
      <c r="C525" s="1"/>
      <c r="D525" s="1"/>
      <c r="E525" s="1"/>
      <c r="F525" s="1"/>
      <c r="G525" s="1"/>
      <c r="H525" s="1"/>
      <c r="I525" s="1"/>
      <c r="J525" s="1"/>
      <c r="K525" s="1"/>
      <c r="L525" s="1"/>
      <c r="M525" s="1"/>
    </row>
    <row r="526" spans="1:13" ht="19.899999999999999" customHeight="1" x14ac:dyDescent="0.35">
      <c r="A526" s="1"/>
      <c r="B526" s="1"/>
      <c r="C526" s="1"/>
      <c r="D526" s="1"/>
      <c r="E526" s="1"/>
      <c r="F526" s="1"/>
      <c r="G526" s="1"/>
      <c r="H526" s="1"/>
      <c r="I526" s="1"/>
      <c r="J526" s="1"/>
      <c r="K526" s="1"/>
      <c r="L526" s="1"/>
      <c r="M526" s="1"/>
    </row>
    <row r="527" spans="1:13" ht="19.899999999999999" customHeight="1" x14ac:dyDescent="0.35">
      <c r="A527" s="1"/>
      <c r="B527" s="1"/>
      <c r="C527" s="1"/>
      <c r="D527" s="1"/>
      <c r="E527" s="1"/>
      <c r="F527" s="1"/>
      <c r="G527" s="1"/>
      <c r="H527" s="1"/>
      <c r="I527" s="1"/>
      <c r="J527" s="1"/>
      <c r="K527" s="1"/>
      <c r="L527" s="1"/>
      <c r="M527" s="1"/>
    </row>
    <row r="528" spans="1:13" ht="19.899999999999999" customHeight="1" x14ac:dyDescent="0.35">
      <c r="A528" s="1"/>
      <c r="B528" s="1"/>
      <c r="C528" s="1"/>
      <c r="D528" s="1"/>
      <c r="E528" s="1"/>
      <c r="F528" s="1"/>
      <c r="G528" s="1"/>
      <c r="H528" s="1"/>
      <c r="I528" s="1"/>
      <c r="J528" s="1"/>
      <c r="K528" s="1"/>
      <c r="L528" s="1"/>
      <c r="M528" s="1"/>
    </row>
    <row r="529" spans="1:13" ht="19.899999999999999" customHeight="1" x14ac:dyDescent="0.35">
      <c r="A529" s="1"/>
      <c r="B529" s="1"/>
      <c r="C529" s="1"/>
      <c r="D529" s="1"/>
      <c r="E529" s="1"/>
      <c r="F529" s="1"/>
      <c r="G529" s="1"/>
      <c r="H529" s="1"/>
      <c r="I529" s="1"/>
      <c r="J529" s="1"/>
      <c r="K529" s="1"/>
      <c r="L529" s="1"/>
      <c r="M529" s="1"/>
    </row>
    <row r="530" spans="1:13" ht="19.899999999999999" customHeight="1" x14ac:dyDescent="0.35">
      <c r="A530" s="1"/>
      <c r="B530" s="1"/>
      <c r="C530" s="1"/>
      <c r="D530" s="1"/>
      <c r="E530" s="1"/>
      <c r="F530" s="1"/>
      <c r="G530" s="1"/>
      <c r="H530" s="1"/>
      <c r="I530" s="1"/>
      <c r="J530" s="1"/>
      <c r="K530" s="1"/>
      <c r="L530" s="1"/>
      <c r="M530" s="1"/>
    </row>
    <row r="531" spans="1:13" ht="19.899999999999999" customHeight="1" x14ac:dyDescent="0.35">
      <c r="A531" s="1"/>
      <c r="B531" s="1"/>
      <c r="C531" s="1"/>
      <c r="D531" s="1"/>
      <c r="E531" s="1"/>
      <c r="F531" s="1"/>
      <c r="G531" s="1"/>
      <c r="H531" s="1"/>
      <c r="I531" s="1"/>
      <c r="J531" s="1"/>
      <c r="K531" s="1"/>
      <c r="L531" s="1"/>
      <c r="M531" s="1"/>
    </row>
    <row r="532" spans="1:13" ht="19.899999999999999" customHeight="1" x14ac:dyDescent="0.35">
      <c r="A532" s="1"/>
      <c r="B532" s="1"/>
      <c r="C532" s="1"/>
      <c r="D532" s="1"/>
      <c r="E532" s="1"/>
      <c r="F532" s="1"/>
      <c r="G532" s="1"/>
      <c r="H532" s="1"/>
      <c r="I532" s="1"/>
      <c r="J532" s="1"/>
      <c r="K532" s="1"/>
      <c r="L532" s="1"/>
      <c r="M532" s="1"/>
    </row>
    <row r="533" spans="1:13" ht="19.899999999999999" customHeight="1" x14ac:dyDescent="0.35">
      <c r="A533" s="1"/>
      <c r="B533" s="1"/>
      <c r="C533" s="1"/>
      <c r="D533" s="1"/>
      <c r="E533" s="1"/>
      <c r="F533" s="1"/>
      <c r="G533" s="1"/>
      <c r="H533" s="1"/>
      <c r="I533" s="1"/>
      <c r="J533" s="1"/>
      <c r="K533" s="1"/>
      <c r="L533" s="1"/>
      <c r="M533" s="1"/>
    </row>
    <row r="534" spans="1:13" ht="19.899999999999999" customHeight="1" x14ac:dyDescent="0.35">
      <c r="A534" s="1"/>
      <c r="B534" s="1"/>
      <c r="C534" s="1"/>
      <c r="D534" s="1"/>
      <c r="E534" s="1"/>
      <c r="F534" s="1"/>
      <c r="G534" s="1"/>
      <c r="H534" s="1"/>
      <c r="I534" s="1"/>
      <c r="J534" s="1"/>
      <c r="K534" s="1"/>
      <c r="L534" s="1"/>
      <c r="M534" s="1"/>
    </row>
    <row r="535" spans="1:13" ht="19.899999999999999" customHeight="1" x14ac:dyDescent="0.35">
      <c r="A535" s="1"/>
      <c r="B535" s="1"/>
      <c r="C535" s="1"/>
      <c r="D535" s="1"/>
      <c r="E535" s="1"/>
      <c r="F535" s="1"/>
      <c r="G535" s="1"/>
      <c r="H535" s="1"/>
      <c r="I535" s="1"/>
      <c r="J535" s="1"/>
      <c r="K535" s="1"/>
      <c r="L535" s="1"/>
      <c r="M535" s="1"/>
    </row>
    <row r="536" spans="1:13" ht="19.899999999999999" customHeight="1" x14ac:dyDescent="0.35">
      <c r="A536" s="1"/>
      <c r="B536" s="1"/>
      <c r="C536" s="1"/>
      <c r="D536" s="1"/>
      <c r="E536" s="1"/>
      <c r="F536" s="1"/>
      <c r="G536" s="1"/>
      <c r="H536" s="1"/>
      <c r="I536" s="1"/>
      <c r="J536" s="1"/>
      <c r="K536" s="1"/>
      <c r="L536" s="1"/>
      <c r="M536" s="1"/>
    </row>
    <row r="537" spans="1:13" ht="19.899999999999999" customHeight="1" x14ac:dyDescent="0.35">
      <c r="A537" s="1"/>
      <c r="B537" s="1"/>
      <c r="C537" s="1"/>
      <c r="D537" s="1"/>
      <c r="E537" s="1"/>
      <c r="F537" s="1"/>
      <c r="G537" s="1"/>
      <c r="H537" s="1"/>
      <c r="I537" s="1"/>
      <c r="J537" s="1"/>
      <c r="K537" s="1"/>
      <c r="L537" s="1"/>
      <c r="M537" s="1"/>
    </row>
    <row r="538" spans="1:13" ht="19.899999999999999" customHeight="1" x14ac:dyDescent="0.35">
      <c r="A538" s="1"/>
      <c r="B538" s="1"/>
      <c r="C538" s="1"/>
      <c r="D538" s="1"/>
      <c r="E538" s="1"/>
      <c r="F538" s="1"/>
      <c r="G538" s="1"/>
      <c r="H538" s="1"/>
      <c r="I538" s="1"/>
      <c r="J538" s="1"/>
      <c r="K538" s="1"/>
      <c r="L538" s="1"/>
      <c r="M538" s="1"/>
    </row>
    <row r="539" spans="1:13" ht="19.899999999999999" customHeight="1" x14ac:dyDescent="0.35">
      <c r="A539" s="1"/>
      <c r="B539" s="1"/>
      <c r="C539" s="1"/>
      <c r="D539" s="1"/>
      <c r="E539" s="1"/>
      <c r="F539" s="1"/>
      <c r="G539" s="1"/>
      <c r="H539" s="1"/>
      <c r="I539" s="1"/>
      <c r="J539" s="1"/>
      <c r="K539" s="1"/>
      <c r="L539" s="1"/>
      <c r="M539" s="1"/>
    </row>
    <row r="540" spans="1:13" ht="19.899999999999999" customHeight="1" x14ac:dyDescent="0.35">
      <c r="A540" s="1"/>
      <c r="B540" s="1"/>
      <c r="C540" s="1"/>
      <c r="D540" s="1"/>
      <c r="E540" s="1"/>
      <c r="F540" s="1"/>
      <c r="G540" s="1"/>
      <c r="H540" s="1"/>
      <c r="I540" s="1"/>
      <c r="J540" s="1"/>
      <c r="K540" s="1"/>
      <c r="L540" s="1"/>
      <c r="M540" s="1"/>
    </row>
    <row r="541" spans="1:13" ht="19.899999999999999" customHeight="1" x14ac:dyDescent="0.35">
      <c r="A541" s="1"/>
      <c r="B541" s="1"/>
      <c r="C541" s="1"/>
      <c r="D541" s="1"/>
      <c r="E541" s="1"/>
      <c r="F541" s="1"/>
      <c r="G541" s="1"/>
      <c r="H541" s="1"/>
      <c r="I541" s="1"/>
      <c r="J541" s="1"/>
      <c r="K541" s="1"/>
      <c r="L541" s="1"/>
      <c r="M541" s="1"/>
    </row>
    <row r="542" spans="1:13" ht="19.899999999999999" customHeight="1" x14ac:dyDescent="0.35">
      <c r="A542" s="1"/>
      <c r="B542" s="1"/>
      <c r="C542" s="1"/>
      <c r="D542" s="1"/>
      <c r="E542" s="1"/>
      <c r="F542" s="1"/>
      <c r="G542" s="1"/>
      <c r="H542" s="1"/>
      <c r="I542" s="1"/>
      <c r="J542" s="1"/>
      <c r="K542" s="1"/>
      <c r="L542" s="1"/>
      <c r="M542" s="1"/>
    </row>
    <row r="543" spans="1:13" ht="19.899999999999999" customHeight="1" x14ac:dyDescent="0.35">
      <c r="A543" s="1"/>
      <c r="B543" s="1"/>
      <c r="C543" s="1"/>
      <c r="D543" s="1"/>
      <c r="E543" s="1"/>
      <c r="F543" s="1"/>
      <c r="G543" s="1"/>
      <c r="H543" s="1"/>
      <c r="I543" s="1"/>
      <c r="J543" s="1"/>
      <c r="K543" s="1"/>
      <c r="L543" s="1"/>
      <c r="M543" s="1"/>
    </row>
    <row r="544" spans="1:13" ht="19.899999999999999" customHeight="1" x14ac:dyDescent="0.35">
      <c r="A544" s="1"/>
      <c r="B544" s="1"/>
      <c r="C544" s="1"/>
      <c r="D544" s="1"/>
      <c r="E544" s="1"/>
      <c r="F544" s="1"/>
      <c r="G544" s="1"/>
      <c r="H544" s="1"/>
      <c r="I544" s="1"/>
      <c r="J544" s="1"/>
      <c r="K544" s="1"/>
      <c r="L544" s="1"/>
      <c r="M544" s="1"/>
    </row>
    <row r="545" spans="1:13" ht="19.899999999999999" customHeight="1" x14ac:dyDescent="0.35">
      <c r="A545" s="1"/>
      <c r="B545" s="1"/>
      <c r="C545" s="1"/>
      <c r="D545" s="1"/>
      <c r="E545" s="1"/>
      <c r="F545" s="1"/>
      <c r="G545" s="1"/>
      <c r="H545" s="1"/>
      <c r="I545" s="1"/>
      <c r="J545" s="1"/>
      <c r="K545" s="1"/>
      <c r="L545" s="1"/>
      <c r="M545" s="1"/>
    </row>
    <row r="546" spans="1:13" ht="19.899999999999999" customHeight="1" x14ac:dyDescent="0.35">
      <c r="A546" s="1"/>
      <c r="B546" s="1"/>
      <c r="C546" s="1"/>
      <c r="D546" s="1"/>
      <c r="E546" s="1"/>
      <c r="F546" s="1"/>
      <c r="G546" s="1"/>
      <c r="H546" s="1"/>
      <c r="I546" s="1"/>
      <c r="J546" s="1"/>
      <c r="K546" s="1"/>
      <c r="L546" s="1"/>
      <c r="M546" s="1"/>
    </row>
    <row r="547" spans="1:13" ht="19.899999999999999" customHeight="1" x14ac:dyDescent="0.35">
      <c r="A547" s="1"/>
      <c r="B547" s="1"/>
      <c r="C547" s="1"/>
      <c r="D547" s="1"/>
      <c r="E547" s="1"/>
      <c r="F547" s="1"/>
      <c r="G547" s="1"/>
      <c r="H547" s="1"/>
      <c r="I547" s="1"/>
      <c r="J547" s="1"/>
      <c r="K547" s="1"/>
      <c r="L547" s="1"/>
      <c r="M547" s="1"/>
    </row>
    <row r="548" spans="1:13" ht="19.899999999999999" customHeight="1" x14ac:dyDescent="0.35">
      <c r="A548" s="1"/>
      <c r="B548" s="1"/>
      <c r="C548" s="1"/>
      <c r="D548" s="1"/>
      <c r="E548" s="1"/>
      <c r="F548" s="1"/>
      <c r="G548" s="1"/>
      <c r="H548" s="1"/>
      <c r="I548" s="1"/>
      <c r="J548" s="1"/>
      <c r="K548" s="1"/>
      <c r="L548" s="1"/>
      <c r="M548" s="1"/>
    </row>
    <row r="549" spans="1:13" ht="19.899999999999999" customHeight="1" x14ac:dyDescent="0.35">
      <c r="A549" s="1"/>
      <c r="B549" s="1"/>
      <c r="C549" s="1"/>
      <c r="D549" s="1"/>
      <c r="E549" s="1"/>
      <c r="F549" s="1"/>
      <c r="G549" s="1"/>
      <c r="H549" s="1"/>
      <c r="I549" s="1"/>
      <c r="J549" s="1"/>
      <c r="K549" s="1"/>
      <c r="L549" s="1"/>
      <c r="M549" s="1"/>
    </row>
    <row r="550" spans="1:13" ht="19.899999999999999" customHeight="1" x14ac:dyDescent="0.35">
      <c r="A550" s="1"/>
      <c r="B550" s="1"/>
      <c r="C550" s="1"/>
      <c r="D550" s="1"/>
      <c r="E550" s="1"/>
      <c r="F550" s="1"/>
      <c r="G550" s="1"/>
      <c r="H550" s="1"/>
      <c r="I550" s="1"/>
      <c r="J550" s="1"/>
      <c r="K550" s="1"/>
      <c r="L550" s="1"/>
      <c r="M550" s="1"/>
    </row>
    <row r="551" spans="1:13" ht="19.899999999999999" customHeight="1" x14ac:dyDescent="0.35">
      <c r="A551" s="1"/>
      <c r="B551" s="1"/>
      <c r="C551" s="1"/>
      <c r="D551" s="1"/>
      <c r="E551" s="1"/>
      <c r="F551" s="1"/>
      <c r="G551" s="1"/>
      <c r="H551" s="1"/>
      <c r="I551" s="1"/>
      <c r="J551" s="1"/>
      <c r="K551" s="1"/>
      <c r="L551" s="1"/>
      <c r="M551" s="1"/>
    </row>
    <row r="552" spans="1:13" ht="19.899999999999999" customHeight="1" x14ac:dyDescent="0.35">
      <c r="A552" s="1"/>
      <c r="B552" s="1"/>
      <c r="C552" s="1"/>
      <c r="D552" s="1"/>
      <c r="E552" s="1"/>
      <c r="F552" s="1"/>
      <c r="G552" s="1"/>
      <c r="H552" s="1"/>
      <c r="I552" s="1"/>
      <c r="J552" s="1"/>
      <c r="K552" s="1"/>
      <c r="L552" s="1"/>
      <c r="M552" s="1"/>
    </row>
    <row r="553" spans="1:13" ht="19.899999999999999" customHeight="1" x14ac:dyDescent="0.35">
      <c r="A553" s="1"/>
      <c r="B553" s="1"/>
      <c r="C553" s="1"/>
      <c r="D553" s="1"/>
      <c r="E553" s="1"/>
      <c r="F553" s="1"/>
      <c r="G553" s="1"/>
      <c r="H553" s="1"/>
      <c r="I553" s="1"/>
      <c r="J553" s="1"/>
      <c r="K553" s="1"/>
      <c r="L553" s="1"/>
      <c r="M553" s="1"/>
    </row>
    <row r="554" spans="1:13" ht="19.899999999999999" customHeight="1" x14ac:dyDescent="0.35">
      <c r="A554" s="1"/>
      <c r="B554" s="1"/>
      <c r="C554" s="1"/>
      <c r="D554" s="1"/>
      <c r="E554" s="1"/>
      <c r="F554" s="1"/>
      <c r="G554" s="1"/>
      <c r="H554" s="1"/>
      <c r="I554" s="1"/>
      <c r="J554" s="1"/>
      <c r="K554" s="1"/>
      <c r="L554" s="1"/>
      <c r="M554" s="1"/>
    </row>
    <row r="555" spans="1:13" ht="19.899999999999999" customHeight="1" x14ac:dyDescent="0.35">
      <c r="A555" s="1"/>
      <c r="B555" s="1"/>
      <c r="C555" s="1"/>
      <c r="D555" s="1"/>
      <c r="E555" s="1"/>
      <c r="F555" s="1"/>
      <c r="G555" s="1"/>
      <c r="H555" s="1"/>
      <c r="I555" s="1"/>
      <c r="J555" s="1"/>
      <c r="K555" s="1"/>
      <c r="L555" s="1"/>
      <c r="M555" s="1"/>
    </row>
    <row r="556" spans="1:13" ht="19.899999999999999" customHeight="1" x14ac:dyDescent="0.35">
      <c r="A556" s="1"/>
      <c r="B556" s="1"/>
      <c r="C556" s="1"/>
      <c r="D556" s="1"/>
      <c r="E556" s="1"/>
      <c r="F556" s="1"/>
      <c r="G556" s="1"/>
      <c r="H556" s="1"/>
      <c r="I556" s="1"/>
      <c r="J556" s="1"/>
      <c r="K556" s="1"/>
      <c r="L556" s="1"/>
      <c r="M556" s="1"/>
    </row>
    <row r="557" spans="1:13" ht="19.899999999999999" customHeight="1" x14ac:dyDescent="0.35">
      <c r="A557" s="1"/>
      <c r="B557" s="1"/>
      <c r="C557" s="1"/>
      <c r="D557" s="1"/>
      <c r="E557" s="1"/>
      <c r="F557" s="1"/>
      <c r="G557" s="1"/>
      <c r="H557" s="1"/>
      <c r="I557" s="1"/>
      <c r="J557" s="1"/>
      <c r="K557" s="1"/>
      <c r="L557" s="1"/>
      <c r="M557" s="1"/>
    </row>
    <row r="558" spans="1:13" ht="19.899999999999999" customHeight="1" x14ac:dyDescent="0.35">
      <c r="A558" s="1"/>
      <c r="B558" s="1"/>
      <c r="C558" s="1"/>
      <c r="D558" s="1"/>
      <c r="E558" s="1"/>
      <c r="F558" s="1"/>
      <c r="G558" s="1"/>
      <c r="H558" s="1"/>
      <c r="I558" s="1"/>
      <c r="J558" s="1"/>
      <c r="K558" s="1"/>
      <c r="L558" s="1"/>
      <c r="M558" s="1"/>
    </row>
    <row r="559" spans="1:13" ht="19.899999999999999" customHeight="1" x14ac:dyDescent="0.35">
      <c r="A559" s="1"/>
      <c r="B559" s="1"/>
      <c r="C559" s="1"/>
      <c r="D559" s="1"/>
      <c r="E559" s="1"/>
      <c r="F559" s="1"/>
      <c r="G559" s="1"/>
      <c r="H559" s="1"/>
      <c r="I559" s="1"/>
      <c r="J559" s="1"/>
      <c r="K559" s="1"/>
      <c r="L559" s="1"/>
      <c r="M559" s="1"/>
    </row>
    <row r="560" spans="1:13" ht="19.899999999999999" customHeight="1" x14ac:dyDescent="0.35">
      <c r="A560" s="1"/>
      <c r="B560" s="1"/>
      <c r="C560" s="1"/>
      <c r="D560" s="1"/>
      <c r="E560" s="1"/>
      <c r="F560" s="1"/>
      <c r="G560" s="1"/>
      <c r="H560" s="1"/>
      <c r="I560" s="1"/>
      <c r="J560" s="1"/>
      <c r="K560" s="1"/>
      <c r="L560" s="1"/>
      <c r="M560" s="1"/>
    </row>
    <row r="561" spans="1:13" ht="19.899999999999999" customHeight="1" x14ac:dyDescent="0.35">
      <c r="A561" s="1"/>
      <c r="B561" s="1"/>
      <c r="C561" s="1"/>
      <c r="D561" s="1"/>
      <c r="E561" s="1"/>
      <c r="F561" s="1"/>
      <c r="G561" s="1"/>
      <c r="H561" s="1"/>
      <c r="I561" s="1"/>
      <c r="J561" s="1"/>
      <c r="K561" s="1"/>
      <c r="L561" s="1"/>
      <c r="M561" s="1"/>
    </row>
    <row r="562" spans="1:13" ht="19.899999999999999" customHeight="1" x14ac:dyDescent="0.35">
      <c r="A562" s="1"/>
      <c r="B562" s="1"/>
      <c r="C562" s="1"/>
      <c r="D562" s="1"/>
      <c r="E562" s="1"/>
      <c r="F562" s="1"/>
      <c r="G562" s="1"/>
      <c r="H562" s="1"/>
      <c r="I562" s="1"/>
      <c r="J562" s="1"/>
      <c r="K562" s="1"/>
      <c r="L562" s="1"/>
      <c r="M562" s="1"/>
    </row>
    <row r="563" spans="1:13" ht="19.899999999999999" customHeight="1" x14ac:dyDescent="0.35">
      <c r="A563" s="1"/>
      <c r="B563" s="1"/>
      <c r="C563" s="1"/>
      <c r="D563" s="1"/>
      <c r="E563" s="1"/>
      <c r="F563" s="1"/>
      <c r="G563" s="1"/>
      <c r="H563" s="1"/>
      <c r="I563" s="1"/>
      <c r="J563" s="1"/>
      <c r="K563" s="1"/>
      <c r="L563" s="1"/>
      <c r="M563" s="1"/>
    </row>
    <row r="564" spans="1:13" ht="19.899999999999999" customHeight="1" x14ac:dyDescent="0.35">
      <c r="A564" s="1"/>
      <c r="B564" s="1"/>
      <c r="C564" s="1"/>
      <c r="D564" s="1"/>
      <c r="E564" s="1"/>
      <c r="F564" s="1"/>
      <c r="G564" s="1"/>
      <c r="H564" s="1"/>
      <c r="I564" s="1"/>
      <c r="J564" s="1"/>
      <c r="K564" s="1"/>
      <c r="L564" s="1"/>
      <c r="M564" s="1"/>
    </row>
    <row r="565" spans="1:13" ht="19.899999999999999" customHeight="1" x14ac:dyDescent="0.35">
      <c r="A565" s="1"/>
      <c r="B565" s="1"/>
      <c r="C565" s="1"/>
      <c r="D565" s="1"/>
      <c r="E565" s="1"/>
      <c r="F565" s="1"/>
      <c r="G565" s="1"/>
      <c r="H565" s="1"/>
      <c r="I565" s="1"/>
      <c r="J565" s="1"/>
      <c r="K565" s="1"/>
      <c r="L565" s="1"/>
      <c r="M565" s="1"/>
    </row>
    <row r="566" spans="1:13" ht="19.899999999999999" customHeight="1" x14ac:dyDescent="0.35">
      <c r="A566" s="1"/>
      <c r="B566" s="1"/>
      <c r="C566" s="1"/>
      <c r="D566" s="1"/>
      <c r="E566" s="1"/>
      <c r="F566" s="1"/>
      <c r="G566" s="1"/>
      <c r="H566" s="1"/>
      <c r="I566" s="1"/>
      <c r="J566" s="1"/>
      <c r="K566" s="1"/>
      <c r="L566" s="1"/>
      <c r="M566" s="1"/>
    </row>
    <row r="567" spans="1:13" ht="19.899999999999999" customHeight="1" x14ac:dyDescent="0.35">
      <c r="A567" s="1"/>
      <c r="B567" s="1"/>
      <c r="C567" s="1"/>
      <c r="D567" s="1"/>
      <c r="E567" s="1"/>
      <c r="F567" s="1"/>
      <c r="G567" s="1"/>
      <c r="H567" s="1"/>
      <c r="I567" s="1"/>
      <c r="J567" s="1"/>
      <c r="K567" s="1"/>
      <c r="L567" s="1"/>
      <c r="M567" s="1"/>
    </row>
    <row r="568" spans="1:13" ht="19.899999999999999" customHeight="1" x14ac:dyDescent="0.35">
      <c r="A568" s="1"/>
      <c r="B568" s="1"/>
      <c r="C568" s="1"/>
      <c r="D568" s="1"/>
      <c r="E568" s="1"/>
      <c r="F568" s="1"/>
      <c r="G568" s="1"/>
      <c r="H568" s="1"/>
      <c r="I568" s="1"/>
      <c r="J568" s="1"/>
      <c r="K568" s="1"/>
      <c r="L568" s="1"/>
      <c r="M568" s="1"/>
    </row>
    <row r="569" spans="1:13" ht="19.899999999999999" customHeight="1" x14ac:dyDescent="0.35">
      <c r="A569" s="1"/>
      <c r="B569" s="1"/>
      <c r="C569" s="1"/>
      <c r="D569" s="1"/>
      <c r="E569" s="1"/>
      <c r="F569" s="1"/>
      <c r="G569" s="1"/>
      <c r="H569" s="1"/>
      <c r="I569" s="1"/>
      <c r="J569" s="1"/>
      <c r="K569" s="1"/>
      <c r="L569" s="1"/>
      <c r="M569" s="1"/>
    </row>
    <row r="570" spans="1:13" ht="19.899999999999999" customHeight="1" x14ac:dyDescent="0.35">
      <c r="A570" s="1"/>
      <c r="B570" s="1"/>
      <c r="C570" s="1"/>
      <c r="D570" s="1"/>
      <c r="E570" s="1"/>
      <c r="F570" s="1"/>
      <c r="G570" s="1"/>
      <c r="H570" s="1"/>
      <c r="I570" s="1"/>
      <c r="J570" s="1"/>
      <c r="K570" s="1"/>
      <c r="L570" s="1"/>
      <c r="M570" s="1"/>
    </row>
    <row r="571" spans="1:13" ht="19.899999999999999" customHeight="1" x14ac:dyDescent="0.35">
      <c r="A571" s="1"/>
      <c r="B571" s="1"/>
      <c r="C571" s="1"/>
      <c r="D571" s="1"/>
      <c r="E571" s="1"/>
      <c r="F571" s="1"/>
      <c r="G571" s="1"/>
      <c r="H571" s="1"/>
      <c r="I571" s="1"/>
      <c r="J571" s="1"/>
      <c r="K571" s="1"/>
      <c r="L571" s="1"/>
      <c r="M571" s="1"/>
    </row>
    <row r="572" spans="1:13" ht="19.899999999999999" customHeight="1" x14ac:dyDescent="0.35">
      <c r="A572" s="1"/>
      <c r="B572" s="1"/>
      <c r="C572" s="1"/>
      <c r="D572" s="1"/>
      <c r="E572" s="1"/>
      <c r="F572" s="1"/>
      <c r="G572" s="1"/>
      <c r="H572" s="1"/>
      <c r="I572" s="1"/>
      <c r="J572" s="1"/>
      <c r="K572" s="1"/>
      <c r="L572" s="1"/>
      <c r="M572" s="1"/>
    </row>
    <row r="573" spans="1:13" ht="19.899999999999999" customHeight="1" x14ac:dyDescent="0.35">
      <c r="A573" s="1"/>
      <c r="B573" s="1"/>
      <c r="C573" s="1"/>
      <c r="D573" s="1"/>
      <c r="E573" s="1"/>
      <c r="F573" s="1"/>
      <c r="G573" s="1"/>
      <c r="H573" s="1"/>
      <c r="I573" s="1"/>
      <c r="J573" s="1"/>
      <c r="K573" s="1"/>
      <c r="L573" s="1"/>
      <c r="M573" s="1"/>
    </row>
    <row r="574" spans="1:13" ht="19.899999999999999" customHeight="1" x14ac:dyDescent="0.35">
      <c r="A574" s="1"/>
      <c r="B574" s="1"/>
      <c r="C574" s="1"/>
      <c r="D574" s="1"/>
      <c r="E574" s="1"/>
      <c r="F574" s="1"/>
      <c r="G574" s="1"/>
      <c r="H574" s="1"/>
      <c r="I574" s="1"/>
      <c r="J574" s="1"/>
      <c r="K574" s="1"/>
      <c r="L574" s="1"/>
      <c r="M574" s="1"/>
    </row>
    <row r="575" spans="1:13" ht="19.899999999999999" customHeight="1" x14ac:dyDescent="0.35">
      <c r="A575" s="1"/>
      <c r="B575" s="1"/>
      <c r="C575" s="1"/>
      <c r="D575" s="1"/>
      <c r="E575" s="1"/>
      <c r="F575" s="1"/>
      <c r="G575" s="1"/>
      <c r="H575" s="1"/>
      <c r="I575" s="1"/>
      <c r="J575" s="1"/>
      <c r="K575" s="1"/>
      <c r="L575" s="1"/>
      <c r="M575" s="1"/>
    </row>
    <row r="576" spans="1:13" ht="19.899999999999999" customHeight="1" x14ac:dyDescent="0.35">
      <c r="A576" s="1"/>
      <c r="B576" s="1"/>
      <c r="C576" s="1"/>
      <c r="D576" s="1"/>
      <c r="E576" s="1"/>
      <c r="F576" s="1"/>
      <c r="G576" s="1"/>
      <c r="H576" s="1"/>
      <c r="I576" s="1"/>
      <c r="J576" s="1"/>
      <c r="K576" s="1"/>
      <c r="L576" s="1"/>
      <c r="M576" s="1"/>
    </row>
    <row r="577" spans="1:13" ht="19.899999999999999" customHeight="1" x14ac:dyDescent="0.35">
      <c r="A577" s="1"/>
      <c r="B577" s="1"/>
      <c r="C577" s="1"/>
      <c r="D577" s="1"/>
      <c r="E577" s="1"/>
      <c r="F577" s="1"/>
      <c r="G577" s="1"/>
      <c r="H577" s="1"/>
      <c r="I577" s="1"/>
      <c r="J577" s="1"/>
      <c r="K577" s="1"/>
      <c r="L577" s="1"/>
      <c r="M577" s="1"/>
    </row>
    <row r="578" spans="1:13" ht="19.899999999999999" customHeight="1" x14ac:dyDescent="0.35">
      <c r="A578" s="1"/>
      <c r="B578" s="1"/>
      <c r="C578" s="1"/>
      <c r="D578" s="1"/>
      <c r="E578" s="1"/>
      <c r="F578" s="1"/>
      <c r="G578" s="1"/>
      <c r="H578" s="1"/>
      <c r="I578" s="1"/>
      <c r="J578" s="1"/>
      <c r="K578" s="1"/>
      <c r="L578" s="1"/>
      <c r="M578" s="1"/>
    </row>
    <row r="579" spans="1:13" ht="19.899999999999999" customHeight="1" x14ac:dyDescent="0.35">
      <c r="A579" s="1"/>
      <c r="B579" s="1"/>
      <c r="C579" s="1"/>
      <c r="D579" s="1"/>
      <c r="E579" s="1"/>
      <c r="F579" s="1"/>
      <c r="G579" s="1"/>
      <c r="H579" s="1"/>
      <c r="I579" s="1"/>
      <c r="J579" s="1"/>
      <c r="K579" s="1"/>
      <c r="L579" s="1"/>
      <c r="M579" s="1"/>
    </row>
    <row r="580" spans="1:13" ht="19.899999999999999" customHeight="1" x14ac:dyDescent="0.35">
      <c r="A580" s="1"/>
      <c r="B580" s="1"/>
      <c r="C580" s="1"/>
      <c r="D580" s="1"/>
      <c r="E580" s="1"/>
      <c r="F580" s="1"/>
      <c r="G580" s="1"/>
      <c r="H580" s="1"/>
      <c r="I580" s="1"/>
      <c r="J580" s="1"/>
      <c r="K580" s="1"/>
      <c r="L580" s="1"/>
      <c r="M580" s="1"/>
    </row>
    <row r="581" spans="1:13" ht="19.899999999999999" customHeight="1" x14ac:dyDescent="0.35">
      <c r="A581" s="1"/>
      <c r="B581" s="1"/>
      <c r="C581" s="1"/>
      <c r="D581" s="1"/>
      <c r="E581" s="1"/>
      <c r="F581" s="1"/>
      <c r="G581" s="1"/>
      <c r="H581" s="1"/>
      <c r="I581" s="1"/>
      <c r="J581" s="1"/>
      <c r="K581" s="1"/>
      <c r="L581" s="1"/>
      <c r="M581" s="1"/>
    </row>
    <row r="582" spans="1:13" ht="19.899999999999999" customHeight="1" x14ac:dyDescent="0.35">
      <c r="A582" s="1"/>
      <c r="B582" s="1"/>
      <c r="C582" s="1"/>
      <c r="D582" s="1"/>
      <c r="E582" s="1"/>
      <c r="F582" s="1"/>
      <c r="G582" s="1"/>
      <c r="H582" s="1"/>
      <c r="I582" s="1"/>
      <c r="J582" s="1"/>
      <c r="K582" s="1"/>
      <c r="L582" s="1"/>
      <c r="M582" s="1"/>
    </row>
    <row r="583" spans="1:13" ht="19.899999999999999" customHeight="1" x14ac:dyDescent="0.35">
      <c r="A583" s="1"/>
      <c r="B583" s="1"/>
      <c r="C583" s="1"/>
      <c r="D583" s="1"/>
      <c r="E583" s="1"/>
      <c r="F583" s="1"/>
      <c r="G583" s="1"/>
      <c r="H583" s="1"/>
      <c r="I583" s="1"/>
      <c r="J583" s="1"/>
      <c r="K583" s="1"/>
      <c r="L583" s="1"/>
      <c r="M583" s="1"/>
    </row>
    <row r="584" spans="1:13" ht="19.899999999999999" customHeight="1" x14ac:dyDescent="0.35">
      <c r="A584" s="1"/>
      <c r="B584" s="1"/>
      <c r="C584" s="1"/>
      <c r="D584" s="1"/>
      <c r="E584" s="1"/>
      <c r="F584" s="1"/>
      <c r="G584" s="1"/>
      <c r="H584" s="1"/>
      <c r="I584" s="1"/>
      <c r="J584" s="1"/>
      <c r="K584" s="1"/>
      <c r="L584" s="1"/>
      <c r="M584" s="1"/>
    </row>
    <row r="585" spans="1:13" ht="19.899999999999999" customHeight="1" x14ac:dyDescent="0.35">
      <c r="A585" s="1"/>
      <c r="B585" s="1"/>
      <c r="C585" s="1"/>
      <c r="D585" s="1"/>
      <c r="E585" s="1"/>
      <c r="F585" s="1"/>
      <c r="G585" s="1"/>
      <c r="H585" s="1"/>
      <c r="I585" s="1"/>
      <c r="J585" s="1"/>
      <c r="K585" s="1"/>
      <c r="L585" s="1"/>
      <c r="M585" s="1"/>
    </row>
    <row r="586" spans="1:13" ht="19.899999999999999" customHeight="1" x14ac:dyDescent="0.35">
      <c r="A586" s="1"/>
      <c r="B586" s="1"/>
      <c r="C586" s="1"/>
      <c r="D586" s="1"/>
      <c r="E586" s="1"/>
      <c r="F586" s="1"/>
      <c r="G586" s="1"/>
      <c r="H586" s="1"/>
      <c r="I586" s="1"/>
      <c r="J586" s="1"/>
      <c r="K586" s="1"/>
      <c r="L586" s="1"/>
      <c r="M586" s="1"/>
    </row>
    <row r="587" spans="1:13" ht="19.899999999999999" customHeight="1" x14ac:dyDescent="0.35">
      <c r="A587" s="1"/>
      <c r="B587" s="1"/>
      <c r="C587" s="1"/>
      <c r="D587" s="1"/>
      <c r="E587" s="1"/>
      <c r="F587" s="1"/>
      <c r="G587" s="1"/>
      <c r="H587" s="1"/>
      <c r="I587" s="1"/>
      <c r="J587" s="1"/>
      <c r="K587" s="1"/>
      <c r="L587" s="1"/>
      <c r="M587" s="1"/>
    </row>
    <row r="588" spans="1:13" ht="19.899999999999999" customHeight="1" x14ac:dyDescent="0.35">
      <c r="A588" s="1"/>
      <c r="B588" s="1"/>
      <c r="C588" s="1"/>
      <c r="D588" s="1"/>
      <c r="E588" s="1"/>
      <c r="F588" s="1"/>
      <c r="G588" s="1"/>
      <c r="H588" s="1"/>
      <c r="I588" s="1"/>
      <c r="J588" s="1"/>
      <c r="K588" s="1"/>
      <c r="L588" s="1"/>
      <c r="M588" s="1"/>
    </row>
    <row r="589" spans="1:13" ht="19.899999999999999" customHeight="1" x14ac:dyDescent="0.35">
      <c r="A589" s="1"/>
      <c r="B589" s="1"/>
      <c r="C589" s="1"/>
      <c r="D589" s="1"/>
      <c r="E589" s="1"/>
      <c r="F589" s="1"/>
      <c r="G589" s="1"/>
      <c r="H589" s="1"/>
      <c r="I589" s="1"/>
      <c r="J589" s="1"/>
      <c r="K589" s="1"/>
      <c r="L589" s="1"/>
      <c r="M589" s="1"/>
    </row>
    <row r="590" spans="1:13" ht="19.899999999999999" customHeight="1" x14ac:dyDescent="0.35">
      <c r="A590" s="1"/>
      <c r="B590" s="1"/>
      <c r="C590" s="1"/>
      <c r="D590" s="1"/>
      <c r="E590" s="1"/>
      <c r="F590" s="1"/>
      <c r="G590" s="1"/>
      <c r="H590" s="1"/>
      <c r="I590" s="1"/>
      <c r="J590" s="1"/>
      <c r="K590" s="1"/>
      <c r="L590" s="1"/>
      <c r="M590" s="1"/>
    </row>
    <row r="591" spans="1:13" ht="19.899999999999999" customHeight="1" x14ac:dyDescent="0.35">
      <c r="A591" s="1"/>
      <c r="B591" s="1"/>
      <c r="C591" s="1"/>
      <c r="D591" s="1"/>
      <c r="E591" s="1"/>
      <c r="F591" s="1"/>
      <c r="G591" s="1"/>
      <c r="H591" s="1"/>
      <c r="I591" s="1"/>
      <c r="J591" s="1"/>
      <c r="K591" s="1"/>
      <c r="L591" s="1"/>
      <c r="M591" s="1"/>
    </row>
    <row r="592" spans="1:13" ht="19.899999999999999" customHeight="1" x14ac:dyDescent="0.35">
      <c r="A592" s="1"/>
      <c r="B592" s="1"/>
      <c r="C592" s="1"/>
      <c r="D592" s="1"/>
      <c r="E592" s="1"/>
      <c r="F592" s="1"/>
      <c r="G592" s="1"/>
      <c r="H592" s="1"/>
      <c r="I592" s="1"/>
      <c r="J592" s="1"/>
      <c r="K592" s="1"/>
      <c r="L592" s="1"/>
      <c r="M592" s="1"/>
    </row>
    <row r="593" spans="1:13" ht="19.899999999999999" customHeight="1" x14ac:dyDescent="0.35">
      <c r="A593" s="1"/>
      <c r="B593" s="1"/>
      <c r="C593" s="1"/>
      <c r="D593" s="1"/>
      <c r="E593" s="1"/>
      <c r="F593" s="1"/>
      <c r="G593" s="1"/>
      <c r="H593" s="1"/>
      <c r="I593" s="1"/>
      <c r="J593" s="1"/>
      <c r="K593" s="1"/>
      <c r="L593" s="1"/>
      <c r="M593" s="1"/>
    </row>
    <row r="594" spans="1:13" ht="19.899999999999999" customHeight="1" x14ac:dyDescent="0.35">
      <c r="A594" s="1"/>
      <c r="B594" s="1"/>
      <c r="C594" s="1"/>
      <c r="D594" s="1"/>
      <c r="E594" s="1"/>
      <c r="F594" s="1"/>
      <c r="G594" s="1"/>
      <c r="H594" s="1"/>
      <c r="I594" s="1"/>
      <c r="J594" s="1"/>
      <c r="K594" s="1"/>
      <c r="L594" s="1"/>
      <c r="M594" s="1"/>
    </row>
    <row r="595" spans="1:13" ht="19.899999999999999" customHeight="1" x14ac:dyDescent="0.35">
      <c r="A595" s="1"/>
      <c r="B595" s="1"/>
      <c r="C595" s="1"/>
      <c r="D595" s="1"/>
      <c r="E595" s="1"/>
      <c r="F595" s="1"/>
      <c r="G595" s="1"/>
      <c r="H595" s="1"/>
      <c r="I595" s="1"/>
      <c r="J595" s="1"/>
      <c r="K595" s="1"/>
      <c r="L595" s="1"/>
      <c r="M595" s="1"/>
    </row>
    <row r="596" spans="1:13" ht="19.899999999999999" customHeight="1" x14ac:dyDescent="0.35">
      <c r="A596" s="1"/>
      <c r="B596" s="1"/>
      <c r="C596" s="1"/>
      <c r="D596" s="1"/>
      <c r="E596" s="1"/>
      <c r="F596" s="1"/>
      <c r="G596" s="1"/>
      <c r="H596" s="1"/>
      <c r="I596" s="1"/>
      <c r="J596" s="1"/>
      <c r="K596" s="1"/>
      <c r="L596" s="1"/>
      <c r="M596" s="1"/>
    </row>
    <row r="597" spans="1:13" ht="19.899999999999999" customHeight="1" x14ac:dyDescent="0.35">
      <c r="A597" s="1"/>
      <c r="B597" s="1"/>
      <c r="C597" s="1"/>
      <c r="D597" s="1"/>
      <c r="E597" s="1"/>
      <c r="F597" s="1"/>
      <c r="G597" s="1"/>
      <c r="H597" s="1"/>
      <c r="I597" s="1"/>
      <c r="J597" s="1"/>
      <c r="K597" s="1"/>
      <c r="L597" s="1"/>
      <c r="M597" s="1"/>
    </row>
    <row r="598" spans="1:13" ht="19.899999999999999" customHeight="1" x14ac:dyDescent="0.35">
      <c r="A598" s="1"/>
      <c r="B598" s="1"/>
      <c r="C598" s="1"/>
      <c r="D598" s="1"/>
      <c r="E598" s="1"/>
      <c r="F598" s="1"/>
      <c r="G598" s="1"/>
      <c r="H598" s="1"/>
      <c r="I598" s="1"/>
      <c r="J598" s="1"/>
      <c r="K598" s="1"/>
      <c r="L598" s="1"/>
      <c r="M598" s="1"/>
    </row>
    <row r="599" spans="1:13" ht="19.899999999999999" customHeight="1" x14ac:dyDescent="0.35">
      <c r="A599" s="1"/>
      <c r="B599" s="1"/>
      <c r="C599" s="1"/>
      <c r="D599" s="1"/>
      <c r="E599" s="1"/>
      <c r="F599" s="1"/>
      <c r="G599" s="1"/>
      <c r="H599" s="1"/>
      <c r="I599" s="1"/>
      <c r="J599" s="1"/>
      <c r="K599" s="1"/>
      <c r="L599" s="1"/>
      <c r="M599" s="1"/>
    </row>
    <row r="600" spans="1:13" ht="19.899999999999999" customHeight="1" x14ac:dyDescent="0.35">
      <c r="A600" s="1"/>
      <c r="B600" s="1"/>
      <c r="C600" s="1"/>
      <c r="D600" s="1"/>
      <c r="E600" s="1"/>
      <c r="F600" s="1"/>
      <c r="G600" s="1"/>
      <c r="H600" s="1"/>
      <c r="I600" s="1"/>
      <c r="J600" s="1"/>
      <c r="K600" s="1"/>
      <c r="L600" s="1"/>
      <c r="M600" s="1"/>
    </row>
    <row r="601" spans="1:13" ht="19.899999999999999" customHeight="1" x14ac:dyDescent="0.35">
      <c r="A601" s="1"/>
      <c r="B601" s="1"/>
      <c r="C601" s="1"/>
      <c r="D601" s="1"/>
      <c r="E601" s="1"/>
      <c r="F601" s="1"/>
      <c r="G601" s="1"/>
      <c r="H601" s="1"/>
      <c r="I601" s="1"/>
      <c r="J601" s="1"/>
      <c r="K601" s="1"/>
      <c r="L601" s="1"/>
      <c r="M601" s="1"/>
    </row>
    <row r="602" spans="1:13" ht="19.899999999999999" customHeight="1" x14ac:dyDescent="0.35">
      <c r="A602" s="1"/>
      <c r="B602" s="1"/>
      <c r="C602" s="1"/>
      <c r="D602" s="1"/>
      <c r="E602" s="1"/>
      <c r="F602" s="1"/>
      <c r="G602" s="1"/>
      <c r="H602" s="1"/>
      <c r="I602" s="1"/>
      <c r="J602" s="1"/>
      <c r="K602" s="1"/>
      <c r="L602" s="1"/>
      <c r="M602" s="1"/>
    </row>
    <row r="603" spans="1:13" ht="19.899999999999999" customHeight="1" x14ac:dyDescent="0.35">
      <c r="A603" s="1"/>
      <c r="B603" s="1"/>
      <c r="C603" s="1"/>
      <c r="D603" s="1"/>
      <c r="E603" s="1"/>
      <c r="F603" s="1"/>
      <c r="G603" s="1"/>
      <c r="H603" s="1"/>
      <c r="I603" s="1"/>
      <c r="J603" s="1"/>
      <c r="K603" s="1"/>
      <c r="L603" s="1"/>
      <c r="M603" s="1"/>
    </row>
    <row r="604" spans="1:13" ht="19.899999999999999" customHeight="1" x14ac:dyDescent="0.35">
      <c r="A604" s="1"/>
      <c r="B604" s="1"/>
      <c r="C604" s="1"/>
      <c r="D604" s="1"/>
      <c r="E604" s="1"/>
      <c r="F604" s="1"/>
      <c r="G604" s="1"/>
      <c r="H604" s="1"/>
      <c r="I604" s="1"/>
      <c r="J604" s="1"/>
      <c r="K604" s="1"/>
      <c r="L604" s="1"/>
      <c r="M604" s="1"/>
    </row>
    <row r="605" spans="1:13" ht="19.899999999999999" customHeight="1" x14ac:dyDescent="0.35">
      <c r="A605" s="1"/>
      <c r="B605" s="1"/>
      <c r="C605" s="1"/>
      <c r="D605" s="1"/>
      <c r="E605" s="1"/>
      <c r="F605" s="1"/>
      <c r="G605" s="1"/>
      <c r="H605" s="1"/>
      <c r="I605" s="1"/>
      <c r="J605" s="1"/>
      <c r="K605" s="1"/>
      <c r="L605" s="1"/>
      <c r="M605" s="1"/>
    </row>
    <row r="606" spans="1:13" ht="19.899999999999999" customHeight="1" x14ac:dyDescent="0.35">
      <c r="A606" s="1"/>
      <c r="B606" s="1"/>
      <c r="C606" s="1"/>
      <c r="D606" s="1"/>
      <c r="E606" s="1"/>
      <c r="F606" s="1"/>
      <c r="G606" s="1"/>
      <c r="H606" s="1"/>
      <c r="I606" s="1"/>
      <c r="J606" s="1"/>
      <c r="K606" s="1"/>
      <c r="L606" s="1"/>
      <c r="M606" s="1"/>
    </row>
    <row r="607" spans="1:13" ht="19.899999999999999" customHeight="1" x14ac:dyDescent="0.35">
      <c r="A607" s="1"/>
      <c r="B607" s="1"/>
      <c r="C607" s="1"/>
      <c r="D607" s="1"/>
      <c r="E607" s="1"/>
      <c r="F607" s="1"/>
      <c r="G607" s="1"/>
      <c r="H607" s="1"/>
      <c r="I607" s="1"/>
      <c r="J607" s="1"/>
      <c r="K607" s="1"/>
      <c r="L607" s="1"/>
      <c r="M607" s="1"/>
    </row>
    <row r="608" spans="1:13" ht="19.899999999999999" customHeight="1" x14ac:dyDescent="0.35">
      <c r="A608" s="1"/>
      <c r="B608" s="1"/>
      <c r="C608" s="1"/>
      <c r="D608" s="1"/>
      <c r="E608" s="1"/>
      <c r="F608" s="1"/>
      <c r="G608" s="1"/>
      <c r="H608" s="1"/>
      <c r="I608" s="1"/>
      <c r="J608" s="1"/>
      <c r="K608" s="1"/>
      <c r="L608" s="1"/>
      <c r="M608" s="1"/>
    </row>
    <row r="609" spans="1:13" ht="19.899999999999999" customHeight="1" x14ac:dyDescent="0.35">
      <c r="A609" s="1"/>
      <c r="B609" s="1"/>
      <c r="C609" s="1"/>
      <c r="D609" s="1"/>
      <c r="E609" s="1"/>
      <c r="F609" s="1"/>
      <c r="G609" s="1"/>
      <c r="H609" s="1"/>
      <c r="I609" s="1"/>
      <c r="J609" s="1"/>
      <c r="K609" s="1"/>
      <c r="L609" s="1"/>
      <c r="M609" s="1"/>
    </row>
    <row r="610" spans="1:13" ht="19.899999999999999" customHeight="1" x14ac:dyDescent="0.35">
      <c r="A610" s="1"/>
      <c r="B610" s="1"/>
      <c r="C610" s="1"/>
      <c r="D610" s="1"/>
      <c r="E610" s="1"/>
      <c r="F610" s="1"/>
      <c r="G610" s="1"/>
      <c r="H610" s="1"/>
      <c r="I610" s="1"/>
      <c r="J610" s="1"/>
      <c r="K610" s="1"/>
      <c r="L610" s="1"/>
      <c r="M610" s="1"/>
    </row>
    <row r="611" spans="1:13" ht="19.899999999999999" customHeight="1" x14ac:dyDescent="0.35">
      <c r="A611" s="1"/>
      <c r="B611" s="1"/>
      <c r="C611" s="1"/>
      <c r="D611" s="1"/>
      <c r="E611" s="1"/>
      <c r="F611" s="1"/>
      <c r="G611" s="1"/>
      <c r="H611" s="1"/>
      <c r="I611" s="1"/>
      <c r="J611" s="1"/>
      <c r="K611" s="1"/>
      <c r="L611" s="1"/>
      <c r="M611" s="1"/>
    </row>
    <row r="612" spans="1:13" ht="19.899999999999999" customHeight="1" x14ac:dyDescent="0.35">
      <c r="A612" s="1"/>
      <c r="B612" s="1"/>
      <c r="C612" s="1"/>
      <c r="D612" s="1"/>
      <c r="E612" s="1"/>
      <c r="F612" s="1"/>
      <c r="G612" s="1"/>
      <c r="H612" s="1"/>
      <c r="I612" s="1"/>
      <c r="J612" s="1"/>
      <c r="K612" s="1"/>
      <c r="L612" s="1"/>
      <c r="M612" s="1"/>
    </row>
    <row r="613" spans="1:13" ht="19.899999999999999" customHeight="1" x14ac:dyDescent="0.35">
      <c r="A613" s="1"/>
      <c r="B613" s="1"/>
      <c r="C613" s="1"/>
      <c r="D613" s="1"/>
      <c r="E613" s="1"/>
      <c r="F613" s="1"/>
      <c r="G613" s="1"/>
      <c r="H613" s="1"/>
      <c r="I613" s="1"/>
      <c r="J613" s="1"/>
      <c r="K613" s="1"/>
      <c r="L613" s="1"/>
      <c r="M613" s="1"/>
    </row>
    <row r="614" spans="1:13" ht="19.899999999999999" customHeight="1" x14ac:dyDescent="0.35">
      <c r="A614" s="1"/>
      <c r="B614" s="1"/>
      <c r="C614" s="1"/>
      <c r="D614" s="1"/>
      <c r="E614" s="1"/>
      <c r="F614" s="1"/>
      <c r="G614" s="1"/>
      <c r="H614" s="1"/>
      <c r="I614" s="1"/>
      <c r="J614" s="1"/>
      <c r="K614" s="1"/>
      <c r="L614" s="1"/>
      <c r="M614" s="1"/>
    </row>
    <row r="615" spans="1:13" ht="19.899999999999999" customHeight="1" x14ac:dyDescent="0.35">
      <c r="A615" s="1"/>
      <c r="B615" s="1"/>
      <c r="C615" s="1"/>
      <c r="D615" s="1"/>
      <c r="E615" s="1"/>
      <c r="F615" s="1"/>
      <c r="G615" s="1"/>
      <c r="H615" s="1"/>
      <c r="I615" s="1"/>
      <c r="J615" s="1"/>
      <c r="K615" s="1"/>
      <c r="L615" s="1"/>
      <c r="M615" s="1"/>
    </row>
    <row r="616" spans="1:13" ht="19.899999999999999" customHeight="1" x14ac:dyDescent="0.35">
      <c r="A616" s="1"/>
      <c r="B616" s="1"/>
      <c r="C616" s="1"/>
      <c r="D616" s="1"/>
      <c r="E616" s="1"/>
      <c r="F616" s="1"/>
      <c r="G616" s="1"/>
      <c r="H616" s="1"/>
      <c r="I616" s="1"/>
      <c r="J616" s="1"/>
      <c r="K616" s="1"/>
      <c r="L616" s="1"/>
      <c r="M616" s="1"/>
    </row>
    <row r="617" spans="1:13" ht="19.899999999999999" customHeight="1" x14ac:dyDescent="0.35">
      <c r="A617" s="1"/>
      <c r="B617" s="1"/>
      <c r="C617" s="1"/>
      <c r="D617" s="1"/>
      <c r="E617" s="1"/>
      <c r="F617" s="1"/>
      <c r="G617" s="1"/>
      <c r="H617" s="1"/>
      <c r="I617" s="1"/>
      <c r="J617" s="1"/>
      <c r="K617" s="1"/>
      <c r="L617" s="1"/>
      <c r="M617" s="1"/>
    </row>
    <row r="618" spans="1:13" ht="19.899999999999999" customHeight="1" x14ac:dyDescent="0.35">
      <c r="A618" s="1"/>
      <c r="B618" s="1"/>
      <c r="C618" s="1"/>
      <c r="D618" s="1"/>
      <c r="E618" s="1"/>
      <c r="F618" s="1"/>
      <c r="G618" s="1"/>
      <c r="H618" s="1"/>
      <c r="I618" s="1"/>
      <c r="J618" s="1"/>
      <c r="K618" s="1"/>
      <c r="L618" s="1"/>
      <c r="M618" s="1"/>
    </row>
    <row r="619" spans="1:13" ht="19.899999999999999" customHeight="1" x14ac:dyDescent="0.35">
      <c r="A619" s="1"/>
      <c r="B619" s="1"/>
      <c r="C619" s="1"/>
      <c r="D619" s="1"/>
      <c r="E619" s="1"/>
      <c r="F619" s="1"/>
      <c r="G619" s="1"/>
      <c r="H619" s="1"/>
      <c r="I619" s="1"/>
      <c r="J619" s="1"/>
      <c r="K619" s="1"/>
      <c r="L619" s="1"/>
      <c r="M619" s="1"/>
    </row>
    <row r="620" spans="1:13" ht="19.899999999999999" customHeight="1" x14ac:dyDescent="0.35">
      <c r="A620" s="1"/>
      <c r="B620" s="1"/>
      <c r="C620" s="1"/>
      <c r="D620" s="1"/>
      <c r="E620" s="1"/>
      <c r="F620" s="1"/>
      <c r="G620" s="1"/>
      <c r="H620" s="1"/>
      <c r="I620" s="1"/>
      <c r="J620" s="1"/>
      <c r="K620" s="1"/>
      <c r="L620" s="1"/>
      <c r="M620" s="1"/>
    </row>
    <row r="621" spans="1:13" ht="19.899999999999999" customHeight="1" x14ac:dyDescent="0.35">
      <c r="A621" s="1"/>
      <c r="B621" s="1"/>
      <c r="C621" s="1"/>
      <c r="D621" s="1"/>
      <c r="E621" s="1"/>
      <c r="F621" s="1"/>
      <c r="G621" s="1"/>
      <c r="H621" s="1"/>
      <c r="I621" s="1"/>
      <c r="J621" s="1"/>
      <c r="K621" s="1"/>
      <c r="L621" s="1"/>
      <c r="M621" s="1"/>
    </row>
    <row r="622" spans="1:13" ht="19.899999999999999" customHeight="1" x14ac:dyDescent="0.35">
      <c r="A622" s="1"/>
      <c r="B622" s="1"/>
      <c r="C622" s="1"/>
      <c r="D622" s="1"/>
      <c r="E622" s="1"/>
      <c r="F622" s="1"/>
      <c r="G622" s="1"/>
      <c r="H622" s="1"/>
      <c r="I622" s="1"/>
      <c r="J622" s="1"/>
      <c r="K622" s="1"/>
      <c r="L622" s="1"/>
      <c r="M622" s="1"/>
    </row>
    <row r="623" spans="1:13" ht="19.899999999999999" customHeight="1" x14ac:dyDescent="0.35">
      <c r="A623" s="1"/>
      <c r="B623" s="1"/>
      <c r="C623" s="1"/>
      <c r="D623" s="1"/>
      <c r="E623" s="1"/>
      <c r="F623" s="1"/>
      <c r="G623" s="1"/>
      <c r="H623" s="1"/>
      <c r="I623" s="1"/>
      <c r="J623" s="1"/>
      <c r="K623" s="1"/>
      <c r="L623" s="1"/>
      <c r="M623" s="1"/>
    </row>
    <row r="624" spans="1:13" ht="19.899999999999999" customHeight="1" x14ac:dyDescent="0.35">
      <c r="A624" s="1"/>
      <c r="B624" s="1"/>
      <c r="C624" s="1"/>
      <c r="D624" s="1"/>
      <c r="E624" s="1"/>
      <c r="F624" s="1"/>
      <c r="G624" s="1"/>
      <c r="H624" s="1"/>
      <c r="I624" s="1"/>
      <c r="J624" s="1"/>
      <c r="K624" s="1"/>
      <c r="L624" s="1"/>
      <c r="M624" s="1"/>
    </row>
    <row r="625" spans="1:13" ht="19.899999999999999" customHeight="1" x14ac:dyDescent="0.35">
      <c r="A625" s="1"/>
      <c r="B625" s="1"/>
      <c r="C625" s="1"/>
      <c r="D625" s="1"/>
      <c r="E625" s="1"/>
      <c r="F625" s="1"/>
      <c r="G625" s="1"/>
      <c r="H625" s="1"/>
      <c r="I625" s="1"/>
      <c r="J625" s="1"/>
      <c r="K625" s="1"/>
      <c r="L625" s="1"/>
      <c r="M625" s="1"/>
    </row>
    <row r="626" spans="1:13" ht="19.899999999999999" customHeight="1" x14ac:dyDescent="0.35">
      <c r="A626" s="1"/>
      <c r="B626" s="1"/>
      <c r="C626" s="1"/>
      <c r="D626" s="1"/>
      <c r="E626" s="1"/>
      <c r="F626" s="1"/>
      <c r="G626" s="1"/>
      <c r="H626" s="1"/>
      <c r="I626" s="1"/>
      <c r="J626" s="1"/>
      <c r="K626" s="1"/>
      <c r="L626" s="1"/>
      <c r="M626" s="1"/>
    </row>
    <row r="627" spans="1:13" ht="19.899999999999999" customHeight="1" x14ac:dyDescent="0.35">
      <c r="A627" s="1"/>
      <c r="B627" s="1"/>
      <c r="C627" s="1"/>
      <c r="D627" s="1"/>
      <c r="E627" s="1"/>
      <c r="F627" s="1"/>
      <c r="G627" s="1"/>
      <c r="H627" s="1"/>
      <c r="I627" s="1"/>
      <c r="J627" s="1"/>
      <c r="K627" s="1"/>
      <c r="L627" s="1"/>
      <c r="M627" s="1"/>
    </row>
    <row r="628" spans="1:13" ht="19.899999999999999" customHeight="1" x14ac:dyDescent="0.35">
      <c r="A628" s="1"/>
      <c r="B628" s="1"/>
      <c r="C628" s="1"/>
      <c r="D628" s="1"/>
      <c r="E628" s="1"/>
      <c r="F628" s="1"/>
      <c r="G628" s="1"/>
      <c r="H628" s="1"/>
      <c r="I628" s="1"/>
      <c r="J628" s="1"/>
      <c r="K628" s="1"/>
      <c r="L628" s="1"/>
      <c r="M628" s="1"/>
    </row>
    <row r="629" spans="1:13" ht="19.899999999999999" customHeight="1" x14ac:dyDescent="0.35">
      <c r="A629" s="1"/>
      <c r="B629" s="1"/>
      <c r="C629" s="1"/>
      <c r="D629" s="1"/>
      <c r="E629" s="1"/>
      <c r="F629" s="1"/>
      <c r="G629" s="1"/>
      <c r="H629" s="1"/>
      <c r="I629" s="1"/>
      <c r="J629" s="1"/>
      <c r="K629" s="1"/>
      <c r="L629" s="1"/>
      <c r="M629" s="1"/>
    </row>
    <row r="630" spans="1:13" ht="19.899999999999999" customHeight="1" x14ac:dyDescent="0.35">
      <c r="A630" s="1"/>
      <c r="B630" s="1"/>
      <c r="C630" s="1"/>
      <c r="D630" s="1"/>
      <c r="E630" s="1"/>
      <c r="F630" s="1"/>
      <c r="G630" s="1"/>
      <c r="H630" s="1"/>
      <c r="I630" s="1"/>
      <c r="J630" s="1"/>
      <c r="K630" s="1"/>
      <c r="L630" s="1"/>
      <c r="M630" s="1"/>
    </row>
    <row r="631" spans="1:13" ht="19.899999999999999" customHeight="1" x14ac:dyDescent="0.35">
      <c r="A631" s="1"/>
      <c r="B631" s="1"/>
      <c r="C631" s="1"/>
      <c r="D631" s="1"/>
      <c r="E631" s="1"/>
      <c r="F631" s="1"/>
      <c r="G631" s="1"/>
      <c r="H631" s="1"/>
      <c r="I631" s="1"/>
      <c r="J631" s="1"/>
      <c r="K631" s="1"/>
      <c r="L631" s="1"/>
      <c r="M631" s="1"/>
    </row>
    <row r="632" spans="1:13" ht="19.899999999999999" customHeight="1" x14ac:dyDescent="0.35">
      <c r="A632" s="1"/>
      <c r="B632" s="1"/>
      <c r="C632" s="1"/>
      <c r="D632" s="1"/>
      <c r="E632" s="1"/>
      <c r="F632" s="1"/>
      <c r="G632" s="1"/>
      <c r="H632" s="1"/>
      <c r="I632" s="1"/>
      <c r="J632" s="1"/>
      <c r="K632" s="1"/>
      <c r="L632" s="1"/>
      <c r="M632" s="1"/>
    </row>
    <row r="633" spans="1:13" ht="19.899999999999999" customHeight="1" x14ac:dyDescent="0.35">
      <c r="A633" s="1"/>
      <c r="B633" s="1"/>
      <c r="C633" s="1"/>
      <c r="D633" s="1"/>
      <c r="E633" s="1"/>
      <c r="F633" s="1"/>
      <c r="G633" s="1"/>
      <c r="H633" s="1"/>
      <c r="I633" s="1"/>
      <c r="J633" s="1"/>
      <c r="K633" s="1"/>
      <c r="L633" s="1"/>
      <c r="M633" s="1"/>
    </row>
    <row r="634" spans="1:13" ht="19.899999999999999" customHeight="1" x14ac:dyDescent="0.35">
      <c r="A634" s="1"/>
      <c r="B634" s="1"/>
      <c r="C634" s="1"/>
      <c r="D634" s="1"/>
      <c r="E634" s="1"/>
      <c r="F634" s="1"/>
      <c r="G634" s="1"/>
      <c r="H634" s="1"/>
      <c r="I634" s="1"/>
      <c r="J634" s="1"/>
      <c r="K634" s="1"/>
      <c r="L634" s="1"/>
      <c r="M634" s="1"/>
    </row>
    <row r="635" spans="1:13" ht="19.899999999999999" customHeight="1" x14ac:dyDescent="0.35">
      <c r="A635" s="1"/>
      <c r="B635" s="1"/>
      <c r="C635" s="1"/>
      <c r="D635" s="1"/>
      <c r="E635" s="1"/>
      <c r="F635" s="1"/>
      <c r="G635" s="1"/>
      <c r="H635" s="1"/>
      <c r="I635" s="1"/>
      <c r="J635" s="1"/>
      <c r="K635" s="1"/>
      <c r="L635" s="1"/>
      <c r="M635" s="1"/>
    </row>
    <row r="636" spans="1:13" ht="19.899999999999999" customHeight="1" x14ac:dyDescent="0.35">
      <c r="A636" s="1"/>
      <c r="B636" s="1"/>
      <c r="C636" s="1"/>
      <c r="D636" s="1"/>
      <c r="E636" s="1"/>
      <c r="F636" s="1"/>
      <c r="G636" s="1"/>
      <c r="H636" s="1"/>
      <c r="I636" s="1"/>
      <c r="J636" s="1"/>
      <c r="K636" s="1"/>
      <c r="L636" s="1"/>
      <c r="M636" s="1"/>
    </row>
    <row r="637" spans="1:13" ht="19.899999999999999" customHeight="1" x14ac:dyDescent="0.35">
      <c r="A637" s="1"/>
      <c r="B637" s="1"/>
      <c r="C637" s="1"/>
      <c r="D637" s="1"/>
      <c r="E637" s="1"/>
      <c r="F637" s="1"/>
      <c r="G637" s="1"/>
      <c r="H637" s="1"/>
      <c r="I637" s="1"/>
      <c r="J637" s="1"/>
      <c r="K637" s="1"/>
      <c r="L637" s="1"/>
      <c r="M637" s="1"/>
    </row>
    <row r="638" spans="1:13" ht="19.899999999999999" customHeight="1" x14ac:dyDescent="0.35">
      <c r="A638" s="1"/>
      <c r="B638" s="1"/>
      <c r="C638" s="1"/>
      <c r="D638" s="1"/>
      <c r="E638" s="1"/>
      <c r="F638" s="1"/>
      <c r="G638" s="1"/>
      <c r="H638" s="1"/>
      <c r="I638" s="1"/>
      <c r="J638" s="1"/>
      <c r="K638" s="1"/>
      <c r="L638" s="1"/>
      <c r="M638" s="1"/>
    </row>
    <row r="639" spans="1:13" ht="19.899999999999999" customHeight="1" x14ac:dyDescent="0.35">
      <c r="A639" s="1"/>
      <c r="B639" s="1"/>
      <c r="C639" s="1"/>
      <c r="D639" s="1"/>
      <c r="E639" s="1"/>
      <c r="F639" s="1"/>
      <c r="G639" s="1"/>
      <c r="H639" s="1"/>
      <c r="I639" s="1"/>
      <c r="J639" s="1"/>
      <c r="K639" s="1"/>
      <c r="L639" s="1"/>
      <c r="M639" s="1"/>
    </row>
    <row r="640" spans="1:13" ht="19.899999999999999" customHeight="1" x14ac:dyDescent="0.35">
      <c r="A640" s="1"/>
      <c r="B640" s="1"/>
      <c r="C640" s="1"/>
      <c r="D640" s="1"/>
      <c r="E640" s="1"/>
      <c r="F640" s="1"/>
      <c r="G640" s="1"/>
      <c r="H640" s="1"/>
      <c r="I640" s="1"/>
      <c r="J640" s="1"/>
      <c r="K640" s="1"/>
      <c r="L640" s="1"/>
      <c r="M640" s="1"/>
    </row>
    <row r="641" spans="1:13" ht="19.899999999999999" customHeight="1" x14ac:dyDescent="0.35">
      <c r="A641" s="1"/>
      <c r="B641" s="1"/>
      <c r="C641" s="1"/>
      <c r="D641" s="1"/>
      <c r="E641" s="1"/>
      <c r="F641" s="1"/>
      <c r="G641" s="1"/>
      <c r="H641" s="1"/>
      <c r="I641" s="1"/>
      <c r="J641" s="1"/>
      <c r="K641" s="1"/>
      <c r="L641" s="1"/>
      <c r="M641" s="1"/>
    </row>
    <row r="642" spans="1:13" ht="19.899999999999999" customHeight="1" x14ac:dyDescent="0.35">
      <c r="A642" s="1"/>
      <c r="B642" s="1"/>
      <c r="C642" s="1"/>
      <c r="D642" s="1"/>
      <c r="E642" s="1"/>
      <c r="F642" s="1"/>
      <c r="G642" s="1"/>
      <c r="H642" s="1"/>
      <c r="I642" s="1"/>
      <c r="J642" s="1"/>
      <c r="K642" s="1"/>
      <c r="L642" s="1"/>
      <c r="M642" s="1"/>
    </row>
    <row r="643" spans="1:13" ht="19.899999999999999" customHeight="1" x14ac:dyDescent="0.35">
      <c r="A643" s="1"/>
      <c r="B643" s="1"/>
      <c r="C643" s="1"/>
      <c r="D643" s="1"/>
      <c r="E643" s="1"/>
      <c r="F643" s="1"/>
      <c r="G643" s="1"/>
      <c r="H643" s="1"/>
      <c r="I643" s="1"/>
      <c r="J643" s="1"/>
      <c r="K643" s="1"/>
      <c r="L643" s="1"/>
      <c r="M643" s="1"/>
    </row>
    <row r="644" spans="1:13" ht="19.899999999999999" customHeight="1" x14ac:dyDescent="0.35">
      <c r="A644" s="1"/>
      <c r="B644" s="1"/>
      <c r="C644" s="1"/>
      <c r="D644" s="1"/>
      <c r="E644" s="1"/>
      <c r="F644" s="1"/>
      <c r="G644" s="1"/>
      <c r="H644" s="1"/>
      <c r="I644" s="1"/>
      <c r="J644" s="1"/>
      <c r="K644" s="1"/>
      <c r="L644" s="1"/>
      <c r="M644" s="1"/>
    </row>
    <row r="645" spans="1:13" ht="19.899999999999999" customHeight="1" x14ac:dyDescent="0.35">
      <c r="A645" s="1"/>
      <c r="B645" s="1"/>
      <c r="C645" s="1"/>
      <c r="D645" s="1"/>
      <c r="E645" s="1"/>
      <c r="F645" s="1"/>
      <c r="G645" s="1"/>
      <c r="H645" s="1"/>
      <c r="I645" s="1"/>
      <c r="J645" s="1"/>
      <c r="K645" s="1"/>
      <c r="L645" s="1"/>
      <c r="M645" s="1"/>
    </row>
    <row r="646" spans="1:13" ht="19.899999999999999" customHeight="1" x14ac:dyDescent="0.35">
      <c r="A646" s="1"/>
      <c r="B646" s="1"/>
      <c r="C646" s="1"/>
      <c r="D646" s="1"/>
      <c r="E646" s="1"/>
      <c r="F646" s="1"/>
      <c r="G646" s="1"/>
      <c r="H646" s="1"/>
      <c r="I646" s="1"/>
      <c r="J646" s="1"/>
      <c r="K646" s="1"/>
      <c r="L646" s="1"/>
      <c r="M646" s="1"/>
    </row>
    <row r="647" spans="1:13" ht="19.899999999999999" customHeight="1" x14ac:dyDescent="0.35">
      <c r="A647" s="1"/>
      <c r="B647" s="1"/>
      <c r="C647" s="1"/>
      <c r="D647" s="1"/>
      <c r="E647" s="1"/>
      <c r="F647" s="1"/>
      <c r="G647" s="1"/>
      <c r="H647" s="1"/>
      <c r="I647" s="1"/>
      <c r="J647" s="1"/>
      <c r="K647" s="1"/>
      <c r="L647" s="1"/>
      <c r="M647" s="1"/>
    </row>
    <row r="648" spans="1:13" ht="19.899999999999999" customHeight="1" x14ac:dyDescent="0.35">
      <c r="A648" s="1"/>
      <c r="B648" s="1"/>
      <c r="C648" s="1"/>
      <c r="D648" s="1"/>
      <c r="E648" s="1"/>
      <c r="F648" s="1"/>
      <c r="G648" s="1"/>
      <c r="H648" s="1"/>
      <c r="I648" s="1"/>
      <c r="J648" s="1"/>
      <c r="K648" s="1"/>
      <c r="L648" s="1"/>
      <c r="M648" s="1"/>
    </row>
    <row r="649" spans="1:13" ht="19.899999999999999" customHeight="1" x14ac:dyDescent="0.35">
      <c r="A649" s="1"/>
      <c r="B649" s="1"/>
      <c r="C649" s="1"/>
      <c r="D649" s="1"/>
      <c r="E649" s="1"/>
      <c r="F649" s="1"/>
      <c r="G649" s="1"/>
      <c r="H649" s="1"/>
      <c r="I649" s="1"/>
      <c r="J649" s="1"/>
      <c r="K649" s="1"/>
      <c r="L649" s="1"/>
      <c r="M649" s="1"/>
    </row>
    <row r="650" spans="1:13" ht="19.899999999999999" customHeight="1" x14ac:dyDescent="0.35">
      <c r="A650" s="1"/>
      <c r="B650" s="1"/>
      <c r="C650" s="1"/>
      <c r="D650" s="1"/>
      <c r="E650" s="1"/>
      <c r="F650" s="1"/>
      <c r="G650" s="1"/>
      <c r="H650" s="1"/>
      <c r="I650" s="1"/>
      <c r="J650" s="1"/>
      <c r="K650" s="1"/>
      <c r="L650" s="1"/>
      <c r="M650" s="1"/>
    </row>
    <row r="651" spans="1:13" ht="19.899999999999999" customHeight="1" x14ac:dyDescent="0.35">
      <c r="A651" s="1"/>
      <c r="B651" s="1"/>
      <c r="C651" s="1"/>
      <c r="D651" s="1"/>
      <c r="E651" s="1"/>
      <c r="F651" s="1"/>
      <c r="G651" s="1"/>
      <c r="H651" s="1"/>
      <c r="I651" s="1"/>
      <c r="J651" s="1"/>
      <c r="K651" s="1"/>
      <c r="L651" s="1"/>
      <c r="M651" s="1"/>
    </row>
    <row r="652" spans="1:13" ht="19.899999999999999" customHeight="1" x14ac:dyDescent="0.35">
      <c r="A652" s="1"/>
      <c r="B652" s="1"/>
      <c r="C652" s="1"/>
      <c r="D652" s="1"/>
      <c r="E652" s="1"/>
      <c r="F652" s="1"/>
      <c r="G652" s="1"/>
      <c r="H652" s="1"/>
      <c r="I652" s="1"/>
      <c r="J652" s="1"/>
      <c r="K652" s="1"/>
      <c r="L652" s="1"/>
      <c r="M652" s="1"/>
    </row>
    <row r="653" spans="1:13" ht="19.899999999999999" customHeight="1" x14ac:dyDescent="0.35">
      <c r="A653" s="1"/>
      <c r="B653" s="1"/>
      <c r="C653" s="1"/>
      <c r="D653" s="1"/>
      <c r="E653" s="1"/>
      <c r="F653" s="1"/>
      <c r="G653" s="1"/>
      <c r="H653" s="1"/>
      <c r="I653" s="1"/>
      <c r="J653" s="1"/>
      <c r="K653" s="1"/>
      <c r="L653" s="1"/>
      <c r="M653" s="1"/>
    </row>
    <row r="654" spans="1:13" ht="19.899999999999999" customHeight="1" x14ac:dyDescent="0.35">
      <c r="A654" s="1"/>
      <c r="B654" s="1"/>
      <c r="C654" s="1"/>
      <c r="D654" s="1"/>
      <c r="E654" s="1"/>
      <c r="F654" s="1"/>
      <c r="G654" s="1"/>
      <c r="H654" s="1"/>
      <c r="I654" s="1"/>
      <c r="J654" s="1"/>
      <c r="K654" s="1"/>
      <c r="L654" s="1"/>
      <c r="M654" s="1"/>
    </row>
    <row r="655" spans="1:13" ht="19.899999999999999" customHeight="1" x14ac:dyDescent="0.35">
      <c r="A655" s="1"/>
      <c r="B655" s="1"/>
      <c r="C655" s="1"/>
      <c r="D655" s="1"/>
      <c r="E655" s="1"/>
      <c r="F655" s="1"/>
      <c r="G655" s="1"/>
      <c r="H655" s="1"/>
      <c r="I655" s="1"/>
      <c r="J655" s="1"/>
      <c r="K655" s="1"/>
      <c r="L655" s="1"/>
      <c r="M655" s="1"/>
    </row>
    <row r="656" spans="1:13" ht="19.899999999999999" customHeight="1" x14ac:dyDescent="0.35">
      <c r="A656" s="1"/>
      <c r="B656" s="1"/>
      <c r="C656" s="1"/>
      <c r="D656" s="1"/>
      <c r="E656" s="1"/>
      <c r="F656" s="1"/>
      <c r="G656" s="1"/>
      <c r="H656" s="1"/>
      <c r="I656" s="1"/>
      <c r="J656" s="1"/>
      <c r="K656" s="1"/>
      <c r="L656" s="1"/>
      <c r="M656" s="1"/>
    </row>
    <row r="657" spans="1:13" ht="19.899999999999999" customHeight="1" x14ac:dyDescent="0.35">
      <c r="A657" s="1"/>
      <c r="B657" s="1"/>
      <c r="C657" s="1"/>
      <c r="D657" s="1"/>
      <c r="E657" s="1"/>
      <c r="F657" s="1"/>
      <c r="G657" s="1"/>
      <c r="H657" s="1"/>
      <c r="I657" s="1"/>
      <c r="J657" s="1"/>
      <c r="K657" s="1"/>
      <c r="L657" s="1"/>
      <c r="M657" s="1"/>
    </row>
    <row r="658" spans="1:13" ht="19.899999999999999" customHeight="1" x14ac:dyDescent="0.35">
      <c r="A658" s="1"/>
      <c r="B658" s="1"/>
      <c r="C658" s="1"/>
      <c r="D658" s="1"/>
      <c r="E658" s="1"/>
      <c r="F658" s="1"/>
      <c r="G658" s="1"/>
      <c r="H658" s="1"/>
      <c r="I658" s="1"/>
      <c r="J658" s="1"/>
      <c r="K658" s="1"/>
      <c r="L658" s="1"/>
      <c r="M658" s="1"/>
    </row>
    <row r="659" spans="1:13" ht="19.899999999999999" customHeight="1" x14ac:dyDescent="0.35">
      <c r="A659" s="1"/>
      <c r="B659" s="1"/>
      <c r="C659" s="1"/>
      <c r="D659" s="1"/>
      <c r="E659" s="1"/>
      <c r="F659" s="1"/>
      <c r="G659" s="1"/>
      <c r="H659" s="1"/>
      <c r="I659" s="1"/>
      <c r="J659" s="1"/>
      <c r="K659" s="1"/>
      <c r="L659" s="1"/>
      <c r="M659" s="1"/>
    </row>
    <row r="660" spans="1:13" ht="19.899999999999999" customHeight="1" x14ac:dyDescent="0.35">
      <c r="A660" s="1"/>
      <c r="B660" s="1"/>
      <c r="C660" s="1"/>
      <c r="D660" s="1"/>
      <c r="E660" s="1"/>
      <c r="F660" s="1"/>
      <c r="G660" s="1"/>
      <c r="H660" s="1"/>
      <c r="I660" s="1"/>
      <c r="J660" s="1"/>
      <c r="K660" s="1"/>
      <c r="L660" s="1"/>
      <c r="M660" s="1"/>
    </row>
    <row r="661" spans="1:13" ht="19.899999999999999" customHeight="1" x14ac:dyDescent="0.35">
      <c r="A661" s="1"/>
      <c r="B661" s="1"/>
      <c r="C661" s="1"/>
      <c r="D661" s="1"/>
      <c r="E661" s="1"/>
      <c r="F661" s="1"/>
      <c r="G661" s="1"/>
      <c r="H661" s="1"/>
      <c r="I661" s="1"/>
      <c r="J661" s="1"/>
      <c r="K661" s="1"/>
      <c r="L661" s="1"/>
      <c r="M661" s="1"/>
    </row>
    <row r="662" spans="1:13" ht="19.899999999999999" customHeight="1" x14ac:dyDescent="0.35">
      <c r="A662" s="1"/>
      <c r="B662" s="1"/>
      <c r="C662" s="1"/>
      <c r="D662" s="1"/>
      <c r="E662" s="1"/>
      <c r="F662" s="1"/>
      <c r="G662" s="1"/>
      <c r="H662" s="1"/>
      <c r="I662" s="1"/>
      <c r="J662" s="1"/>
      <c r="K662" s="1"/>
      <c r="L662" s="1"/>
      <c r="M662" s="1"/>
    </row>
    <row r="663" spans="1:13" ht="19.899999999999999" customHeight="1" x14ac:dyDescent="0.35">
      <c r="A663" s="1"/>
      <c r="B663" s="1"/>
      <c r="C663" s="1"/>
      <c r="D663" s="1"/>
      <c r="E663" s="1"/>
      <c r="F663" s="1"/>
      <c r="G663" s="1"/>
      <c r="H663" s="1"/>
      <c r="I663" s="1"/>
      <c r="J663" s="1"/>
      <c r="K663" s="1"/>
      <c r="L663" s="1"/>
      <c r="M663" s="1"/>
    </row>
    <row r="664" spans="1:13" ht="19.899999999999999" customHeight="1" x14ac:dyDescent="0.35">
      <c r="A664" s="1"/>
      <c r="B664" s="1"/>
      <c r="C664" s="1"/>
      <c r="D664" s="1"/>
      <c r="E664" s="1"/>
      <c r="F664" s="1"/>
      <c r="G664" s="1"/>
      <c r="H664" s="1"/>
      <c r="I664" s="1"/>
      <c r="J664" s="1"/>
      <c r="K664" s="1"/>
      <c r="L664" s="1"/>
      <c r="M664" s="1"/>
    </row>
    <row r="665" spans="1:13" ht="19.899999999999999" customHeight="1" x14ac:dyDescent="0.35">
      <c r="A665" s="1"/>
      <c r="B665" s="1"/>
      <c r="C665" s="1"/>
      <c r="D665" s="1"/>
      <c r="E665" s="1"/>
      <c r="F665" s="1"/>
      <c r="G665" s="1"/>
      <c r="H665" s="1"/>
      <c r="I665" s="1"/>
      <c r="J665" s="1"/>
      <c r="K665" s="1"/>
      <c r="L665" s="1"/>
      <c r="M665" s="1"/>
    </row>
    <row r="666" spans="1:13" ht="19.899999999999999" customHeight="1" x14ac:dyDescent="0.35">
      <c r="A666" s="1"/>
      <c r="B666" s="1"/>
      <c r="C666" s="1"/>
      <c r="D666" s="1"/>
      <c r="E666" s="1"/>
      <c r="F666" s="1"/>
      <c r="G666" s="1"/>
      <c r="H666" s="1"/>
      <c r="I666" s="1"/>
      <c r="J666" s="1"/>
      <c r="K666" s="1"/>
      <c r="L666" s="1"/>
      <c r="M666" s="1"/>
    </row>
    <row r="667" spans="1:13" ht="19.899999999999999" customHeight="1" x14ac:dyDescent="0.35">
      <c r="A667" s="1"/>
      <c r="B667" s="1"/>
      <c r="C667" s="1"/>
      <c r="D667" s="1"/>
      <c r="E667" s="1"/>
      <c r="F667" s="1"/>
      <c r="G667" s="1"/>
      <c r="H667" s="1"/>
      <c r="I667" s="1"/>
      <c r="J667" s="1"/>
      <c r="K667" s="1"/>
      <c r="L667" s="1"/>
      <c r="M667" s="1"/>
    </row>
    <row r="668" spans="1:13" ht="19.899999999999999" customHeight="1" x14ac:dyDescent="0.35">
      <c r="A668" s="1"/>
      <c r="B668" s="1"/>
      <c r="C668" s="1"/>
      <c r="D668" s="1"/>
      <c r="E668" s="1"/>
      <c r="F668" s="1"/>
      <c r="G668" s="1"/>
      <c r="H668" s="1"/>
      <c r="I668" s="1"/>
      <c r="J668" s="1"/>
      <c r="K668" s="1"/>
      <c r="L668" s="1"/>
      <c r="M668" s="1"/>
    </row>
    <row r="669" spans="1:13" ht="19.899999999999999" customHeight="1" x14ac:dyDescent="0.35">
      <c r="A669" s="1"/>
      <c r="B669" s="1"/>
      <c r="C669" s="1"/>
      <c r="D669" s="1"/>
      <c r="E669" s="1"/>
      <c r="F669" s="1"/>
      <c r="G669" s="1"/>
      <c r="H669" s="1"/>
      <c r="I669" s="1"/>
      <c r="J669" s="1"/>
      <c r="K669" s="1"/>
      <c r="L669" s="1"/>
      <c r="M669" s="1"/>
    </row>
    <row r="670" spans="1:13" ht="19.899999999999999" customHeight="1" x14ac:dyDescent="0.35">
      <c r="A670" s="1"/>
      <c r="B670" s="1"/>
      <c r="C670" s="1"/>
      <c r="D670" s="1"/>
      <c r="E670" s="1"/>
      <c r="F670" s="1"/>
      <c r="G670" s="1"/>
      <c r="H670" s="1"/>
      <c r="I670" s="1"/>
      <c r="J670" s="1"/>
      <c r="K670" s="1"/>
      <c r="L670" s="1"/>
      <c r="M670" s="1"/>
    </row>
    <row r="671" spans="1:13" ht="19.899999999999999" customHeight="1" x14ac:dyDescent="0.35">
      <c r="A671" s="1"/>
      <c r="B671" s="1"/>
      <c r="C671" s="1"/>
      <c r="D671" s="1"/>
      <c r="E671" s="1"/>
      <c r="F671" s="1"/>
      <c r="G671" s="1"/>
      <c r="H671" s="1"/>
      <c r="I671" s="1"/>
      <c r="J671" s="1"/>
      <c r="K671" s="1"/>
      <c r="L671" s="1"/>
      <c r="M671" s="1"/>
    </row>
    <row r="672" spans="1:13" ht="19.899999999999999" customHeight="1" x14ac:dyDescent="0.35">
      <c r="A672" s="1"/>
      <c r="B672" s="1"/>
      <c r="C672" s="1"/>
      <c r="D672" s="1"/>
      <c r="E672" s="1"/>
      <c r="F672" s="1"/>
      <c r="G672" s="1"/>
      <c r="H672" s="1"/>
      <c r="I672" s="1"/>
      <c r="J672" s="1"/>
      <c r="K672" s="1"/>
      <c r="L672" s="1"/>
      <c r="M672" s="1"/>
    </row>
    <row r="673" spans="1:13" ht="19.899999999999999" customHeight="1" x14ac:dyDescent="0.35">
      <c r="A673" s="1"/>
      <c r="B673" s="1"/>
      <c r="C673" s="1"/>
      <c r="D673" s="1"/>
      <c r="E673" s="1"/>
      <c r="F673" s="1"/>
      <c r="G673" s="1"/>
      <c r="H673" s="1"/>
      <c r="I673" s="1"/>
      <c r="J673" s="1"/>
      <c r="K673" s="1"/>
      <c r="L673" s="1"/>
      <c r="M673" s="1"/>
    </row>
    <row r="674" spans="1:13" ht="19.899999999999999" customHeight="1" x14ac:dyDescent="0.35">
      <c r="A674" s="1"/>
      <c r="B674" s="1"/>
      <c r="C674" s="1"/>
      <c r="D674" s="1"/>
      <c r="E674" s="1"/>
      <c r="F674" s="1"/>
      <c r="G674" s="1"/>
      <c r="H674" s="1"/>
      <c r="I674" s="1"/>
      <c r="J674" s="1"/>
      <c r="K674" s="1"/>
      <c r="L674" s="1"/>
      <c r="M674" s="1"/>
    </row>
    <row r="675" spans="1:13" ht="19.899999999999999" customHeight="1" x14ac:dyDescent="0.35">
      <c r="A675" s="1"/>
      <c r="B675" s="1"/>
      <c r="C675" s="1"/>
      <c r="D675" s="1"/>
      <c r="E675" s="1"/>
      <c r="F675" s="1"/>
      <c r="G675" s="1"/>
      <c r="H675" s="1"/>
      <c r="I675" s="1"/>
      <c r="J675" s="1"/>
      <c r="K675" s="1"/>
      <c r="L675" s="1"/>
      <c r="M675" s="1"/>
    </row>
    <row r="676" spans="1:13" ht="19.899999999999999" customHeight="1" x14ac:dyDescent="0.35">
      <c r="A676" s="1"/>
      <c r="B676" s="1"/>
      <c r="C676" s="1"/>
      <c r="D676" s="1"/>
      <c r="E676" s="1"/>
      <c r="F676" s="1"/>
      <c r="G676" s="1"/>
      <c r="H676" s="1"/>
      <c r="I676" s="1"/>
      <c r="J676" s="1"/>
      <c r="K676" s="1"/>
      <c r="L676" s="1"/>
      <c r="M676" s="1"/>
    </row>
    <row r="677" spans="1:13" ht="19.899999999999999" customHeight="1" x14ac:dyDescent="0.35">
      <c r="A677" s="1"/>
      <c r="B677" s="1"/>
      <c r="C677" s="1"/>
      <c r="D677" s="1"/>
      <c r="E677" s="1"/>
      <c r="F677" s="1"/>
      <c r="G677" s="1"/>
      <c r="H677" s="1"/>
      <c r="I677" s="1"/>
      <c r="J677" s="1"/>
      <c r="K677" s="1"/>
      <c r="L677" s="1"/>
      <c r="M677" s="1"/>
    </row>
    <row r="678" spans="1:13" ht="19.899999999999999" customHeight="1" x14ac:dyDescent="0.35">
      <c r="A678" s="1"/>
      <c r="B678" s="1"/>
      <c r="C678" s="1"/>
      <c r="D678" s="1"/>
      <c r="E678" s="1"/>
      <c r="F678" s="1"/>
      <c r="G678" s="1"/>
      <c r="H678" s="1"/>
      <c r="I678" s="1"/>
      <c r="J678" s="1"/>
      <c r="K678" s="1"/>
      <c r="L678" s="1"/>
      <c r="M678" s="1"/>
    </row>
    <row r="679" spans="1:13" ht="19.899999999999999" customHeight="1" x14ac:dyDescent="0.35">
      <c r="A679" s="1"/>
      <c r="B679" s="1"/>
      <c r="C679" s="1"/>
      <c r="D679" s="1"/>
      <c r="E679" s="1"/>
      <c r="F679" s="1"/>
      <c r="G679" s="1"/>
      <c r="H679" s="1"/>
      <c r="I679" s="1"/>
      <c r="J679" s="1"/>
      <c r="K679" s="1"/>
      <c r="L679" s="1"/>
      <c r="M679" s="1"/>
    </row>
    <row r="680" spans="1:13" ht="19.899999999999999" customHeight="1" x14ac:dyDescent="0.35">
      <c r="A680" s="1"/>
      <c r="B680" s="1"/>
      <c r="C680" s="1"/>
      <c r="D680" s="1"/>
      <c r="E680" s="1"/>
      <c r="F680" s="1"/>
      <c r="G680" s="1"/>
      <c r="H680" s="1"/>
      <c r="I680" s="1"/>
      <c r="J680" s="1"/>
      <c r="K680" s="1"/>
      <c r="L680" s="1"/>
      <c r="M680" s="1"/>
    </row>
    <row r="681" spans="1:13" ht="19.899999999999999" customHeight="1" x14ac:dyDescent="0.35">
      <c r="A681" s="1"/>
      <c r="B681" s="1"/>
      <c r="C681" s="1"/>
      <c r="D681" s="1"/>
      <c r="E681" s="1"/>
      <c r="F681" s="1"/>
      <c r="G681" s="1"/>
      <c r="H681" s="1"/>
      <c r="I681" s="1"/>
      <c r="J681" s="1"/>
      <c r="K681" s="1"/>
      <c r="L681" s="1"/>
      <c r="M681" s="1"/>
    </row>
    <row r="682" spans="1:13" ht="19.899999999999999" customHeight="1" x14ac:dyDescent="0.35">
      <c r="A682" s="1"/>
      <c r="B682" s="1"/>
      <c r="C682" s="1"/>
      <c r="D682" s="1"/>
      <c r="E682" s="1"/>
      <c r="F682" s="1"/>
      <c r="G682" s="1"/>
      <c r="H682" s="1"/>
      <c r="I682" s="1"/>
      <c r="J682" s="1"/>
      <c r="K682" s="1"/>
      <c r="L682" s="1"/>
      <c r="M682" s="1"/>
    </row>
    <row r="683" spans="1:13" ht="19.899999999999999" customHeight="1" x14ac:dyDescent="0.35">
      <c r="A683" s="1"/>
      <c r="B683" s="1"/>
      <c r="C683" s="1"/>
      <c r="D683" s="1"/>
      <c r="E683" s="1"/>
      <c r="F683" s="1"/>
      <c r="G683" s="1"/>
      <c r="H683" s="1"/>
      <c r="I683" s="1"/>
      <c r="J683" s="1"/>
      <c r="K683" s="1"/>
      <c r="L683" s="1"/>
      <c r="M683" s="1"/>
    </row>
    <row r="684" spans="1:13" ht="19.899999999999999" customHeight="1" x14ac:dyDescent="0.35">
      <c r="A684" s="1"/>
      <c r="B684" s="1"/>
      <c r="C684" s="1"/>
      <c r="D684" s="1"/>
      <c r="E684" s="1"/>
      <c r="F684" s="1"/>
      <c r="G684" s="1"/>
      <c r="H684" s="1"/>
      <c r="I684" s="1"/>
      <c r="J684" s="1"/>
      <c r="K684" s="1"/>
      <c r="L684" s="1"/>
      <c r="M684" s="1"/>
    </row>
    <row r="685" spans="1:13" ht="19.899999999999999" customHeight="1" x14ac:dyDescent="0.35">
      <c r="A685" s="1"/>
      <c r="B685" s="1"/>
      <c r="C685" s="1"/>
      <c r="D685" s="1"/>
      <c r="E685" s="1"/>
      <c r="F685" s="1"/>
      <c r="G685" s="1"/>
      <c r="H685" s="1"/>
      <c r="I685" s="1"/>
      <c r="J685" s="1"/>
      <c r="K685" s="1"/>
      <c r="L685" s="1"/>
      <c r="M685" s="1"/>
    </row>
    <row r="686" spans="1:13" ht="19.899999999999999" customHeight="1" x14ac:dyDescent="0.35">
      <c r="A686" s="1"/>
      <c r="B686" s="1"/>
      <c r="C686" s="1"/>
      <c r="D686" s="1"/>
      <c r="E686" s="1"/>
      <c r="F686" s="1"/>
      <c r="G686" s="1"/>
      <c r="H686" s="1"/>
      <c r="I686" s="1"/>
      <c r="J686" s="1"/>
      <c r="K686" s="1"/>
      <c r="L686" s="1"/>
      <c r="M686" s="1"/>
    </row>
    <row r="687" spans="1:13" ht="19.899999999999999" customHeight="1" x14ac:dyDescent="0.35">
      <c r="A687" s="1"/>
      <c r="B687" s="1"/>
      <c r="C687" s="1"/>
      <c r="D687" s="1"/>
      <c r="E687" s="1"/>
      <c r="F687" s="1"/>
      <c r="G687" s="1"/>
      <c r="H687" s="1"/>
      <c r="I687" s="1"/>
      <c r="J687" s="1"/>
      <c r="K687" s="1"/>
      <c r="L687" s="1"/>
      <c r="M687" s="1"/>
    </row>
    <row r="688" spans="1:13" ht="19.899999999999999" customHeight="1" x14ac:dyDescent="0.35">
      <c r="A688" s="1"/>
      <c r="B688" s="1"/>
      <c r="C688" s="1"/>
      <c r="D688" s="1"/>
      <c r="E688" s="1"/>
      <c r="F688" s="1"/>
      <c r="G688" s="1"/>
      <c r="H688" s="1"/>
      <c r="I688" s="1"/>
      <c r="J688" s="1"/>
      <c r="K688" s="1"/>
      <c r="L688" s="1"/>
      <c r="M688" s="1"/>
    </row>
    <row r="689" spans="1:13" ht="19.899999999999999" customHeight="1" x14ac:dyDescent="0.35">
      <c r="A689" s="1"/>
      <c r="B689" s="1"/>
      <c r="C689" s="1"/>
      <c r="D689" s="1"/>
      <c r="E689" s="1"/>
      <c r="F689" s="1"/>
      <c r="G689" s="1"/>
      <c r="H689" s="1"/>
      <c r="I689" s="1"/>
      <c r="J689" s="1"/>
      <c r="K689" s="1"/>
      <c r="L689" s="1"/>
      <c r="M689" s="1"/>
    </row>
    <row r="690" spans="1:13" ht="19.899999999999999" customHeight="1" x14ac:dyDescent="0.35">
      <c r="A690" s="1"/>
      <c r="B690" s="1"/>
      <c r="C690" s="1"/>
      <c r="D690" s="1"/>
      <c r="E690" s="1"/>
      <c r="F690" s="1"/>
      <c r="G690" s="1"/>
      <c r="H690" s="1"/>
      <c r="I690" s="1"/>
      <c r="J690" s="1"/>
      <c r="K690" s="1"/>
      <c r="L690" s="1"/>
      <c r="M690" s="1"/>
    </row>
    <row r="691" spans="1:13" ht="19.899999999999999" customHeight="1" x14ac:dyDescent="0.35">
      <c r="A691" s="1"/>
      <c r="B691" s="1"/>
      <c r="C691" s="1"/>
      <c r="D691" s="1"/>
      <c r="E691" s="1"/>
      <c r="F691" s="1"/>
      <c r="G691" s="1"/>
      <c r="H691" s="1"/>
      <c r="I691" s="1"/>
      <c r="J691" s="1"/>
      <c r="K691" s="1"/>
      <c r="L691" s="1"/>
      <c r="M691" s="1"/>
    </row>
    <row r="692" spans="1:13" ht="19.899999999999999" customHeight="1" x14ac:dyDescent="0.35">
      <c r="A692" s="1"/>
      <c r="B692" s="1"/>
      <c r="C692" s="1"/>
      <c r="D692" s="1"/>
      <c r="E692" s="1"/>
      <c r="F692" s="1"/>
      <c r="G692" s="1"/>
      <c r="H692" s="1"/>
      <c r="I692" s="1"/>
      <c r="J692" s="1"/>
      <c r="K692" s="1"/>
      <c r="L692" s="1"/>
      <c r="M692" s="1"/>
    </row>
    <row r="693" spans="1:13" ht="19.899999999999999" customHeight="1" x14ac:dyDescent="0.35">
      <c r="A693" s="1"/>
      <c r="B693" s="1"/>
      <c r="C693" s="1"/>
      <c r="D693" s="1"/>
      <c r="E693" s="1"/>
      <c r="F693" s="1"/>
      <c r="G693" s="1"/>
      <c r="H693" s="1"/>
      <c r="I693" s="1"/>
      <c r="J693" s="1"/>
      <c r="K693" s="1"/>
      <c r="L693" s="1"/>
      <c r="M693" s="1"/>
    </row>
    <row r="694" spans="1:13" x14ac:dyDescent="0.35">
      <c r="A694" s="1"/>
      <c r="B694" s="1"/>
      <c r="C694" s="1"/>
      <c r="D694" s="1"/>
      <c r="E694" s="1"/>
      <c r="F694" s="1"/>
      <c r="G694" s="1"/>
      <c r="H694" s="1"/>
      <c r="I694" s="1"/>
      <c r="J694" s="1"/>
      <c r="K694" s="1"/>
      <c r="L694" s="1"/>
      <c r="M694" s="1"/>
    </row>
    <row r="695" spans="1:13" x14ac:dyDescent="0.35">
      <c r="A695" s="1"/>
      <c r="B695" s="1"/>
      <c r="C695" s="1"/>
      <c r="D695" s="1"/>
      <c r="E695" s="1"/>
      <c r="F695" s="1"/>
      <c r="G695" s="1"/>
      <c r="H695" s="1"/>
      <c r="I695" s="1"/>
      <c r="J695" s="1"/>
      <c r="K695" s="1"/>
      <c r="L695" s="1"/>
      <c r="M695" s="1"/>
    </row>
    <row r="696" spans="1:13" x14ac:dyDescent="0.35">
      <c r="A696" s="1"/>
      <c r="B696" s="1"/>
      <c r="C696" s="1"/>
      <c r="D696" s="1"/>
      <c r="E696" s="1"/>
      <c r="F696" s="1"/>
      <c r="G696" s="1"/>
      <c r="H696" s="1"/>
      <c r="I696" s="1"/>
      <c r="J696" s="1"/>
      <c r="K696" s="1"/>
      <c r="L696" s="1"/>
      <c r="M696" s="1"/>
    </row>
    <row r="697" spans="1:13" x14ac:dyDescent="0.35">
      <c r="A697" s="1"/>
      <c r="B697" s="1"/>
      <c r="C697" s="1"/>
      <c r="D697" s="1"/>
      <c r="E697" s="1"/>
      <c r="F697" s="1"/>
      <c r="G697" s="1"/>
      <c r="H697" s="1"/>
      <c r="I697" s="1"/>
      <c r="J697" s="1"/>
      <c r="K697" s="1"/>
      <c r="L697" s="1"/>
      <c r="M697" s="1"/>
    </row>
    <row r="698" spans="1:13" x14ac:dyDescent="0.35">
      <c r="A698" s="1"/>
      <c r="B698" s="1"/>
      <c r="C698" s="1"/>
      <c r="D698" s="1"/>
      <c r="E698" s="1"/>
      <c r="F698" s="1"/>
      <c r="G698" s="1"/>
      <c r="H698" s="1"/>
      <c r="I698" s="1"/>
      <c r="J698" s="1"/>
      <c r="K698" s="1"/>
      <c r="L698" s="1"/>
      <c r="M698" s="1"/>
    </row>
    <row r="699" spans="1:13" x14ac:dyDescent="0.35">
      <c r="A699" s="1"/>
      <c r="B699" s="1"/>
      <c r="C699" s="1"/>
      <c r="D699" s="1"/>
      <c r="E699" s="1"/>
      <c r="F699" s="1"/>
      <c r="G699" s="1"/>
      <c r="H699" s="1"/>
      <c r="I699" s="1"/>
      <c r="J699" s="1"/>
      <c r="K699" s="1"/>
      <c r="L699" s="1"/>
      <c r="M699" s="1"/>
    </row>
    <row r="700" spans="1:13" x14ac:dyDescent="0.35">
      <c r="A700" s="1"/>
      <c r="B700" s="1"/>
      <c r="C700" s="1"/>
      <c r="D700" s="1"/>
      <c r="E700" s="1"/>
      <c r="F700" s="1"/>
      <c r="G700" s="1"/>
      <c r="H700" s="1"/>
      <c r="I700" s="1"/>
      <c r="J700" s="1"/>
      <c r="K700" s="1"/>
      <c r="L700" s="1"/>
      <c r="M700" s="1"/>
    </row>
    <row r="701" spans="1:13" x14ac:dyDescent="0.35">
      <c r="A701" s="1"/>
      <c r="B701" s="1"/>
      <c r="C701" s="1"/>
      <c r="D701" s="1"/>
      <c r="E701" s="1"/>
      <c r="F701" s="1"/>
      <c r="G701" s="1"/>
      <c r="H701" s="1"/>
      <c r="I701" s="1"/>
      <c r="J701" s="1"/>
      <c r="K701" s="1"/>
      <c r="L701" s="1"/>
      <c r="M701" s="1"/>
    </row>
    <row r="702" spans="1:13" x14ac:dyDescent="0.35">
      <c r="A702" s="1"/>
      <c r="B702" s="1"/>
      <c r="C702" s="1"/>
      <c r="D702" s="1"/>
      <c r="E702" s="1"/>
      <c r="F702" s="1"/>
      <c r="G702" s="1"/>
      <c r="H702" s="1"/>
      <c r="I702" s="1"/>
      <c r="J702" s="1"/>
      <c r="K702" s="1"/>
      <c r="L702" s="1"/>
      <c r="M702" s="1"/>
    </row>
    <row r="703" spans="1:13" x14ac:dyDescent="0.35">
      <c r="A703" s="1"/>
      <c r="B703" s="1"/>
      <c r="C703" s="1"/>
      <c r="D703" s="1"/>
      <c r="E703" s="1"/>
      <c r="F703" s="1"/>
      <c r="G703" s="1"/>
      <c r="H703" s="1"/>
      <c r="I703" s="1"/>
      <c r="J703" s="1"/>
      <c r="K703" s="1"/>
      <c r="L703" s="1"/>
      <c r="M703" s="1"/>
    </row>
    <row r="704" spans="1:13" x14ac:dyDescent="0.35">
      <c r="A704" s="1"/>
      <c r="B704" s="1"/>
      <c r="C704" s="1"/>
      <c r="D704" s="1"/>
      <c r="E704" s="1"/>
      <c r="F704" s="1"/>
      <c r="G704" s="1"/>
      <c r="H704" s="1"/>
      <c r="I704" s="1"/>
      <c r="J704" s="1"/>
      <c r="K704" s="1"/>
      <c r="L704" s="1"/>
      <c r="M704" s="1"/>
    </row>
    <row r="705" spans="1:13" x14ac:dyDescent="0.35">
      <c r="A705" s="1"/>
      <c r="B705" s="1"/>
      <c r="C705" s="1"/>
      <c r="D705" s="1"/>
      <c r="E705" s="1"/>
      <c r="F705" s="1"/>
      <c r="G705" s="1"/>
      <c r="H705" s="1"/>
      <c r="I705" s="1"/>
      <c r="J705" s="1"/>
      <c r="K705" s="1"/>
      <c r="L705" s="1"/>
      <c r="M705" s="1"/>
    </row>
    <row r="706" spans="1:13" x14ac:dyDescent="0.35">
      <c r="A706" s="1"/>
      <c r="B706" s="1"/>
      <c r="C706" s="1"/>
      <c r="D706" s="1"/>
      <c r="E706" s="1"/>
      <c r="F706" s="1"/>
      <c r="G706" s="1"/>
      <c r="H706" s="1"/>
      <c r="I706" s="1"/>
      <c r="J706" s="1"/>
      <c r="K706" s="1"/>
      <c r="L706" s="1"/>
      <c r="M706" s="1"/>
    </row>
    <row r="707" spans="1:13" x14ac:dyDescent="0.35">
      <c r="A707" s="1"/>
      <c r="B707" s="1"/>
      <c r="C707" s="1"/>
      <c r="D707" s="1"/>
      <c r="E707" s="1"/>
      <c r="F707" s="1"/>
      <c r="G707" s="1"/>
      <c r="H707" s="1"/>
      <c r="I707" s="1"/>
      <c r="J707" s="1"/>
      <c r="K707" s="1"/>
      <c r="L707" s="1"/>
      <c r="M707" s="1"/>
    </row>
    <row r="708" spans="1:13" x14ac:dyDescent="0.35">
      <c r="A708" s="1"/>
      <c r="B708" s="1"/>
      <c r="C708" s="1"/>
      <c r="D708" s="1"/>
      <c r="E708" s="1"/>
      <c r="F708" s="1"/>
      <c r="G708" s="1"/>
      <c r="H708" s="1"/>
      <c r="I708" s="1"/>
      <c r="J708" s="1"/>
      <c r="K708" s="1"/>
      <c r="L708" s="1"/>
      <c r="M708" s="1"/>
    </row>
    <row r="709" spans="1:13" x14ac:dyDescent="0.35">
      <c r="A709" s="1"/>
      <c r="B709" s="1"/>
      <c r="C709" s="1"/>
      <c r="D709" s="1"/>
      <c r="E709" s="1"/>
      <c r="F709" s="1"/>
      <c r="G709" s="1"/>
      <c r="H709" s="1"/>
      <c r="I709" s="1"/>
      <c r="J709" s="1"/>
      <c r="K709" s="1"/>
      <c r="L709" s="1"/>
      <c r="M709" s="1"/>
    </row>
    <row r="710" spans="1:13" x14ac:dyDescent="0.35">
      <c r="A710" s="1"/>
      <c r="B710" s="1"/>
      <c r="C710" s="1"/>
      <c r="D710" s="1"/>
      <c r="E710" s="1"/>
      <c r="F710" s="1"/>
      <c r="G710" s="1"/>
      <c r="H710" s="1"/>
      <c r="I710" s="1"/>
      <c r="J710" s="1"/>
      <c r="K710" s="1"/>
      <c r="L710" s="1"/>
      <c r="M710" s="1"/>
    </row>
    <row r="711" spans="1:13" x14ac:dyDescent="0.35">
      <c r="A711" s="1"/>
      <c r="B711" s="1"/>
      <c r="C711" s="1"/>
      <c r="D711" s="1"/>
      <c r="E711" s="1"/>
      <c r="F711" s="1"/>
      <c r="G711" s="1"/>
      <c r="H711" s="1"/>
      <c r="I711" s="1"/>
      <c r="J711" s="1"/>
      <c r="K711" s="1"/>
      <c r="L711" s="1"/>
      <c r="M711" s="1"/>
    </row>
    <row r="712" spans="1:13" x14ac:dyDescent="0.35">
      <c r="A712" s="1"/>
      <c r="B712" s="1"/>
      <c r="C712" s="1"/>
      <c r="D712" s="1"/>
      <c r="E712" s="1"/>
      <c r="F712" s="1"/>
      <c r="G712" s="1"/>
      <c r="H712" s="1"/>
      <c r="I712" s="1"/>
      <c r="J712" s="1"/>
      <c r="K712" s="1"/>
      <c r="L712" s="1"/>
      <c r="M712" s="1"/>
    </row>
    <row r="713" spans="1:13" x14ac:dyDescent="0.35">
      <c r="A713" s="1"/>
      <c r="B713" s="1"/>
      <c r="C713" s="1"/>
      <c r="D713" s="1"/>
      <c r="E713" s="1"/>
      <c r="F713" s="1"/>
      <c r="G713" s="1"/>
      <c r="H713" s="1"/>
      <c r="I713" s="1"/>
      <c r="J713" s="1"/>
      <c r="K713" s="1"/>
      <c r="L713" s="1"/>
      <c r="M713" s="1"/>
    </row>
    <row r="714" spans="1:13" x14ac:dyDescent="0.35">
      <c r="A714" s="1"/>
      <c r="B714" s="1"/>
      <c r="C714" s="1"/>
      <c r="D714" s="1"/>
      <c r="E714" s="1"/>
      <c r="F714" s="1"/>
      <c r="G714" s="1"/>
      <c r="H714" s="1"/>
      <c r="I714" s="1"/>
      <c r="J714" s="1"/>
      <c r="K714" s="1"/>
      <c r="L714" s="1"/>
      <c r="M714" s="1"/>
    </row>
    <row r="715" spans="1:13" x14ac:dyDescent="0.35">
      <c r="A715" s="1"/>
      <c r="B715" s="1"/>
      <c r="C715" s="1"/>
      <c r="D715" s="1"/>
      <c r="E715" s="1"/>
      <c r="F715" s="1"/>
      <c r="G715" s="1"/>
      <c r="H715" s="1"/>
      <c r="I715" s="1"/>
      <c r="J715" s="1"/>
      <c r="K715" s="1"/>
      <c r="L715" s="1"/>
      <c r="M715" s="1"/>
    </row>
    <row r="716" spans="1:13" x14ac:dyDescent="0.35">
      <c r="A716" s="1"/>
      <c r="B716" s="1"/>
      <c r="C716" s="1"/>
      <c r="D716" s="1"/>
      <c r="E716" s="1"/>
      <c r="F716" s="1"/>
      <c r="G716" s="1"/>
      <c r="H716" s="1"/>
      <c r="I716" s="1"/>
      <c r="J716" s="1"/>
      <c r="K716" s="1"/>
      <c r="L716" s="1"/>
      <c r="M716" s="1"/>
    </row>
    <row r="717" spans="1:13" x14ac:dyDescent="0.35">
      <c r="A717" s="1"/>
      <c r="B717" s="1"/>
      <c r="C717" s="1"/>
      <c r="D717" s="1"/>
      <c r="E717" s="1"/>
      <c r="F717" s="1"/>
      <c r="G717" s="1"/>
      <c r="H717" s="1"/>
      <c r="I717" s="1"/>
      <c r="J717" s="1"/>
      <c r="K717" s="1"/>
      <c r="L717" s="1"/>
      <c r="M717" s="1"/>
    </row>
    <row r="718" spans="1:13" x14ac:dyDescent="0.35">
      <c r="A718" s="1"/>
      <c r="B718" s="1"/>
      <c r="C718" s="1"/>
      <c r="D718" s="1"/>
      <c r="E718" s="1"/>
      <c r="F718" s="1"/>
      <c r="G718" s="1"/>
      <c r="H718" s="1"/>
      <c r="I718" s="1"/>
      <c r="J718" s="1"/>
      <c r="K718" s="1"/>
      <c r="L718" s="1"/>
      <c r="M718" s="1"/>
    </row>
    <row r="719" spans="1:13" x14ac:dyDescent="0.35">
      <c r="A719" s="1"/>
      <c r="B719" s="1"/>
      <c r="C719" s="1"/>
      <c r="D719" s="1"/>
      <c r="E719" s="1"/>
      <c r="F719" s="1"/>
      <c r="G719" s="1"/>
      <c r="H719" s="1"/>
      <c r="I719" s="1"/>
      <c r="J719" s="1"/>
      <c r="K719" s="1"/>
      <c r="L719" s="1"/>
      <c r="M719" s="1"/>
    </row>
    <row r="720" spans="1:13" x14ac:dyDescent="0.35">
      <c r="A720" s="1"/>
      <c r="B720" s="1"/>
      <c r="C720" s="1"/>
      <c r="D720" s="1"/>
      <c r="E720" s="1"/>
      <c r="F720" s="1"/>
      <c r="G720" s="1"/>
      <c r="H720" s="1"/>
      <c r="I720" s="1"/>
      <c r="J720" s="1"/>
      <c r="K720" s="1"/>
      <c r="L720" s="1"/>
      <c r="M720" s="1"/>
    </row>
    <row r="721" spans="1:13" x14ac:dyDescent="0.35">
      <c r="A721" s="1"/>
      <c r="B721" s="1"/>
      <c r="C721" s="1"/>
      <c r="D721" s="1"/>
      <c r="E721" s="1"/>
      <c r="F721" s="1"/>
      <c r="G721" s="1"/>
      <c r="H721" s="1"/>
      <c r="I721" s="1"/>
      <c r="J721" s="1"/>
      <c r="K721" s="1"/>
      <c r="L721" s="1"/>
      <c r="M721" s="1"/>
    </row>
    <row r="722" spans="1:13" x14ac:dyDescent="0.35">
      <c r="A722" s="1"/>
      <c r="B722" s="1"/>
      <c r="C722" s="1"/>
      <c r="D722" s="1"/>
      <c r="E722" s="1"/>
      <c r="F722" s="1"/>
      <c r="G722" s="1"/>
      <c r="H722" s="1"/>
      <c r="I722" s="1"/>
      <c r="J722" s="1"/>
      <c r="K722" s="1"/>
      <c r="L722" s="1"/>
      <c r="M722" s="1"/>
    </row>
    <row r="723" spans="1:13" x14ac:dyDescent="0.35">
      <c r="A723" s="1"/>
      <c r="B723" s="1"/>
      <c r="C723" s="1"/>
      <c r="D723" s="1"/>
      <c r="E723" s="1"/>
      <c r="F723" s="1"/>
      <c r="G723" s="1"/>
      <c r="H723" s="1"/>
      <c r="I723" s="1"/>
      <c r="J723" s="1"/>
      <c r="K723" s="1"/>
      <c r="L723" s="1"/>
      <c r="M723" s="1"/>
    </row>
    <row r="724" spans="1:13" x14ac:dyDescent="0.35">
      <c r="A724" s="1"/>
      <c r="B724" s="1"/>
      <c r="C724" s="1"/>
      <c r="D724" s="1"/>
      <c r="E724" s="1"/>
      <c r="F724" s="1"/>
      <c r="G724" s="1"/>
      <c r="H724" s="1"/>
      <c r="I724" s="1"/>
      <c r="J724" s="1"/>
      <c r="K724" s="1"/>
      <c r="L724" s="1"/>
      <c r="M724" s="1"/>
    </row>
    <row r="725" spans="1:13" x14ac:dyDescent="0.35">
      <c r="A725" s="1"/>
      <c r="B725" s="1"/>
      <c r="C725" s="1"/>
      <c r="D725" s="1"/>
      <c r="E725" s="1"/>
      <c r="F725" s="1"/>
      <c r="G725" s="1"/>
      <c r="H725" s="1"/>
      <c r="I725" s="1"/>
      <c r="J725" s="1"/>
      <c r="K725" s="1"/>
      <c r="L725" s="1"/>
      <c r="M725" s="1"/>
    </row>
    <row r="726" spans="1:13" x14ac:dyDescent="0.35">
      <c r="A726" s="1"/>
      <c r="B726" s="1"/>
      <c r="C726" s="1"/>
      <c r="D726" s="1"/>
      <c r="E726" s="1"/>
      <c r="F726" s="1"/>
      <c r="G726" s="1"/>
      <c r="H726" s="1"/>
      <c r="I726" s="1"/>
      <c r="J726" s="1"/>
      <c r="K726" s="1"/>
      <c r="L726" s="1"/>
      <c r="M726" s="1"/>
    </row>
    <row r="727" spans="1:13" x14ac:dyDescent="0.35">
      <c r="A727" s="1"/>
      <c r="B727" s="1"/>
      <c r="C727" s="1"/>
      <c r="D727" s="1"/>
      <c r="E727" s="1"/>
      <c r="F727" s="1"/>
      <c r="G727" s="1"/>
      <c r="H727" s="1"/>
      <c r="I727" s="1"/>
      <c r="J727" s="1"/>
      <c r="K727" s="1"/>
      <c r="L727" s="1"/>
      <c r="M727" s="1"/>
    </row>
    <row r="728" spans="1:13" x14ac:dyDescent="0.35">
      <c r="A728" s="1"/>
      <c r="B728" s="1"/>
      <c r="C728" s="1"/>
      <c r="D728" s="1"/>
      <c r="E728" s="1"/>
      <c r="F728" s="1"/>
      <c r="G728" s="1"/>
      <c r="H728" s="1"/>
      <c r="I728" s="1"/>
      <c r="J728" s="1"/>
      <c r="K728" s="1"/>
      <c r="L728" s="1"/>
      <c r="M728" s="1"/>
    </row>
    <row r="729" spans="1:13" x14ac:dyDescent="0.35">
      <c r="A729" s="1"/>
      <c r="B729" s="1"/>
      <c r="C729" s="1"/>
      <c r="D729" s="1"/>
      <c r="E729" s="1"/>
      <c r="F729" s="1"/>
      <c r="G729" s="1"/>
      <c r="H729" s="1"/>
      <c r="I729" s="1"/>
      <c r="J729" s="1"/>
      <c r="K729" s="1"/>
      <c r="L729" s="1"/>
      <c r="M729" s="1"/>
    </row>
    <row r="730" spans="1:13" x14ac:dyDescent="0.35">
      <c r="A730" s="1"/>
      <c r="B730" s="1"/>
      <c r="C730" s="1"/>
      <c r="D730" s="1"/>
      <c r="E730" s="1"/>
      <c r="F730" s="1"/>
      <c r="G730" s="1"/>
      <c r="H730" s="1"/>
      <c r="I730" s="1"/>
      <c r="J730" s="1"/>
      <c r="K730" s="1"/>
      <c r="L730" s="1"/>
      <c r="M730" s="1"/>
    </row>
    <row r="731" spans="1:13" x14ac:dyDescent="0.35">
      <c r="A731" s="1"/>
      <c r="B731" s="1"/>
      <c r="C731" s="1"/>
      <c r="D731" s="1"/>
      <c r="E731" s="1"/>
      <c r="F731" s="1"/>
      <c r="G731" s="1"/>
      <c r="H731" s="1"/>
      <c r="I731" s="1"/>
      <c r="J731" s="1"/>
      <c r="K731" s="1"/>
      <c r="L731" s="1"/>
      <c r="M731" s="1"/>
    </row>
    <row r="732" spans="1:13" x14ac:dyDescent="0.35">
      <c r="A732" s="1"/>
      <c r="B732" s="1"/>
      <c r="C732" s="1"/>
      <c r="D732" s="1"/>
      <c r="E732" s="1"/>
      <c r="F732" s="1"/>
      <c r="G732" s="1"/>
      <c r="H732" s="1"/>
      <c r="I732" s="1"/>
      <c r="J732" s="1"/>
      <c r="K732" s="1"/>
      <c r="L732" s="1"/>
      <c r="M732" s="1"/>
    </row>
    <row r="733" spans="1:13" x14ac:dyDescent="0.35">
      <c r="A733" s="1"/>
      <c r="B733" s="1"/>
      <c r="C733" s="1"/>
      <c r="D733" s="1"/>
      <c r="E733" s="1"/>
      <c r="F733" s="1"/>
      <c r="G733" s="1"/>
      <c r="H733" s="1"/>
      <c r="I733" s="1"/>
      <c r="J733" s="1"/>
      <c r="K733" s="1"/>
      <c r="L733" s="1"/>
      <c r="M733" s="1"/>
    </row>
    <row r="734" spans="1:13" x14ac:dyDescent="0.35">
      <c r="A734" s="1"/>
      <c r="B734" s="1"/>
      <c r="C734" s="1"/>
      <c r="D734" s="1"/>
      <c r="E734" s="1"/>
      <c r="F734" s="1"/>
      <c r="G734" s="1"/>
      <c r="H734" s="1"/>
      <c r="I734" s="1"/>
      <c r="J734" s="1"/>
      <c r="K734" s="1"/>
      <c r="L734" s="1"/>
      <c r="M734" s="1"/>
    </row>
    <row r="735" spans="1:13" x14ac:dyDescent="0.35">
      <c r="A735" s="1"/>
      <c r="B735" s="1"/>
      <c r="C735" s="1"/>
      <c r="D735" s="1"/>
      <c r="E735" s="1"/>
      <c r="F735" s="1"/>
      <c r="G735" s="1"/>
      <c r="H735" s="1"/>
      <c r="I735" s="1"/>
      <c r="J735" s="1"/>
      <c r="K735" s="1"/>
      <c r="L735" s="1"/>
      <c r="M735" s="1"/>
    </row>
    <row r="736" spans="1:13" x14ac:dyDescent="0.35">
      <c r="A736" s="1"/>
      <c r="B736" s="1"/>
      <c r="C736" s="1"/>
      <c r="D736" s="1"/>
      <c r="E736" s="1"/>
      <c r="F736" s="1"/>
      <c r="G736" s="1"/>
      <c r="H736" s="1"/>
      <c r="I736" s="1"/>
      <c r="J736" s="1"/>
      <c r="K736" s="1"/>
      <c r="L736" s="1"/>
      <c r="M736" s="1"/>
    </row>
    <row r="737" spans="1:13" x14ac:dyDescent="0.35">
      <c r="A737" s="1"/>
      <c r="B737" s="1"/>
      <c r="C737" s="1"/>
      <c r="D737" s="1"/>
      <c r="E737" s="1"/>
      <c r="F737" s="1"/>
      <c r="G737" s="1"/>
      <c r="H737" s="1"/>
      <c r="I737" s="1"/>
      <c r="J737" s="1"/>
      <c r="K737" s="1"/>
      <c r="L737" s="1"/>
      <c r="M737" s="1"/>
    </row>
    <row r="738" spans="1:13" x14ac:dyDescent="0.35">
      <c r="A738" s="1"/>
      <c r="B738" s="1"/>
      <c r="C738" s="1"/>
      <c r="D738" s="1"/>
      <c r="E738" s="1"/>
      <c r="F738" s="1"/>
      <c r="G738" s="1"/>
      <c r="H738" s="1"/>
      <c r="I738" s="1"/>
      <c r="J738" s="1"/>
      <c r="K738" s="1"/>
      <c r="L738" s="1"/>
      <c r="M738" s="1"/>
    </row>
    <row r="739" spans="1:13" x14ac:dyDescent="0.35">
      <c r="A739" s="1"/>
      <c r="B739" s="1"/>
      <c r="C739" s="1"/>
      <c r="D739" s="1"/>
      <c r="E739" s="1"/>
      <c r="F739" s="1"/>
      <c r="G739" s="1"/>
      <c r="H739" s="1"/>
      <c r="I739" s="1"/>
      <c r="J739" s="1"/>
      <c r="K739" s="1"/>
      <c r="L739" s="1"/>
      <c r="M739" s="1"/>
    </row>
    <row r="740" spans="1:13" x14ac:dyDescent="0.35">
      <c r="A740" s="1"/>
      <c r="B740" s="1"/>
      <c r="C740" s="1"/>
      <c r="D740" s="1"/>
      <c r="E740" s="1"/>
      <c r="F740" s="1"/>
      <c r="G740" s="1"/>
      <c r="H740" s="1"/>
      <c r="I740" s="1"/>
      <c r="J740" s="1"/>
      <c r="K740" s="1"/>
      <c r="L740" s="1"/>
      <c r="M740" s="1"/>
    </row>
    <row r="741" spans="1:13" x14ac:dyDescent="0.35">
      <c r="A741" s="1"/>
      <c r="B741" s="1"/>
      <c r="C741" s="1"/>
      <c r="D741" s="1"/>
      <c r="E741" s="1"/>
      <c r="F741" s="1"/>
      <c r="G741" s="1"/>
      <c r="H741" s="1"/>
      <c r="I741" s="1"/>
      <c r="J741" s="1"/>
      <c r="K741" s="1"/>
      <c r="L741" s="1"/>
      <c r="M741" s="1"/>
    </row>
    <row r="742" spans="1:13" x14ac:dyDescent="0.35">
      <c r="A742" s="1"/>
      <c r="B742" s="1"/>
      <c r="C742" s="1"/>
      <c r="D742" s="1"/>
      <c r="E742" s="1"/>
      <c r="F742" s="1"/>
      <c r="G742" s="1"/>
      <c r="H742" s="1"/>
      <c r="I742" s="1"/>
      <c r="J742" s="1"/>
      <c r="K742" s="1"/>
      <c r="L742" s="1"/>
      <c r="M742" s="1"/>
    </row>
    <row r="743" spans="1:13" x14ac:dyDescent="0.35">
      <c r="A743" s="1"/>
      <c r="B743" s="1"/>
      <c r="C743" s="1"/>
      <c r="D743" s="1"/>
      <c r="E743" s="1"/>
      <c r="F743" s="1"/>
      <c r="G743" s="1"/>
      <c r="H743" s="1"/>
      <c r="I743" s="1"/>
      <c r="J743" s="1"/>
      <c r="K743" s="1"/>
      <c r="L743" s="1"/>
      <c r="M743" s="1"/>
    </row>
    <row r="744" spans="1:13" x14ac:dyDescent="0.35">
      <c r="A744" s="1"/>
      <c r="B744" s="1"/>
      <c r="C744" s="1"/>
      <c r="D744" s="1"/>
      <c r="E744" s="1"/>
      <c r="F744" s="1"/>
      <c r="G744" s="1"/>
      <c r="H744" s="1"/>
      <c r="I744" s="1"/>
      <c r="J744" s="1"/>
      <c r="K744" s="1"/>
      <c r="L744" s="1"/>
      <c r="M744" s="1"/>
    </row>
    <row r="745" spans="1:13" x14ac:dyDescent="0.35">
      <c r="A745" s="1"/>
      <c r="B745" s="1"/>
      <c r="C745" s="1"/>
      <c r="D745" s="1"/>
      <c r="E745" s="1"/>
      <c r="F745" s="1"/>
      <c r="G745" s="1"/>
      <c r="H745" s="1"/>
      <c r="I745" s="1"/>
      <c r="J745" s="1"/>
      <c r="K745" s="1"/>
      <c r="L745" s="1"/>
      <c r="M745" s="1"/>
    </row>
    <row r="746" spans="1:13" x14ac:dyDescent="0.35">
      <c r="A746" s="1"/>
      <c r="B746" s="1"/>
      <c r="C746" s="1"/>
      <c r="D746" s="1"/>
      <c r="E746" s="1"/>
      <c r="F746" s="1"/>
      <c r="G746" s="1"/>
      <c r="H746" s="1"/>
      <c r="I746" s="1"/>
      <c r="J746" s="1"/>
      <c r="K746" s="1"/>
      <c r="L746" s="1"/>
      <c r="M746" s="1"/>
    </row>
    <row r="747" spans="1:13" x14ac:dyDescent="0.35">
      <c r="A747" s="1"/>
      <c r="B747" s="1"/>
      <c r="C747" s="1"/>
      <c r="D747" s="1"/>
      <c r="E747" s="1"/>
      <c r="F747" s="1"/>
      <c r="G747" s="1"/>
      <c r="H747" s="1"/>
      <c r="I747" s="1"/>
      <c r="J747" s="1"/>
      <c r="K747" s="1"/>
      <c r="L747" s="1"/>
      <c r="M747" s="1"/>
    </row>
    <row r="748" spans="1:13" x14ac:dyDescent="0.35">
      <c r="A748" s="1"/>
      <c r="B748" s="1"/>
      <c r="C748" s="1"/>
      <c r="D748" s="1"/>
      <c r="E748" s="1"/>
      <c r="F748" s="1"/>
      <c r="G748" s="1"/>
      <c r="H748" s="1"/>
      <c r="I748" s="1"/>
      <c r="J748" s="1"/>
      <c r="K748" s="1"/>
      <c r="L748" s="1"/>
      <c r="M748" s="1"/>
    </row>
    <row r="749" spans="1:13" x14ac:dyDescent="0.35">
      <c r="A749" s="1"/>
      <c r="B749" s="1"/>
      <c r="C749" s="1"/>
      <c r="D749" s="1"/>
      <c r="E749" s="1"/>
      <c r="F749" s="1"/>
      <c r="G749" s="1"/>
      <c r="H749" s="1"/>
      <c r="I749" s="1"/>
      <c r="J749" s="1"/>
      <c r="K749" s="1"/>
      <c r="L749" s="1"/>
      <c r="M749" s="1"/>
    </row>
    <row r="750" spans="1:13" x14ac:dyDescent="0.35">
      <c r="A750" s="1"/>
      <c r="B750" s="1"/>
      <c r="C750" s="1"/>
      <c r="D750" s="1"/>
      <c r="E750" s="1"/>
      <c r="F750" s="1"/>
      <c r="G750" s="1"/>
      <c r="H750" s="1"/>
      <c r="I750" s="1"/>
      <c r="J750" s="1"/>
      <c r="K750" s="1"/>
      <c r="L750" s="1"/>
      <c r="M750" s="1"/>
    </row>
    <row r="751" spans="1:13" x14ac:dyDescent="0.35">
      <c r="A751" s="1"/>
      <c r="B751" s="1"/>
      <c r="C751" s="1"/>
      <c r="D751" s="1"/>
      <c r="E751" s="1"/>
      <c r="F751" s="1"/>
      <c r="G751" s="1"/>
      <c r="H751" s="1"/>
      <c r="I751" s="1"/>
      <c r="J751" s="1"/>
      <c r="K751" s="1"/>
      <c r="L751" s="1"/>
      <c r="M751" s="1"/>
    </row>
    <row r="752" spans="1:13" x14ac:dyDescent="0.35">
      <c r="A752" s="1"/>
      <c r="B752" s="1"/>
      <c r="C752" s="1"/>
      <c r="D752" s="1"/>
      <c r="E752" s="1"/>
      <c r="F752" s="1"/>
      <c r="G752" s="1"/>
      <c r="H752" s="1"/>
      <c r="I752" s="1"/>
      <c r="J752" s="1"/>
      <c r="K752" s="1"/>
      <c r="L752" s="1"/>
      <c r="M752" s="1"/>
    </row>
    <row r="753" spans="1:13" x14ac:dyDescent="0.35">
      <c r="A753" s="1"/>
      <c r="B753" s="1"/>
      <c r="C753" s="1"/>
      <c r="D753" s="1"/>
      <c r="E753" s="1"/>
      <c r="F753" s="1"/>
      <c r="G753" s="1"/>
      <c r="H753" s="1"/>
      <c r="I753" s="1"/>
      <c r="J753" s="1"/>
      <c r="K753" s="1"/>
      <c r="L753" s="1"/>
      <c r="M753" s="1"/>
    </row>
    <row r="754" spans="1:13" x14ac:dyDescent="0.35">
      <c r="A754" s="1"/>
      <c r="B754" s="1"/>
      <c r="C754" s="1"/>
      <c r="D754" s="1"/>
      <c r="E754" s="1"/>
      <c r="F754" s="1"/>
      <c r="G754" s="1"/>
      <c r="H754" s="1"/>
      <c r="I754" s="1"/>
      <c r="J754" s="1"/>
      <c r="K754" s="1"/>
      <c r="L754" s="1"/>
      <c r="M754" s="1"/>
    </row>
    <row r="755" spans="1:13" x14ac:dyDescent="0.35">
      <c r="A755" s="1"/>
      <c r="B755" s="1"/>
      <c r="C755" s="1"/>
      <c r="D755" s="1"/>
      <c r="E755" s="1"/>
      <c r="F755" s="1"/>
      <c r="G755" s="1"/>
      <c r="H755" s="1"/>
      <c r="I755" s="1"/>
      <c r="J755" s="1"/>
      <c r="K755" s="1"/>
      <c r="L755" s="1"/>
      <c r="M755" s="1"/>
    </row>
    <row r="756" spans="1:13" x14ac:dyDescent="0.35">
      <c r="A756" s="1"/>
      <c r="B756" s="1"/>
      <c r="C756" s="1"/>
      <c r="D756" s="1"/>
      <c r="E756" s="1"/>
      <c r="F756" s="1"/>
      <c r="G756" s="1"/>
      <c r="H756" s="1"/>
      <c r="I756" s="1"/>
      <c r="J756" s="1"/>
      <c r="K756" s="1"/>
      <c r="L756" s="1"/>
      <c r="M756" s="1"/>
    </row>
    <row r="757" spans="1:13" x14ac:dyDescent="0.35">
      <c r="A757" s="1"/>
      <c r="B757" s="1"/>
      <c r="C757" s="1"/>
      <c r="D757" s="1"/>
      <c r="E757" s="1"/>
      <c r="F757" s="1"/>
      <c r="G757" s="1"/>
      <c r="H757" s="1"/>
      <c r="I757" s="1"/>
      <c r="J757" s="1"/>
      <c r="K757" s="1"/>
      <c r="L757" s="1"/>
      <c r="M757" s="1"/>
    </row>
    <row r="758" spans="1:13" x14ac:dyDescent="0.35">
      <c r="A758" s="1"/>
      <c r="B758" s="1"/>
      <c r="C758" s="1"/>
      <c r="D758" s="1"/>
      <c r="E758" s="1"/>
      <c r="F758" s="1"/>
      <c r="G758" s="1"/>
      <c r="H758" s="1"/>
      <c r="I758" s="1"/>
      <c r="J758" s="1"/>
      <c r="K758" s="1"/>
      <c r="L758" s="1"/>
      <c r="M758" s="1"/>
    </row>
    <row r="759" spans="1:13" x14ac:dyDescent="0.35">
      <c r="A759" s="1"/>
      <c r="B759" s="1"/>
      <c r="C759" s="1"/>
      <c r="D759" s="1"/>
      <c r="E759" s="1"/>
      <c r="F759" s="1"/>
      <c r="G759" s="1"/>
      <c r="H759" s="1"/>
      <c r="I759" s="1"/>
      <c r="J759" s="1"/>
      <c r="K759" s="1"/>
      <c r="L759" s="1"/>
      <c r="M759" s="1"/>
    </row>
    <row r="760" spans="1:13" x14ac:dyDescent="0.35">
      <c r="A760" s="1"/>
      <c r="B760" s="1"/>
      <c r="C760" s="1"/>
      <c r="D760" s="1"/>
      <c r="E760" s="1"/>
      <c r="F760" s="1"/>
      <c r="G760" s="1"/>
      <c r="H760" s="1"/>
      <c r="I760" s="1"/>
      <c r="J760" s="1"/>
      <c r="K760" s="1"/>
      <c r="L760" s="1"/>
      <c r="M760" s="1"/>
    </row>
    <row r="761" spans="1:13" x14ac:dyDescent="0.35">
      <c r="A761" s="1"/>
      <c r="B761" s="1"/>
      <c r="C761" s="1"/>
      <c r="D761" s="1"/>
      <c r="E761" s="1"/>
      <c r="F761" s="1"/>
      <c r="G761" s="1"/>
      <c r="H761" s="1"/>
      <c r="I761" s="1"/>
      <c r="J761" s="1"/>
      <c r="K761" s="1"/>
      <c r="L761" s="1"/>
      <c r="M761" s="1"/>
    </row>
    <row r="762" spans="1:13" x14ac:dyDescent="0.35">
      <c r="A762" s="1"/>
      <c r="B762" s="1"/>
      <c r="C762" s="1"/>
      <c r="D762" s="1"/>
      <c r="E762" s="1"/>
      <c r="F762" s="1"/>
      <c r="G762" s="1"/>
      <c r="H762" s="1"/>
      <c r="I762" s="1"/>
      <c r="J762" s="1"/>
      <c r="K762" s="1"/>
      <c r="L762" s="1"/>
      <c r="M762" s="1"/>
    </row>
    <row r="763" spans="1:13" x14ac:dyDescent="0.35">
      <c r="A763" s="1"/>
      <c r="B763" s="1"/>
      <c r="C763" s="1"/>
      <c r="D763" s="1"/>
      <c r="E763" s="1"/>
      <c r="F763" s="1"/>
      <c r="G763" s="1"/>
      <c r="H763" s="1"/>
      <c r="I763" s="1"/>
      <c r="J763" s="1"/>
      <c r="K763" s="1"/>
      <c r="L763" s="1"/>
      <c r="M763" s="1"/>
    </row>
    <row r="764" spans="1:13" x14ac:dyDescent="0.35">
      <c r="A764" s="1"/>
      <c r="B764" s="1"/>
      <c r="C764" s="1"/>
      <c r="D764" s="1"/>
      <c r="E764" s="1"/>
      <c r="F764" s="1"/>
      <c r="G764" s="1"/>
      <c r="H764" s="1"/>
      <c r="I764" s="1"/>
      <c r="J764" s="1"/>
      <c r="K764" s="1"/>
      <c r="L764" s="1"/>
      <c r="M764" s="1"/>
    </row>
    <row r="765" spans="1:13" x14ac:dyDescent="0.35">
      <c r="A765" s="1"/>
      <c r="B765" s="1"/>
      <c r="C765" s="1"/>
      <c r="D765" s="1"/>
      <c r="E765" s="1"/>
      <c r="F765" s="1"/>
      <c r="G765" s="1"/>
      <c r="H765" s="1"/>
      <c r="I765" s="1"/>
      <c r="J765" s="1"/>
      <c r="K765" s="1"/>
      <c r="L765" s="1"/>
      <c r="M765" s="1"/>
    </row>
    <row r="766" spans="1:13" x14ac:dyDescent="0.35">
      <c r="A766" s="1"/>
      <c r="B766" s="1"/>
      <c r="C766" s="1"/>
      <c r="D766" s="1"/>
      <c r="E766" s="1"/>
      <c r="F766" s="1"/>
      <c r="G766" s="1"/>
      <c r="H766" s="1"/>
      <c r="I766" s="1"/>
      <c r="J766" s="1"/>
      <c r="K766" s="1"/>
      <c r="L766" s="1"/>
      <c r="M766" s="1"/>
    </row>
    <row r="767" spans="1:13" x14ac:dyDescent="0.35">
      <c r="A767" s="1"/>
      <c r="B767" s="1"/>
      <c r="C767" s="1"/>
      <c r="D767" s="1"/>
      <c r="E767" s="1"/>
      <c r="F767" s="1"/>
      <c r="G767" s="1"/>
      <c r="H767" s="1"/>
      <c r="I767" s="1"/>
      <c r="J767" s="1"/>
      <c r="K767" s="1"/>
      <c r="L767" s="1"/>
      <c r="M767" s="1"/>
    </row>
    <row r="768" spans="1:13" x14ac:dyDescent="0.35">
      <c r="A768" s="1"/>
      <c r="B768" s="1"/>
      <c r="C768" s="1"/>
      <c r="D768" s="1"/>
      <c r="E768" s="1"/>
      <c r="F768" s="1"/>
      <c r="G768" s="1"/>
      <c r="H768" s="1"/>
      <c r="I768" s="1"/>
      <c r="J768" s="1"/>
      <c r="K768" s="1"/>
      <c r="L768" s="1"/>
      <c r="M768" s="1"/>
    </row>
    <row r="769" spans="1:13" x14ac:dyDescent="0.35">
      <c r="A769" s="1"/>
      <c r="B769" s="1"/>
      <c r="C769" s="1"/>
      <c r="D769" s="1"/>
      <c r="E769" s="1"/>
      <c r="F769" s="1"/>
      <c r="G769" s="1"/>
      <c r="H769" s="1"/>
      <c r="I769" s="1"/>
      <c r="J769" s="1"/>
      <c r="K769" s="1"/>
      <c r="L769" s="1"/>
      <c r="M769" s="1"/>
    </row>
    <row r="770" spans="1:13" x14ac:dyDescent="0.35">
      <c r="A770" s="1"/>
      <c r="B770" s="1"/>
      <c r="C770" s="1"/>
      <c r="D770" s="1"/>
      <c r="E770" s="1"/>
      <c r="F770" s="1"/>
      <c r="G770" s="1"/>
      <c r="H770" s="1"/>
      <c r="I770" s="1"/>
      <c r="J770" s="1"/>
      <c r="K770" s="1"/>
      <c r="L770" s="1"/>
      <c r="M770" s="1"/>
    </row>
    <row r="771" spans="1:13" x14ac:dyDescent="0.35">
      <c r="A771" s="1"/>
      <c r="B771" s="1"/>
      <c r="C771" s="1"/>
      <c r="D771" s="1"/>
      <c r="E771" s="1"/>
      <c r="F771" s="1"/>
      <c r="G771" s="1"/>
      <c r="H771" s="1"/>
      <c r="I771" s="1"/>
      <c r="J771" s="1"/>
      <c r="K771" s="1"/>
      <c r="L771" s="1"/>
      <c r="M771" s="1"/>
    </row>
    <row r="772" spans="1:13" x14ac:dyDescent="0.35">
      <c r="A772" s="1"/>
      <c r="B772" s="1"/>
      <c r="C772" s="1"/>
      <c r="D772" s="1"/>
      <c r="E772" s="1"/>
      <c r="F772" s="1"/>
      <c r="G772" s="1"/>
      <c r="H772" s="1"/>
      <c r="I772" s="1"/>
      <c r="J772" s="1"/>
      <c r="K772" s="1"/>
      <c r="L772" s="1"/>
      <c r="M772" s="1"/>
    </row>
    <row r="773" spans="1:13" x14ac:dyDescent="0.35">
      <c r="A773" s="1"/>
      <c r="B773" s="1"/>
      <c r="C773" s="1"/>
      <c r="D773" s="1"/>
      <c r="E773" s="1"/>
      <c r="F773" s="1"/>
      <c r="G773" s="1"/>
      <c r="H773" s="1"/>
      <c r="I773" s="1"/>
      <c r="J773" s="1"/>
      <c r="K773" s="1"/>
      <c r="L773" s="1"/>
      <c r="M773" s="1"/>
    </row>
    <row r="774" spans="1:13" x14ac:dyDescent="0.35">
      <c r="A774" s="1"/>
      <c r="B774" s="1"/>
      <c r="C774" s="1"/>
      <c r="D774" s="1"/>
      <c r="E774" s="1"/>
      <c r="F774" s="1"/>
      <c r="G774" s="1"/>
      <c r="H774" s="1"/>
      <c r="I774" s="1"/>
      <c r="J774" s="1"/>
      <c r="K774" s="1"/>
      <c r="L774" s="1"/>
      <c r="M774" s="1"/>
    </row>
    <row r="775" spans="1:13" x14ac:dyDescent="0.35">
      <c r="A775" s="1"/>
      <c r="B775" s="1"/>
      <c r="C775" s="1"/>
      <c r="D775" s="1"/>
      <c r="E775" s="1"/>
      <c r="F775" s="1"/>
      <c r="G775" s="1"/>
      <c r="H775" s="1"/>
      <c r="I775" s="1"/>
      <c r="J775" s="1"/>
      <c r="K775" s="1"/>
      <c r="L775" s="1"/>
      <c r="M775" s="1"/>
    </row>
    <row r="776" spans="1:13" x14ac:dyDescent="0.35">
      <c r="A776" s="1"/>
      <c r="B776" s="1"/>
      <c r="C776" s="1"/>
      <c r="D776" s="1"/>
      <c r="E776" s="1"/>
      <c r="F776" s="1"/>
      <c r="G776" s="1"/>
      <c r="H776" s="1"/>
      <c r="I776" s="1"/>
      <c r="J776" s="1"/>
      <c r="K776" s="1"/>
      <c r="L776" s="1"/>
      <c r="M776" s="1"/>
    </row>
    <row r="777" spans="1:13" x14ac:dyDescent="0.35">
      <c r="A777" s="1"/>
      <c r="B777" s="1"/>
      <c r="C777" s="1"/>
      <c r="D777" s="1"/>
      <c r="E777" s="1"/>
      <c r="F777" s="1"/>
      <c r="G777" s="1"/>
      <c r="H777" s="1"/>
      <c r="I777" s="1"/>
      <c r="J777" s="1"/>
      <c r="K777" s="1"/>
      <c r="L777" s="1"/>
      <c r="M777" s="1"/>
    </row>
    <row r="778" spans="1:13" x14ac:dyDescent="0.35">
      <c r="A778" s="1"/>
      <c r="B778" s="1"/>
      <c r="C778" s="1"/>
      <c r="D778" s="1"/>
      <c r="E778" s="1"/>
      <c r="F778" s="1"/>
      <c r="G778" s="1"/>
      <c r="H778" s="1"/>
      <c r="I778" s="1"/>
      <c r="J778" s="1"/>
      <c r="K778" s="1"/>
      <c r="L778" s="1"/>
      <c r="M778" s="1"/>
    </row>
    <row r="779" spans="1:13" x14ac:dyDescent="0.35">
      <c r="A779" s="1"/>
      <c r="B779" s="1"/>
      <c r="C779" s="1"/>
      <c r="D779" s="1"/>
      <c r="E779" s="1"/>
      <c r="F779" s="1"/>
      <c r="G779" s="1"/>
      <c r="H779" s="1"/>
      <c r="I779" s="1"/>
      <c r="J779" s="1"/>
      <c r="K779" s="1"/>
      <c r="L779" s="1"/>
      <c r="M779" s="1"/>
    </row>
    <row r="780" spans="1:13" x14ac:dyDescent="0.35">
      <c r="A780" s="1"/>
      <c r="B780" s="1"/>
      <c r="C780" s="1"/>
      <c r="D780" s="1"/>
      <c r="E780" s="1"/>
      <c r="F780" s="1"/>
      <c r="G780" s="1"/>
      <c r="H780" s="1"/>
      <c r="I780" s="1"/>
      <c r="J780" s="1"/>
      <c r="K780" s="1"/>
      <c r="L780" s="1"/>
      <c r="M780" s="1"/>
    </row>
    <row r="781" spans="1:13" x14ac:dyDescent="0.35">
      <c r="A781" s="1"/>
      <c r="B781" s="1"/>
      <c r="C781" s="1"/>
      <c r="D781" s="1"/>
      <c r="E781" s="1"/>
      <c r="F781" s="1"/>
      <c r="G781" s="1"/>
      <c r="H781" s="1"/>
      <c r="I781" s="1"/>
      <c r="J781" s="1"/>
      <c r="K781" s="1"/>
      <c r="L781" s="1"/>
      <c r="M781" s="1"/>
    </row>
    <row r="782" spans="1:13" x14ac:dyDescent="0.35">
      <c r="A782" s="1"/>
      <c r="B782" s="1"/>
      <c r="C782" s="1"/>
      <c r="D782" s="1"/>
      <c r="E782" s="1"/>
      <c r="F782" s="1"/>
      <c r="G782" s="1"/>
      <c r="H782" s="1"/>
      <c r="I782" s="1"/>
      <c r="J782" s="1"/>
      <c r="K782" s="1"/>
      <c r="L782" s="1"/>
      <c r="M782" s="1"/>
    </row>
    <row r="783" spans="1:13" x14ac:dyDescent="0.35">
      <c r="A783" s="1"/>
      <c r="B783" s="1"/>
      <c r="C783" s="1"/>
      <c r="D783" s="1"/>
      <c r="E783" s="1"/>
      <c r="F783" s="1"/>
      <c r="G783" s="1"/>
      <c r="H783" s="1"/>
      <c r="I783" s="1"/>
      <c r="J783" s="1"/>
      <c r="K783" s="1"/>
      <c r="L783" s="1"/>
      <c r="M783" s="1"/>
    </row>
    <row r="784" spans="1:13" x14ac:dyDescent="0.35">
      <c r="A784" s="1"/>
      <c r="B784" s="1"/>
      <c r="C784" s="1"/>
      <c r="D784" s="1"/>
      <c r="E784" s="1"/>
      <c r="F784" s="1"/>
      <c r="G784" s="1"/>
      <c r="H784" s="1"/>
      <c r="I784" s="1"/>
      <c r="J784" s="1"/>
      <c r="K784" s="1"/>
      <c r="L784" s="1"/>
      <c r="M784" s="1"/>
    </row>
    <row r="785" spans="1:13" x14ac:dyDescent="0.35">
      <c r="A785" s="1"/>
      <c r="B785" s="1"/>
      <c r="C785" s="1"/>
      <c r="D785" s="1"/>
      <c r="E785" s="1"/>
      <c r="F785" s="1"/>
      <c r="G785" s="1"/>
      <c r="H785" s="1"/>
      <c r="I785" s="1"/>
      <c r="J785" s="1"/>
      <c r="K785" s="1"/>
      <c r="L785" s="1"/>
      <c r="M785" s="1"/>
    </row>
    <row r="786" spans="1:13" x14ac:dyDescent="0.35">
      <c r="A786" s="1"/>
      <c r="B786" s="1"/>
      <c r="C786" s="1"/>
      <c r="D786" s="1"/>
      <c r="E786" s="1"/>
      <c r="F786" s="1"/>
      <c r="G786" s="1"/>
      <c r="H786" s="1"/>
      <c r="I786" s="1"/>
      <c r="J786" s="1"/>
      <c r="K786" s="1"/>
      <c r="L786" s="1"/>
      <c r="M786" s="1"/>
    </row>
    <row r="787" spans="1:13" x14ac:dyDescent="0.35">
      <c r="A787" s="1"/>
      <c r="B787" s="1"/>
      <c r="C787" s="1"/>
      <c r="D787" s="1"/>
      <c r="E787" s="1"/>
      <c r="F787" s="1"/>
      <c r="G787" s="1"/>
      <c r="H787" s="1"/>
      <c r="I787" s="1"/>
      <c r="J787" s="1"/>
      <c r="K787" s="1"/>
      <c r="L787" s="1"/>
      <c r="M787" s="1"/>
    </row>
    <row r="788" spans="1:13" x14ac:dyDescent="0.35">
      <c r="A788" s="1"/>
      <c r="B788" s="1"/>
      <c r="C788" s="1"/>
      <c r="D788" s="1"/>
      <c r="E788" s="1"/>
      <c r="F788" s="1"/>
      <c r="G788" s="1"/>
      <c r="H788" s="1"/>
      <c r="I788" s="1"/>
      <c r="J788" s="1"/>
      <c r="K788" s="1"/>
      <c r="L788" s="1"/>
      <c r="M788" s="1"/>
    </row>
    <row r="789" spans="1:13" x14ac:dyDescent="0.35">
      <c r="A789" s="1"/>
      <c r="B789" s="1"/>
      <c r="C789" s="1"/>
      <c r="D789" s="1"/>
      <c r="E789" s="1"/>
      <c r="F789" s="1"/>
      <c r="G789" s="1"/>
      <c r="H789" s="1"/>
      <c r="I789" s="1"/>
      <c r="J789" s="1"/>
      <c r="K789" s="1"/>
      <c r="L789" s="1"/>
      <c r="M789" s="1"/>
    </row>
    <row r="790" spans="1:13" x14ac:dyDescent="0.35">
      <c r="A790" s="1"/>
      <c r="B790" s="1"/>
      <c r="C790" s="1"/>
      <c r="D790" s="1"/>
      <c r="E790" s="1"/>
      <c r="F790" s="1"/>
      <c r="G790" s="1"/>
      <c r="H790" s="1"/>
      <c r="I790" s="1"/>
      <c r="J790" s="1"/>
      <c r="K790" s="1"/>
      <c r="L790" s="1"/>
      <c r="M790" s="1"/>
    </row>
    <row r="791" spans="1:13" x14ac:dyDescent="0.35">
      <c r="A791" s="1"/>
      <c r="B791" s="1"/>
      <c r="C791" s="1"/>
      <c r="D791" s="1"/>
      <c r="E791" s="1"/>
      <c r="F791" s="1"/>
      <c r="G791" s="1"/>
      <c r="H791" s="1"/>
      <c r="I791" s="1"/>
      <c r="J791" s="1"/>
      <c r="K791" s="1"/>
      <c r="L791" s="1"/>
      <c r="M791" s="1"/>
    </row>
    <row r="792" spans="1:13" x14ac:dyDescent="0.35">
      <c r="A792" s="1"/>
      <c r="B792" s="1"/>
      <c r="C792" s="1"/>
      <c r="D792" s="1"/>
      <c r="E792" s="1"/>
      <c r="F792" s="1"/>
      <c r="G792" s="1"/>
      <c r="H792" s="1"/>
      <c r="I792" s="1"/>
      <c r="J792" s="1"/>
      <c r="K792" s="1"/>
      <c r="L792" s="1"/>
      <c r="M792" s="1"/>
    </row>
    <row r="793" spans="1:13" x14ac:dyDescent="0.35">
      <c r="A793" s="1"/>
      <c r="B793" s="1"/>
      <c r="C793" s="1"/>
      <c r="D793" s="1"/>
      <c r="E793" s="1"/>
      <c r="F793" s="1"/>
      <c r="G793" s="1"/>
      <c r="H793" s="1"/>
      <c r="I793" s="1"/>
      <c r="J793" s="1"/>
      <c r="K793" s="1"/>
      <c r="L793" s="1"/>
      <c r="M793" s="1"/>
    </row>
    <row r="794" spans="1:13" x14ac:dyDescent="0.35">
      <c r="A794" s="1"/>
      <c r="B794" s="1"/>
      <c r="C794" s="1"/>
      <c r="D794" s="1"/>
      <c r="E794" s="1"/>
      <c r="F794" s="1"/>
      <c r="G794" s="1"/>
      <c r="H794" s="1"/>
      <c r="I794" s="1"/>
      <c r="J794" s="1"/>
      <c r="K794" s="1"/>
      <c r="L794" s="1"/>
      <c r="M794" s="1"/>
    </row>
    <row r="795" spans="1:13" x14ac:dyDescent="0.35">
      <c r="A795" s="1"/>
      <c r="B795" s="1"/>
      <c r="C795" s="1"/>
      <c r="D795" s="1"/>
      <c r="E795" s="1"/>
      <c r="F795" s="1"/>
      <c r="G795" s="1"/>
      <c r="H795" s="1"/>
      <c r="I795" s="1"/>
      <c r="J795" s="1"/>
      <c r="K795" s="1"/>
      <c r="L795" s="1"/>
      <c r="M795" s="1"/>
    </row>
    <row r="796" spans="1:13" x14ac:dyDescent="0.35">
      <c r="A796" s="1"/>
      <c r="B796" s="1"/>
      <c r="C796" s="1"/>
      <c r="D796" s="1"/>
      <c r="E796" s="1"/>
      <c r="F796" s="1"/>
      <c r="G796" s="1"/>
      <c r="H796" s="1"/>
      <c r="I796" s="1"/>
      <c r="J796" s="1"/>
      <c r="K796" s="1"/>
      <c r="L796" s="1"/>
      <c r="M796" s="1"/>
    </row>
    <row r="797" spans="1:13" x14ac:dyDescent="0.35">
      <c r="A797" s="1"/>
      <c r="B797" s="1"/>
      <c r="C797" s="1"/>
      <c r="D797" s="1"/>
      <c r="E797" s="1"/>
      <c r="F797" s="1"/>
      <c r="G797" s="1"/>
      <c r="H797" s="1"/>
      <c r="I797" s="1"/>
      <c r="J797" s="1"/>
      <c r="K797" s="1"/>
      <c r="L797" s="1"/>
      <c r="M797" s="1"/>
    </row>
    <row r="798" spans="1:13" x14ac:dyDescent="0.35">
      <c r="A798" s="1"/>
      <c r="B798" s="1"/>
      <c r="C798" s="1"/>
      <c r="D798" s="1"/>
      <c r="E798" s="1"/>
      <c r="F798" s="1"/>
      <c r="G798" s="1"/>
      <c r="H798" s="1"/>
      <c r="I798" s="1"/>
      <c r="J798" s="1"/>
      <c r="K798" s="1"/>
      <c r="L798" s="1"/>
      <c r="M798" s="1"/>
    </row>
    <row r="799" spans="1:13" x14ac:dyDescent="0.35">
      <c r="A799" s="1"/>
      <c r="B799" s="1"/>
      <c r="C799" s="1"/>
      <c r="D799" s="1"/>
      <c r="E799" s="1"/>
      <c r="F799" s="1"/>
      <c r="G799" s="1"/>
      <c r="H799" s="1"/>
      <c r="I799" s="1"/>
      <c r="J799" s="1"/>
      <c r="K799" s="1"/>
      <c r="L799" s="1"/>
      <c r="M799" s="1"/>
    </row>
    <row r="800" spans="1:13" x14ac:dyDescent="0.35">
      <c r="A800" s="1"/>
      <c r="B800" s="1"/>
      <c r="C800" s="1"/>
      <c r="D800" s="1"/>
      <c r="E800" s="1"/>
      <c r="F800" s="1"/>
      <c r="G800" s="1"/>
      <c r="H800" s="1"/>
      <c r="I800" s="1"/>
      <c r="J800" s="1"/>
      <c r="K800" s="1"/>
      <c r="L800" s="1"/>
      <c r="M800" s="1"/>
    </row>
    <row r="801" spans="1:13" x14ac:dyDescent="0.35">
      <c r="A801" s="1"/>
      <c r="B801" s="1"/>
      <c r="C801" s="1"/>
      <c r="D801" s="1"/>
      <c r="E801" s="1"/>
      <c r="F801" s="1"/>
      <c r="G801" s="1"/>
      <c r="H801" s="1"/>
      <c r="I801" s="1"/>
      <c r="J801" s="1"/>
      <c r="K801" s="1"/>
      <c r="L801" s="1"/>
      <c r="M801" s="1"/>
    </row>
    <row r="802" spans="1:13" x14ac:dyDescent="0.35">
      <c r="A802" s="1"/>
      <c r="B802" s="1"/>
      <c r="C802" s="1"/>
      <c r="D802" s="1"/>
      <c r="E802" s="1"/>
      <c r="F802" s="1"/>
      <c r="G802" s="1"/>
      <c r="H802" s="1"/>
      <c r="I802" s="1"/>
      <c r="J802" s="1"/>
      <c r="K802" s="1"/>
      <c r="L802" s="1"/>
      <c r="M802" s="1"/>
    </row>
    <row r="803" spans="1:13" x14ac:dyDescent="0.35">
      <c r="A803" s="1"/>
      <c r="B803" s="1"/>
      <c r="C803" s="1"/>
      <c r="D803" s="1"/>
      <c r="E803" s="1"/>
      <c r="F803" s="1"/>
      <c r="G803" s="1"/>
      <c r="H803" s="1"/>
      <c r="I803" s="1"/>
      <c r="J803" s="1"/>
      <c r="K803" s="1"/>
      <c r="L803" s="1"/>
      <c r="M803" s="1"/>
    </row>
    <row r="804" spans="1:13" x14ac:dyDescent="0.35">
      <c r="A804" s="1"/>
      <c r="B804" s="1"/>
      <c r="C804" s="1"/>
      <c r="D804" s="1"/>
      <c r="E804" s="1"/>
      <c r="F804" s="1"/>
      <c r="G804" s="1"/>
      <c r="H804" s="1"/>
      <c r="I804" s="1"/>
      <c r="J804" s="1"/>
      <c r="K804" s="1"/>
      <c r="L804" s="1"/>
      <c r="M804" s="1"/>
    </row>
    <row r="805" spans="1:13" x14ac:dyDescent="0.35">
      <c r="A805" s="1"/>
      <c r="B805" s="1"/>
      <c r="C805" s="1"/>
      <c r="D805" s="1"/>
      <c r="E805" s="1"/>
      <c r="F805" s="1"/>
      <c r="G805" s="1"/>
      <c r="H805" s="1"/>
      <c r="I805" s="1"/>
      <c r="J805" s="1"/>
      <c r="K805" s="1"/>
      <c r="L805" s="1"/>
      <c r="M805" s="1"/>
    </row>
    <row r="806" spans="1:13" x14ac:dyDescent="0.35">
      <c r="A806" s="1"/>
      <c r="B806" s="1"/>
      <c r="C806" s="1"/>
      <c r="D806" s="1"/>
      <c r="E806" s="1"/>
      <c r="F806" s="1"/>
      <c r="G806" s="1"/>
      <c r="H806" s="1"/>
      <c r="I806" s="1"/>
      <c r="J806" s="1"/>
      <c r="K806" s="1"/>
      <c r="L806" s="1"/>
      <c r="M806" s="1"/>
    </row>
    <row r="807" spans="1:13" x14ac:dyDescent="0.35">
      <c r="A807" s="1"/>
      <c r="B807" s="1"/>
      <c r="C807" s="1"/>
      <c r="D807" s="1"/>
      <c r="E807" s="1"/>
      <c r="F807" s="1"/>
      <c r="G807" s="1"/>
      <c r="H807" s="1"/>
      <c r="I807" s="1"/>
      <c r="J807" s="1"/>
      <c r="K807" s="1"/>
      <c r="L807" s="1"/>
      <c r="M807" s="1"/>
    </row>
    <row r="808" spans="1:13" x14ac:dyDescent="0.35">
      <c r="A808" s="1"/>
      <c r="B808" s="1"/>
      <c r="C808" s="1"/>
      <c r="D808" s="1"/>
      <c r="E808" s="1"/>
      <c r="F808" s="1"/>
      <c r="G808" s="1"/>
      <c r="H808" s="1"/>
      <c r="I808" s="1"/>
      <c r="J808" s="1"/>
      <c r="K808" s="1"/>
      <c r="L808" s="1"/>
      <c r="M808" s="1"/>
    </row>
    <row r="809" spans="1:13" x14ac:dyDescent="0.35">
      <c r="A809" s="1"/>
      <c r="B809" s="1"/>
      <c r="C809" s="1"/>
      <c r="D809" s="1"/>
      <c r="E809" s="1"/>
      <c r="F809" s="1"/>
      <c r="G809" s="1"/>
      <c r="H809" s="1"/>
      <c r="I809" s="1"/>
      <c r="J809" s="1"/>
      <c r="K809" s="1"/>
      <c r="L809" s="1"/>
      <c r="M809" s="1"/>
    </row>
    <row r="810" spans="1:13" x14ac:dyDescent="0.35">
      <c r="A810" s="1"/>
      <c r="B810" s="1"/>
      <c r="C810" s="1"/>
      <c r="D810" s="1"/>
      <c r="E810" s="1"/>
      <c r="F810" s="1"/>
      <c r="G810" s="1"/>
      <c r="H810" s="1"/>
      <c r="I810" s="1"/>
      <c r="J810" s="1"/>
      <c r="K810" s="1"/>
      <c r="L810" s="1"/>
      <c r="M810" s="1"/>
    </row>
    <row r="811" spans="1:13" x14ac:dyDescent="0.35">
      <c r="A811" s="1"/>
      <c r="B811" s="1"/>
      <c r="C811" s="1"/>
      <c r="D811" s="1"/>
      <c r="E811" s="1"/>
      <c r="F811" s="1"/>
      <c r="G811" s="1"/>
      <c r="H811" s="1"/>
      <c r="I811" s="1"/>
      <c r="J811" s="1"/>
      <c r="K811" s="1"/>
      <c r="L811" s="1"/>
      <c r="M811" s="1"/>
    </row>
    <row r="812" spans="1:13" x14ac:dyDescent="0.35">
      <c r="A812" s="1"/>
      <c r="B812" s="1"/>
      <c r="C812" s="1"/>
      <c r="D812" s="1"/>
      <c r="E812" s="1"/>
      <c r="F812" s="1"/>
      <c r="G812" s="1"/>
      <c r="H812" s="1"/>
      <c r="I812" s="1"/>
      <c r="J812" s="1"/>
      <c r="K812" s="1"/>
      <c r="L812" s="1"/>
      <c r="M812" s="1"/>
    </row>
    <row r="813" spans="1:13" x14ac:dyDescent="0.35">
      <c r="A813" s="1"/>
      <c r="B813" s="1"/>
      <c r="C813" s="1"/>
      <c r="D813" s="1"/>
      <c r="E813" s="1"/>
      <c r="F813" s="1"/>
      <c r="G813" s="1"/>
      <c r="H813" s="1"/>
      <c r="I813" s="1"/>
      <c r="J813" s="1"/>
      <c r="K813" s="1"/>
      <c r="L813" s="1"/>
      <c r="M813" s="1"/>
    </row>
    <row r="814" spans="1:13" x14ac:dyDescent="0.35">
      <c r="A814" s="1"/>
      <c r="B814" s="1"/>
      <c r="C814" s="1"/>
      <c r="D814" s="1"/>
      <c r="E814" s="1"/>
      <c r="F814" s="1"/>
      <c r="G814" s="1"/>
      <c r="H814" s="1"/>
      <c r="I814" s="1"/>
      <c r="J814" s="1"/>
      <c r="K814" s="1"/>
      <c r="L814" s="1"/>
      <c r="M814" s="1"/>
    </row>
    <row r="815" spans="1:13" x14ac:dyDescent="0.35">
      <c r="A815" s="1"/>
      <c r="B815" s="1"/>
      <c r="C815" s="1"/>
      <c r="D815" s="1"/>
      <c r="E815" s="1"/>
      <c r="F815" s="1"/>
      <c r="G815" s="1"/>
      <c r="H815" s="1"/>
      <c r="I815" s="1"/>
      <c r="J815" s="1"/>
      <c r="K815" s="1"/>
      <c r="L815" s="1"/>
      <c r="M815" s="1"/>
    </row>
    <row r="816" spans="1:13" x14ac:dyDescent="0.35">
      <c r="A816" s="1"/>
      <c r="B816" s="1"/>
      <c r="C816" s="1"/>
      <c r="D816" s="1"/>
      <c r="E816" s="1"/>
      <c r="F816" s="1"/>
      <c r="G816" s="1"/>
      <c r="H816" s="1"/>
      <c r="I816" s="1"/>
      <c r="J816" s="1"/>
      <c r="K816" s="1"/>
      <c r="L816" s="1"/>
      <c r="M816" s="1"/>
    </row>
    <row r="817" spans="1:13" x14ac:dyDescent="0.35">
      <c r="A817" s="1"/>
      <c r="B817" s="1"/>
      <c r="C817" s="1"/>
      <c r="D817" s="1"/>
      <c r="E817" s="1"/>
      <c r="F817" s="1"/>
      <c r="G817" s="1"/>
      <c r="H817" s="1"/>
      <c r="I817" s="1"/>
      <c r="J817" s="1"/>
      <c r="K817" s="1"/>
      <c r="L817" s="1"/>
      <c r="M817" s="1"/>
    </row>
    <row r="818" spans="1:13" x14ac:dyDescent="0.35">
      <c r="A818" s="1"/>
      <c r="B818" s="1"/>
      <c r="C818" s="1"/>
      <c r="D818" s="1"/>
      <c r="E818" s="1"/>
      <c r="F818" s="1"/>
      <c r="G818" s="1"/>
      <c r="H818" s="1"/>
      <c r="I818" s="1"/>
      <c r="J818" s="1"/>
      <c r="K818" s="1"/>
      <c r="L818" s="1"/>
      <c r="M818" s="1"/>
    </row>
    <row r="819" spans="1:13" x14ac:dyDescent="0.35">
      <c r="A819" s="1"/>
      <c r="B819" s="1"/>
      <c r="C819" s="1"/>
      <c r="D819" s="1"/>
      <c r="E819" s="1"/>
      <c r="F819" s="1"/>
      <c r="G819" s="1"/>
      <c r="H819" s="1"/>
      <c r="I819" s="1"/>
      <c r="J819" s="1"/>
      <c r="K819" s="1"/>
      <c r="L819" s="1"/>
      <c r="M819" s="1"/>
    </row>
    <row r="820" spans="1:13" x14ac:dyDescent="0.35">
      <c r="A820" s="1"/>
      <c r="B820" s="1"/>
      <c r="C820" s="1"/>
      <c r="D820" s="1"/>
      <c r="E820" s="1"/>
      <c r="F820" s="1"/>
      <c r="G820" s="1"/>
      <c r="H820" s="1"/>
      <c r="I820" s="1"/>
      <c r="J820" s="1"/>
      <c r="K820" s="1"/>
      <c r="L820" s="1"/>
      <c r="M820" s="1"/>
    </row>
    <row r="821" spans="1:13" x14ac:dyDescent="0.35">
      <c r="A821" s="1"/>
      <c r="B821" s="1"/>
      <c r="C821" s="1"/>
      <c r="D821" s="1"/>
      <c r="E821" s="1"/>
      <c r="F821" s="1"/>
      <c r="G821" s="1"/>
      <c r="H821" s="1"/>
      <c r="I821" s="1"/>
      <c r="J821" s="1"/>
      <c r="K821" s="1"/>
      <c r="L821" s="1"/>
      <c r="M821" s="1"/>
    </row>
    <row r="822" spans="1:13" x14ac:dyDescent="0.35">
      <c r="A822" s="1"/>
      <c r="B822" s="1"/>
      <c r="C822" s="1"/>
      <c r="D822" s="1"/>
      <c r="E822" s="1"/>
      <c r="F822" s="1"/>
      <c r="G822" s="1"/>
      <c r="H822" s="1"/>
      <c r="I822" s="1"/>
      <c r="J822" s="1"/>
      <c r="K822" s="1"/>
      <c r="L822" s="1"/>
      <c r="M822" s="1"/>
    </row>
    <row r="823" spans="1:13" x14ac:dyDescent="0.35">
      <c r="A823" s="1"/>
      <c r="B823" s="1"/>
      <c r="C823" s="1"/>
      <c r="D823" s="1"/>
      <c r="E823" s="1"/>
      <c r="F823" s="1"/>
      <c r="G823" s="1"/>
      <c r="H823" s="1"/>
      <c r="I823" s="1"/>
      <c r="J823" s="1"/>
      <c r="K823" s="1"/>
      <c r="L823" s="1"/>
      <c r="M823" s="1"/>
    </row>
    <row r="824" spans="1:13" x14ac:dyDescent="0.35">
      <c r="A824" s="1"/>
      <c r="B824" s="1"/>
      <c r="C824" s="1"/>
      <c r="D824" s="1"/>
      <c r="E824" s="1"/>
      <c r="F824" s="1"/>
      <c r="G824" s="1"/>
      <c r="H824" s="1"/>
      <c r="I824" s="1"/>
      <c r="J824" s="1"/>
      <c r="K824" s="1"/>
      <c r="L824" s="1"/>
      <c r="M824" s="1"/>
    </row>
    <row r="825" spans="1:13" x14ac:dyDescent="0.35">
      <c r="A825" s="1"/>
      <c r="B825" s="1"/>
      <c r="C825" s="1"/>
      <c r="D825" s="1"/>
      <c r="E825" s="1"/>
      <c r="F825" s="1"/>
      <c r="G825" s="1"/>
      <c r="H825" s="1"/>
      <c r="I825" s="1"/>
      <c r="J825" s="1"/>
      <c r="K825" s="1"/>
      <c r="L825" s="1"/>
      <c r="M825" s="1"/>
    </row>
    <row r="826" spans="1:13" x14ac:dyDescent="0.35">
      <c r="A826" s="1"/>
      <c r="B826" s="1"/>
      <c r="C826" s="1"/>
      <c r="D826" s="1"/>
      <c r="E826" s="1"/>
      <c r="F826" s="1"/>
      <c r="G826" s="1"/>
      <c r="H826" s="1"/>
      <c r="I826" s="1"/>
      <c r="J826" s="1"/>
      <c r="K826" s="1"/>
      <c r="L826" s="1"/>
      <c r="M826" s="1"/>
    </row>
    <row r="827" spans="1:13" x14ac:dyDescent="0.35">
      <c r="A827" s="1"/>
      <c r="B827" s="1"/>
      <c r="C827" s="1"/>
      <c r="D827" s="1"/>
      <c r="E827" s="1"/>
      <c r="F827" s="1"/>
      <c r="G827" s="1"/>
      <c r="H827" s="1"/>
      <c r="I827" s="1"/>
      <c r="J827" s="1"/>
      <c r="K827" s="1"/>
      <c r="L827" s="1"/>
      <c r="M827" s="1"/>
    </row>
    <row r="828" spans="1:13" x14ac:dyDescent="0.35">
      <c r="A828" s="1"/>
      <c r="B828" s="1"/>
      <c r="C828" s="1"/>
      <c r="D828" s="1"/>
      <c r="E828" s="1"/>
      <c r="F828" s="1"/>
      <c r="G828" s="1"/>
      <c r="H828" s="1"/>
      <c r="I828" s="1"/>
      <c r="J828" s="1"/>
      <c r="K828" s="1"/>
      <c r="L828" s="1"/>
      <c r="M828" s="1"/>
    </row>
    <row r="829" spans="1:13" x14ac:dyDescent="0.35">
      <c r="A829" s="1"/>
      <c r="B829" s="1"/>
      <c r="C829" s="1"/>
      <c r="D829" s="1"/>
      <c r="E829" s="1"/>
      <c r="F829" s="1"/>
      <c r="G829" s="1"/>
      <c r="H829" s="1"/>
      <c r="I829" s="1"/>
      <c r="J829" s="1"/>
      <c r="K829" s="1"/>
      <c r="L829" s="1"/>
      <c r="M829" s="1"/>
    </row>
    <row r="830" spans="1:13" x14ac:dyDescent="0.35">
      <c r="A830" s="1"/>
      <c r="B830" s="1"/>
      <c r="C830" s="1"/>
      <c r="D830" s="1"/>
      <c r="E830" s="1"/>
      <c r="F830" s="1"/>
      <c r="G830" s="1"/>
      <c r="H830" s="1"/>
      <c r="I830" s="1"/>
      <c r="J830" s="1"/>
      <c r="K830" s="1"/>
      <c r="L830" s="1"/>
      <c r="M830" s="1"/>
    </row>
    <row r="831" spans="1:13" x14ac:dyDescent="0.35">
      <c r="A831" s="1"/>
      <c r="B831" s="1"/>
      <c r="C831" s="1"/>
      <c r="D831" s="1"/>
      <c r="E831" s="1"/>
      <c r="F831" s="1"/>
      <c r="G831" s="1"/>
      <c r="H831" s="1"/>
      <c r="I831" s="1"/>
      <c r="J831" s="1"/>
      <c r="K831" s="1"/>
      <c r="L831" s="1"/>
      <c r="M831" s="1"/>
    </row>
    <row r="832" spans="1:13" x14ac:dyDescent="0.35">
      <c r="A832" s="1"/>
      <c r="B832" s="1"/>
      <c r="C832" s="1"/>
      <c r="D832" s="1"/>
      <c r="E832" s="1"/>
      <c r="F832" s="1"/>
      <c r="G832" s="1"/>
      <c r="H832" s="1"/>
      <c r="I832" s="1"/>
      <c r="J832" s="1"/>
      <c r="K832" s="1"/>
      <c r="L832" s="1"/>
      <c r="M832" s="1"/>
    </row>
    <row r="833" spans="1:13" x14ac:dyDescent="0.35">
      <c r="A833" s="1"/>
      <c r="B833" s="1"/>
      <c r="C833" s="1"/>
      <c r="D833" s="1"/>
      <c r="E833" s="1"/>
      <c r="F833" s="1"/>
      <c r="G833" s="1"/>
      <c r="H833" s="1"/>
      <c r="I833" s="1"/>
      <c r="J833" s="1"/>
      <c r="K833" s="1"/>
      <c r="L833" s="1"/>
      <c r="M833" s="1"/>
    </row>
    <row r="834" spans="1:13" x14ac:dyDescent="0.35">
      <c r="A834" s="1"/>
      <c r="B834" s="1"/>
      <c r="C834" s="1"/>
      <c r="D834" s="1"/>
      <c r="E834" s="1"/>
      <c r="F834" s="1"/>
      <c r="G834" s="1"/>
      <c r="H834" s="1"/>
      <c r="I834" s="1"/>
      <c r="J834" s="1"/>
      <c r="K834" s="1"/>
      <c r="L834" s="1"/>
      <c r="M834" s="1"/>
    </row>
    <row r="835" spans="1:13" x14ac:dyDescent="0.35">
      <c r="A835" s="1"/>
      <c r="B835" s="1"/>
      <c r="C835" s="1"/>
      <c r="D835" s="1"/>
      <c r="E835" s="1"/>
      <c r="F835" s="1"/>
      <c r="G835" s="1"/>
      <c r="H835" s="1"/>
      <c r="I835" s="1"/>
      <c r="J835" s="1"/>
      <c r="K835" s="1"/>
      <c r="L835" s="1"/>
      <c r="M835" s="1"/>
    </row>
    <row r="836" spans="1:13" x14ac:dyDescent="0.35">
      <c r="A836" s="1"/>
      <c r="B836" s="1"/>
      <c r="C836" s="1"/>
      <c r="D836" s="1"/>
      <c r="E836" s="1"/>
      <c r="F836" s="1"/>
      <c r="G836" s="1"/>
      <c r="H836" s="1"/>
      <c r="I836" s="1"/>
      <c r="J836" s="1"/>
      <c r="K836" s="1"/>
      <c r="L836" s="1"/>
      <c r="M836" s="1"/>
    </row>
    <row r="837" spans="1:13" x14ac:dyDescent="0.35">
      <c r="A837" s="1"/>
      <c r="B837" s="1"/>
      <c r="C837" s="1"/>
      <c r="D837" s="1"/>
      <c r="E837" s="1"/>
      <c r="F837" s="1"/>
      <c r="G837" s="1"/>
      <c r="H837" s="1"/>
      <c r="I837" s="1"/>
      <c r="J837" s="1"/>
      <c r="K837" s="1"/>
      <c r="L837" s="1"/>
      <c r="M837" s="1"/>
    </row>
    <row r="838" spans="1:13" x14ac:dyDescent="0.35">
      <c r="A838" s="1"/>
      <c r="B838" s="1"/>
      <c r="C838" s="1"/>
      <c r="D838" s="1"/>
      <c r="E838" s="1"/>
      <c r="F838" s="1"/>
      <c r="G838" s="1"/>
      <c r="H838" s="1"/>
      <c r="I838" s="1"/>
      <c r="J838" s="1"/>
      <c r="K838" s="1"/>
      <c r="L838" s="1"/>
      <c r="M838" s="1"/>
    </row>
    <row r="839" spans="1:13" x14ac:dyDescent="0.35">
      <c r="A839" s="1"/>
      <c r="B839" s="1"/>
      <c r="C839" s="1"/>
      <c r="D839" s="1"/>
      <c r="E839" s="1"/>
      <c r="F839" s="1"/>
      <c r="G839" s="1"/>
      <c r="H839" s="1"/>
      <c r="I839" s="1"/>
      <c r="J839" s="1"/>
      <c r="K839" s="1"/>
      <c r="L839" s="1"/>
      <c r="M839" s="1"/>
    </row>
    <row r="840" spans="1:13" x14ac:dyDescent="0.35">
      <c r="A840" s="1"/>
      <c r="B840" s="1"/>
      <c r="C840" s="1"/>
      <c r="D840" s="1"/>
      <c r="E840" s="1"/>
      <c r="F840" s="1"/>
      <c r="G840" s="1"/>
      <c r="H840" s="1"/>
      <c r="I840" s="1"/>
      <c r="J840" s="1"/>
      <c r="K840" s="1"/>
      <c r="L840" s="1"/>
      <c r="M840" s="1"/>
    </row>
    <row r="841" spans="1:13" x14ac:dyDescent="0.35">
      <c r="A841" s="1"/>
      <c r="B841" s="1"/>
      <c r="C841" s="1"/>
      <c r="D841" s="1"/>
      <c r="E841" s="1"/>
      <c r="F841" s="1"/>
      <c r="G841" s="1"/>
      <c r="H841" s="1"/>
      <c r="I841" s="1"/>
      <c r="J841" s="1"/>
      <c r="K841" s="1"/>
      <c r="L841" s="1"/>
      <c r="M841" s="1"/>
    </row>
    <row r="842" spans="1:13" x14ac:dyDescent="0.35">
      <c r="A842" s="1"/>
      <c r="B842" s="1"/>
      <c r="C842" s="1"/>
      <c r="D842" s="1"/>
      <c r="E842" s="1"/>
      <c r="F842" s="1"/>
      <c r="G842" s="1"/>
      <c r="H842" s="1"/>
      <c r="I842" s="1"/>
      <c r="J842" s="1"/>
      <c r="K842" s="1"/>
      <c r="L842" s="1"/>
      <c r="M842" s="1"/>
    </row>
    <row r="843" spans="1:13" x14ac:dyDescent="0.35">
      <c r="A843" s="1"/>
      <c r="B843" s="1"/>
      <c r="C843" s="1"/>
      <c r="D843" s="1"/>
      <c r="E843" s="1"/>
      <c r="F843" s="1"/>
      <c r="G843" s="1"/>
      <c r="H843" s="1"/>
      <c r="I843" s="1"/>
      <c r="J843" s="1"/>
      <c r="K843" s="1"/>
      <c r="L843" s="1"/>
      <c r="M843" s="1"/>
    </row>
    <row r="844" spans="1:13" x14ac:dyDescent="0.35">
      <c r="A844" s="1"/>
      <c r="B844" s="1"/>
      <c r="C844" s="1"/>
      <c r="D844" s="1"/>
      <c r="E844" s="1"/>
      <c r="F844" s="1"/>
      <c r="G844" s="1"/>
      <c r="H844" s="1"/>
      <c r="I844" s="1"/>
      <c r="J844" s="1"/>
      <c r="K844" s="1"/>
      <c r="L844" s="1"/>
      <c r="M844" s="1"/>
    </row>
    <row r="845" spans="1:13" x14ac:dyDescent="0.35">
      <c r="A845" s="1"/>
      <c r="B845" s="1"/>
      <c r="C845" s="1"/>
      <c r="D845" s="1"/>
      <c r="E845" s="1"/>
      <c r="F845" s="1"/>
      <c r="G845" s="1"/>
      <c r="H845" s="1"/>
      <c r="I845" s="1"/>
      <c r="J845" s="1"/>
      <c r="K845" s="1"/>
      <c r="L845" s="1"/>
      <c r="M845" s="1"/>
    </row>
    <row r="846" spans="1:13" x14ac:dyDescent="0.35">
      <c r="A846" s="1"/>
      <c r="B846" s="1"/>
      <c r="C846" s="1"/>
      <c r="D846" s="1"/>
      <c r="E846" s="1"/>
      <c r="F846" s="1"/>
      <c r="G846" s="1"/>
      <c r="H846" s="1"/>
      <c r="I846" s="1"/>
      <c r="J846" s="1"/>
      <c r="K846" s="1"/>
      <c r="L846" s="1"/>
      <c r="M846" s="1"/>
    </row>
    <row r="847" spans="1:13" x14ac:dyDescent="0.35">
      <c r="A847" s="1"/>
      <c r="B847" s="1"/>
      <c r="C847" s="1"/>
      <c r="D847" s="1"/>
      <c r="E847" s="1"/>
      <c r="F847" s="1"/>
      <c r="G847" s="1"/>
      <c r="H847" s="1"/>
      <c r="I847" s="1"/>
      <c r="J847" s="1"/>
      <c r="K847" s="1"/>
      <c r="L847" s="1"/>
      <c r="M847" s="1"/>
    </row>
    <row r="848" spans="1:13" x14ac:dyDescent="0.35">
      <c r="A848" s="1"/>
      <c r="B848" s="1"/>
      <c r="C848" s="1"/>
      <c r="D848" s="1"/>
      <c r="E848" s="1"/>
      <c r="F848" s="1"/>
      <c r="G848" s="1"/>
      <c r="H848" s="1"/>
      <c r="I848" s="1"/>
      <c r="J848" s="1"/>
      <c r="K848" s="1"/>
      <c r="L848" s="1"/>
      <c r="M848" s="1"/>
    </row>
    <row r="849" spans="1:13" x14ac:dyDescent="0.35">
      <c r="A849" s="1"/>
      <c r="B849" s="1"/>
      <c r="C849" s="1"/>
      <c r="D849" s="1"/>
      <c r="E849" s="1"/>
      <c r="F849" s="1"/>
      <c r="G849" s="1"/>
      <c r="H849" s="1"/>
      <c r="I849" s="1"/>
      <c r="J849" s="1"/>
      <c r="K849" s="1"/>
      <c r="L849" s="1"/>
      <c r="M849" s="1"/>
    </row>
    <row r="850" spans="1:13" x14ac:dyDescent="0.35">
      <c r="A850" s="1"/>
      <c r="B850" s="1"/>
      <c r="C850" s="1"/>
      <c r="D850" s="1"/>
      <c r="E850" s="1"/>
      <c r="F850" s="1"/>
      <c r="G850" s="1"/>
      <c r="H850" s="1"/>
      <c r="I850" s="1"/>
      <c r="J850" s="1"/>
      <c r="K850" s="1"/>
      <c r="L850" s="1"/>
      <c r="M850" s="1"/>
    </row>
    <row r="851" spans="1:13" x14ac:dyDescent="0.35">
      <c r="A851" s="1"/>
      <c r="B851" s="1"/>
      <c r="C851" s="1"/>
      <c r="D851" s="1"/>
      <c r="E851" s="1"/>
      <c r="F851" s="1"/>
      <c r="G851" s="1"/>
      <c r="H851" s="1"/>
      <c r="I851" s="1"/>
      <c r="J851" s="1"/>
      <c r="K851" s="1"/>
      <c r="L851" s="1"/>
      <c r="M851" s="1"/>
    </row>
    <row r="852" spans="1:13" x14ac:dyDescent="0.35">
      <c r="A852" s="1"/>
      <c r="B852" s="1"/>
      <c r="C852" s="1"/>
      <c r="D852" s="1"/>
      <c r="E852" s="1"/>
      <c r="F852" s="1"/>
      <c r="G852" s="1"/>
      <c r="H852" s="1"/>
      <c r="I852" s="1"/>
      <c r="J852" s="1"/>
      <c r="K852" s="1"/>
      <c r="L852" s="1"/>
      <c r="M852" s="1"/>
    </row>
    <row r="853" spans="1:13" x14ac:dyDescent="0.35">
      <c r="A853" s="1"/>
      <c r="B853" s="1"/>
      <c r="C853" s="1"/>
      <c r="D853" s="1"/>
      <c r="E853" s="1"/>
      <c r="F853" s="1"/>
      <c r="G853" s="1"/>
      <c r="H853" s="1"/>
      <c r="I853" s="1"/>
      <c r="J853" s="1"/>
      <c r="K853" s="1"/>
      <c r="L853" s="1"/>
      <c r="M853" s="1"/>
    </row>
    <row r="854" spans="1:13" x14ac:dyDescent="0.35">
      <c r="A854" s="1"/>
      <c r="B854" s="1"/>
      <c r="C854" s="1"/>
      <c r="D854" s="1"/>
      <c r="E854" s="1"/>
      <c r="F854" s="1"/>
      <c r="G854" s="1"/>
      <c r="H854" s="1"/>
      <c r="I854" s="1"/>
      <c r="J854" s="1"/>
      <c r="K854" s="1"/>
      <c r="L854" s="1"/>
      <c r="M854" s="1"/>
    </row>
    <row r="855" spans="1:13" x14ac:dyDescent="0.35">
      <c r="A855" s="1"/>
      <c r="B855" s="1"/>
      <c r="C855" s="1"/>
      <c r="D855" s="1"/>
      <c r="E855" s="1"/>
      <c r="F855" s="1"/>
      <c r="G855" s="1"/>
      <c r="H855" s="1"/>
      <c r="I855" s="1"/>
      <c r="J855" s="1"/>
      <c r="K855" s="1"/>
      <c r="L855" s="1"/>
      <c r="M855" s="1"/>
    </row>
    <row r="856" spans="1:13" x14ac:dyDescent="0.35">
      <c r="A856" s="1"/>
      <c r="B856" s="1"/>
      <c r="C856" s="1"/>
      <c r="D856" s="1"/>
      <c r="E856" s="1"/>
      <c r="F856" s="1"/>
      <c r="G856" s="1"/>
      <c r="H856" s="1"/>
      <c r="I856" s="1"/>
      <c r="J856" s="1"/>
      <c r="K856" s="1"/>
      <c r="L856" s="1"/>
      <c r="M856" s="1"/>
    </row>
    <row r="857" spans="1:13" x14ac:dyDescent="0.35">
      <c r="A857" s="1"/>
      <c r="B857" s="1"/>
      <c r="C857" s="1"/>
      <c r="D857" s="1"/>
      <c r="E857" s="1"/>
      <c r="F857" s="1"/>
      <c r="G857" s="1"/>
      <c r="H857" s="1"/>
      <c r="I857" s="1"/>
      <c r="J857" s="1"/>
      <c r="K857" s="1"/>
      <c r="L857" s="1"/>
      <c r="M857" s="1"/>
    </row>
    <row r="858" spans="1:13" x14ac:dyDescent="0.35">
      <c r="A858" s="1"/>
      <c r="B858" s="1"/>
      <c r="C858" s="1"/>
      <c r="D858" s="1"/>
      <c r="E858" s="1"/>
      <c r="F858" s="1"/>
      <c r="G858" s="1"/>
      <c r="H858" s="1"/>
      <c r="I858" s="1"/>
      <c r="J858" s="1"/>
      <c r="K858" s="1"/>
      <c r="L858" s="1"/>
      <c r="M858" s="1"/>
    </row>
    <row r="859" spans="1:13" x14ac:dyDescent="0.35">
      <c r="A859" s="1"/>
      <c r="B859" s="1"/>
      <c r="C859" s="1"/>
      <c r="D859" s="1"/>
      <c r="E859" s="1"/>
      <c r="F859" s="1"/>
      <c r="G859" s="1"/>
      <c r="H859" s="1"/>
      <c r="I859" s="1"/>
      <c r="J859" s="1"/>
      <c r="K859" s="1"/>
      <c r="L859" s="1"/>
      <c r="M859" s="1"/>
    </row>
    <row r="860" spans="1:13" x14ac:dyDescent="0.35">
      <c r="A860" s="1"/>
      <c r="B860" s="1"/>
      <c r="C860" s="1"/>
      <c r="D860" s="1"/>
      <c r="E860" s="1"/>
      <c r="F860" s="1"/>
      <c r="G860" s="1"/>
      <c r="H860" s="1"/>
      <c r="I860" s="1"/>
      <c r="J860" s="1"/>
      <c r="K860" s="1"/>
      <c r="L860" s="1"/>
      <c r="M860" s="1"/>
    </row>
    <row r="861" spans="1:13" x14ac:dyDescent="0.35">
      <c r="A861" s="1"/>
      <c r="B861" s="1"/>
      <c r="C861" s="1"/>
      <c r="D861" s="1"/>
      <c r="E861" s="1"/>
      <c r="F861" s="1"/>
      <c r="G861" s="1"/>
      <c r="H861" s="1"/>
      <c r="I861" s="1"/>
      <c r="J861" s="1"/>
      <c r="K861" s="1"/>
      <c r="L861" s="1"/>
      <c r="M861" s="1"/>
    </row>
    <row r="862" spans="1:13" x14ac:dyDescent="0.35">
      <c r="A862" s="1"/>
      <c r="B862" s="1"/>
      <c r="C862" s="1"/>
      <c r="D862" s="1"/>
      <c r="E862" s="1"/>
      <c r="F862" s="1"/>
      <c r="G862" s="1"/>
      <c r="H862" s="1"/>
      <c r="I862" s="1"/>
      <c r="J862" s="1"/>
      <c r="K862" s="1"/>
      <c r="L862" s="1"/>
      <c r="M862" s="1"/>
    </row>
    <row r="863" spans="1:13" x14ac:dyDescent="0.35">
      <c r="A863" s="1"/>
      <c r="B863" s="1"/>
      <c r="C863" s="1"/>
      <c r="D863" s="1"/>
      <c r="E863" s="1"/>
      <c r="F863" s="1"/>
      <c r="G863" s="1"/>
      <c r="H863" s="1"/>
      <c r="I863" s="1"/>
      <c r="J863" s="1"/>
      <c r="K863" s="1"/>
      <c r="L863" s="1"/>
      <c r="M863" s="1"/>
    </row>
    <row r="864" spans="1:13" x14ac:dyDescent="0.35">
      <c r="A864" s="1"/>
      <c r="B864" s="1"/>
      <c r="C864" s="1"/>
      <c r="D864" s="1"/>
      <c r="E864" s="1"/>
      <c r="F864" s="1"/>
      <c r="G864" s="1"/>
      <c r="H864" s="1"/>
      <c r="I864" s="1"/>
      <c r="J864" s="1"/>
      <c r="K864" s="1"/>
      <c r="L864" s="1"/>
      <c r="M864" s="1"/>
    </row>
    <row r="865" spans="1:13" x14ac:dyDescent="0.35">
      <c r="A865" s="1"/>
      <c r="B865" s="1"/>
      <c r="C865" s="1"/>
      <c r="D865" s="1"/>
      <c r="E865" s="1"/>
      <c r="F865" s="1"/>
      <c r="G865" s="1"/>
      <c r="H865" s="1"/>
      <c r="I865" s="1"/>
      <c r="J865" s="1"/>
      <c r="K865" s="1"/>
      <c r="L865" s="1"/>
      <c r="M865" s="1"/>
    </row>
    <row r="866" spans="1:13" x14ac:dyDescent="0.35">
      <c r="A866" s="1"/>
      <c r="B866" s="1"/>
      <c r="C866" s="1"/>
      <c r="D866" s="1"/>
      <c r="E866" s="1"/>
      <c r="F866" s="1"/>
      <c r="G866" s="1"/>
      <c r="H866" s="1"/>
      <c r="I866" s="1"/>
      <c r="J866" s="1"/>
      <c r="K866" s="1"/>
      <c r="L866" s="1"/>
      <c r="M866" s="1"/>
    </row>
    <row r="867" spans="1:13" x14ac:dyDescent="0.35">
      <c r="A867" s="1"/>
      <c r="B867" s="1"/>
      <c r="C867" s="1"/>
      <c r="D867" s="1"/>
      <c r="E867" s="1"/>
      <c r="F867" s="1"/>
      <c r="G867" s="1"/>
      <c r="H867" s="1"/>
      <c r="I867" s="1"/>
      <c r="J867" s="1"/>
      <c r="K867" s="1"/>
      <c r="L867" s="1"/>
      <c r="M867" s="1"/>
    </row>
    <row r="868" spans="1:13" x14ac:dyDescent="0.35">
      <c r="A868" s="1"/>
      <c r="B868" s="1"/>
      <c r="C868" s="1"/>
      <c r="D868" s="1"/>
      <c r="E868" s="1"/>
      <c r="F868" s="1"/>
      <c r="G868" s="1"/>
      <c r="H868" s="1"/>
      <c r="I868" s="1"/>
      <c r="J868" s="1"/>
      <c r="K868" s="1"/>
      <c r="L868" s="1"/>
      <c r="M868" s="1"/>
    </row>
    <row r="869" spans="1:13" x14ac:dyDescent="0.35">
      <c r="A869" s="1"/>
      <c r="B869" s="1"/>
      <c r="C869" s="1"/>
      <c r="D869" s="1"/>
      <c r="E869" s="1"/>
      <c r="F869" s="1"/>
      <c r="G869" s="1"/>
      <c r="H869" s="1"/>
      <c r="I869" s="1"/>
      <c r="J869" s="1"/>
      <c r="K869" s="1"/>
      <c r="L869" s="1"/>
      <c r="M869" s="1"/>
    </row>
    <row r="870" spans="1:13" x14ac:dyDescent="0.35">
      <c r="A870" s="1"/>
      <c r="B870" s="1"/>
      <c r="C870" s="1"/>
      <c r="D870" s="1"/>
      <c r="E870" s="1"/>
      <c r="F870" s="1"/>
      <c r="G870" s="1"/>
      <c r="H870" s="1"/>
      <c r="I870" s="1"/>
      <c r="J870" s="1"/>
      <c r="K870" s="1"/>
      <c r="L870" s="1"/>
      <c r="M870" s="1"/>
    </row>
    <row r="871" spans="1:13" x14ac:dyDescent="0.35">
      <c r="A871" s="1"/>
      <c r="B871" s="1"/>
      <c r="C871" s="1"/>
      <c r="D871" s="1"/>
      <c r="E871" s="1"/>
      <c r="F871" s="1"/>
      <c r="G871" s="1"/>
      <c r="H871" s="1"/>
      <c r="I871" s="1"/>
      <c r="J871" s="1"/>
      <c r="K871" s="1"/>
      <c r="L871" s="1"/>
      <c r="M871" s="1"/>
    </row>
    <row r="872" spans="1:13" x14ac:dyDescent="0.35">
      <c r="A872" s="1"/>
      <c r="B872" s="1"/>
      <c r="C872" s="1"/>
      <c r="D872" s="1"/>
      <c r="E872" s="1"/>
      <c r="F872" s="1"/>
      <c r="G872" s="1"/>
      <c r="H872" s="1"/>
      <c r="I872" s="1"/>
      <c r="J872" s="1"/>
      <c r="K872" s="1"/>
      <c r="L872" s="1"/>
      <c r="M872" s="1"/>
    </row>
    <row r="873" spans="1:13" x14ac:dyDescent="0.35">
      <c r="A873" s="1"/>
      <c r="B873" s="1"/>
      <c r="C873" s="1"/>
      <c r="D873" s="1"/>
      <c r="E873" s="1"/>
      <c r="F873" s="1"/>
      <c r="G873" s="1"/>
      <c r="H873" s="1"/>
      <c r="I873" s="1"/>
      <c r="J873" s="1"/>
      <c r="K873" s="1"/>
      <c r="L873" s="1"/>
      <c r="M873" s="1"/>
    </row>
    <row r="874" spans="1:13" x14ac:dyDescent="0.35">
      <c r="A874" s="1"/>
      <c r="B874" s="1"/>
      <c r="C874" s="1"/>
      <c r="D874" s="1"/>
      <c r="E874" s="1"/>
      <c r="F874" s="1"/>
      <c r="G874" s="1"/>
      <c r="H874" s="1"/>
      <c r="I874" s="1"/>
      <c r="J874" s="1"/>
      <c r="K874" s="1"/>
      <c r="L874" s="1"/>
      <c r="M874" s="1"/>
    </row>
    <row r="875" spans="1:13" x14ac:dyDescent="0.35">
      <c r="A875" s="1"/>
      <c r="B875" s="1"/>
      <c r="C875" s="1"/>
      <c r="D875" s="1"/>
      <c r="E875" s="1"/>
      <c r="F875" s="1"/>
      <c r="G875" s="1"/>
      <c r="H875" s="1"/>
      <c r="I875" s="1"/>
      <c r="J875" s="1"/>
      <c r="K875" s="1"/>
      <c r="L875" s="1"/>
      <c r="M875" s="1"/>
    </row>
    <row r="876" spans="1:13" x14ac:dyDescent="0.35">
      <c r="A876" s="1"/>
      <c r="B876" s="1"/>
      <c r="C876" s="1"/>
      <c r="D876" s="1"/>
      <c r="E876" s="1"/>
      <c r="F876" s="1"/>
      <c r="G876" s="1"/>
      <c r="H876" s="1"/>
      <c r="I876" s="1"/>
      <c r="J876" s="1"/>
      <c r="K876" s="1"/>
      <c r="L876" s="1"/>
      <c r="M876" s="1"/>
    </row>
    <row r="877" spans="1:13" x14ac:dyDescent="0.35">
      <c r="A877" s="1"/>
      <c r="B877" s="1"/>
      <c r="C877" s="1"/>
      <c r="D877" s="1"/>
      <c r="E877" s="1"/>
      <c r="F877" s="1"/>
      <c r="G877" s="1"/>
      <c r="H877" s="1"/>
      <c r="I877" s="1"/>
      <c r="J877" s="1"/>
      <c r="K877" s="1"/>
      <c r="L877" s="1"/>
      <c r="M877" s="1"/>
    </row>
    <row r="878" spans="1:13" x14ac:dyDescent="0.35">
      <c r="A878" s="1"/>
      <c r="B878" s="1"/>
      <c r="C878" s="1"/>
      <c r="D878" s="1"/>
      <c r="E878" s="1"/>
      <c r="F878" s="1"/>
      <c r="G878" s="1"/>
      <c r="H878" s="1"/>
      <c r="I878" s="1"/>
      <c r="J878" s="1"/>
      <c r="K878" s="1"/>
      <c r="L878" s="1"/>
      <c r="M878" s="1"/>
    </row>
    <row r="879" spans="1:13" x14ac:dyDescent="0.35">
      <c r="A879" s="1"/>
      <c r="B879" s="1"/>
      <c r="C879" s="1"/>
      <c r="D879" s="1"/>
      <c r="E879" s="1"/>
      <c r="F879" s="1"/>
      <c r="G879" s="1"/>
      <c r="H879" s="1"/>
      <c r="I879" s="1"/>
      <c r="J879" s="1"/>
      <c r="K879" s="1"/>
      <c r="L879" s="1"/>
      <c r="M879" s="1"/>
    </row>
    <row r="880" spans="1:13" x14ac:dyDescent="0.35">
      <c r="A880" s="1"/>
      <c r="B880" s="1"/>
      <c r="C880" s="1"/>
      <c r="D880" s="1"/>
      <c r="E880" s="1"/>
      <c r="F880" s="1"/>
      <c r="G880" s="1"/>
      <c r="H880" s="1"/>
      <c r="I880" s="1"/>
      <c r="J880" s="1"/>
      <c r="K880" s="1"/>
      <c r="L880" s="1"/>
      <c r="M880" s="1"/>
    </row>
    <row r="881" spans="1:13" x14ac:dyDescent="0.35">
      <c r="A881" s="1"/>
      <c r="B881" s="1"/>
      <c r="C881" s="1"/>
      <c r="D881" s="1"/>
      <c r="E881" s="1"/>
      <c r="F881" s="1"/>
      <c r="G881" s="1"/>
      <c r="H881" s="1"/>
      <c r="I881" s="1"/>
      <c r="J881" s="1"/>
      <c r="K881" s="1"/>
      <c r="L881" s="1"/>
      <c r="M881" s="1"/>
    </row>
    <row r="882" spans="1:13" x14ac:dyDescent="0.35">
      <c r="A882" s="1"/>
      <c r="B882" s="1"/>
      <c r="C882" s="1"/>
      <c r="D882" s="1"/>
      <c r="E882" s="1"/>
      <c r="F882" s="1"/>
      <c r="G882" s="1"/>
      <c r="H882" s="1"/>
      <c r="I882" s="1"/>
      <c r="J882" s="1"/>
      <c r="K882" s="1"/>
      <c r="L882" s="1"/>
      <c r="M882" s="1"/>
    </row>
    <row r="883" spans="1:13" x14ac:dyDescent="0.35">
      <c r="A883" s="1"/>
      <c r="B883" s="1"/>
      <c r="C883" s="1"/>
      <c r="D883" s="1"/>
      <c r="E883" s="1"/>
      <c r="F883" s="1"/>
      <c r="G883" s="1"/>
      <c r="H883" s="1"/>
      <c r="I883" s="1"/>
      <c r="J883" s="1"/>
      <c r="K883" s="1"/>
      <c r="L883" s="1"/>
      <c r="M883" s="1"/>
    </row>
    <row r="884" spans="1:13" x14ac:dyDescent="0.35">
      <c r="A884" s="1"/>
      <c r="B884" s="1"/>
      <c r="C884" s="1"/>
      <c r="D884" s="1"/>
      <c r="E884" s="1"/>
      <c r="F884" s="1"/>
      <c r="G884" s="1"/>
      <c r="H884" s="1"/>
      <c r="I884" s="1"/>
      <c r="J884" s="1"/>
      <c r="K884" s="1"/>
      <c r="L884" s="1"/>
      <c r="M884" s="1"/>
    </row>
    <row r="885" spans="1:13" x14ac:dyDescent="0.35">
      <c r="A885" s="1"/>
      <c r="B885" s="1"/>
      <c r="C885" s="1"/>
      <c r="D885" s="1"/>
      <c r="E885" s="1"/>
      <c r="F885" s="1"/>
      <c r="G885" s="1"/>
      <c r="H885" s="1"/>
      <c r="I885" s="1"/>
      <c r="J885" s="1"/>
      <c r="K885" s="1"/>
      <c r="L885" s="1"/>
      <c r="M885" s="1"/>
    </row>
    <row r="886" spans="1:13" x14ac:dyDescent="0.35">
      <c r="A886" s="1"/>
      <c r="B886" s="1"/>
      <c r="C886" s="1"/>
      <c r="D886" s="1"/>
      <c r="E886" s="1"/>
      <c r="F886" s="1"/>
      <c r="G886" s="1"/>
      <c r="H886" s="1"/>
      <c r="I886" s="1"/>
      <c r="J886" s="1"/>
      <c r="K886" s="1"/>
      <c r="L886" s="1"/>
      <c r="M886" s="1"/>
    </row>
    <row r="887" spans="1:13" x14ac:dyDescent="0.35">
      <c r="A887" s="1"/>
      <c r="B887" s="1"/>
      <c r="C887" s="1"/>
      <c r="D887" s="1"/>
      <c r="E887" s="1"/>
      <c r="F887" s="1"/>
      <c r="G887" s="1"/>
      <c r="H887" s="1"/>
      <c r="I887" s="1"/>
      <c r="J887" s="1"/>
      <c r="K887" s="1"/>
      <c r="L887" s="1"/>
      <c r="M887" s="1"/>
    </row>
    <row r="888" spans="1:13" x14ac:dyDescent="0.35">
      <c r="A888" s="1"/>
      <c r="B888" s="1"/>
      <c r="C888" s="1"/>
      <c r="D888" s="1"/>
      <c r="E888" s="1"/>
      <c r="F888" s="1"/>
      <c r="G888" s="1"/>
      <c r="H888" s="1"/>
      <c r="I888" s="1"/>
      <c r="J888" s="1"/>
      <c r="K888" s="1"/>
      <c r="L888" s="1"/>
      <c r="M888" s="1"/>
    </row>
    <row r="889" spans="1:13" x14ac:dyDescent="0.35">
      <c r="A889" s="1"/>
      <c r="B889" s="1"/>
      <c r="C889" s="1"/>
      <c r="D889" s="1"/>
      <c r="E889" s="1"/>
      <c r="F889" s="1"/>
      <c r="G889" s="1"/>
      <c r="H889" s="1"/>
      <c r="I889" s="1"/>
      <c r="J889" s="1"/>
      <c r="K889" s="1"/>
      <c r="L889" s="1"/>
      <c r="M889" s="1"/>
    </row>
    <row r="890" spans="1:13" x14ac:dyDescent="0.35">
      <c r="A890" s="1"/>
      <c r="B890" s="1"/>
      <c r="C890" s="1"/>
      <c r="D890" s="1"/>
      <c r="E890" s="1"/>
      <c r="F890" s="1"/>
      <c r="G890" s="1"/>
      <c r="H890" s="1"/>
      <c r="I890" s="1"/>
      <c r="J890" s="1"/>
      <c r="K890" s="1"/>
      <c r="L890" s="1"/>
      <c r="M890" s="1"/>
    </row>
    <row r="891" spans="1:13" x14ac:dyDescent="0.35">
      <c r="A891" s="1"/>
      <c r="B891" s="1"/>
      <c r="C891" s="1"/>
      <c r="D891" s="1"/>
      <c r="E891" s="1"/>
      <c r="F891" s="1"/>
      <c r="G891" s="1"/>
      <c r="H891" s="1"/>
      <c r="I891" s="1"/>
      <c r="J891" s="1"/>
      <c r="K891" s="1"/>
      <c r="L891" s="1"/>
      <c r="M891" s="1"/>
    </row>
    <row r="892" spans="1:13" x14ac:dyDescent="0.35">
      <c r="A892" s="1"/>
      <c r="B892" s="1"/>
      <c r="C892" s="1"/>
      <c r="D892" s="1"/>
      <c r="E892" s="1"/>
      <c r="F892" s="1"/>
      <c r="G892" s="1"/>
      <c r="H892" s="1"/>
      <c r="I892" s="1"/>
      <c r="J892" s="1"/>
      <c r="K892" s="1"/>
      <c r="L892" s="1"/>
      <c r="M892" s="1"/>
    </row>
    <row r="893" spans="1:13" x14ac:dyDescent="0.35">
      <c r="A893" s="1"/>
      <c r="B893" s="1"/>
      <c r="C893" s="1"/>
      <c r="D893" s="1"/>
      <c r="E893" s="1"/>
      <c r="F893" s="1"/>
      <c r="G893" s="1"/>
      <c r="H893" s="1"/>
      <c r="I893" s="1"/>
      <c r="J893" s="1"/>
      <c r="K893" s="1"/>
      <c r="L893" s="1"/>
      <c r="M893" s="1"/>
    </row>
    <row r="894" spans="1:13" x14ac:dyDescent="0.35">
      <c r="A894" s="1"/>
      <c r="B894" s="1"/>
      <c r="C894" s="1"/>
      <c r="D894" s="1"/>
      <c r="E894" s="1"/>
      <c r="F894" s="1"/>
      <c r="G894" s="1"/>
      <c r="H894" s="1"/>
      <c r="I894" s="1"/>
      <c r="J894" s="1"/>
      <c r="K894" s="1"/>
      <c r="L894" s="1"/>
      <c r="M894" s="1"/>
    </row>
    <row r="895" spans="1:13" x14ac:dyDescent="0.35">
      <c r="A895" s="1"/>
      <c r="B895" s="1"/>
      <c r="C895" s="1"/>
      <c r="D895" s="1"/>
      <c r="E895" s="1"/>
      <c r="F895" s="1"/>
      <c r="G895" s="1"/>
      <c r="H895" s="1"/>
      <c r="I895" s="1"/>
      <c r="J895" s="1"/>
      <c r="K895" s="1"/>
      <c r="L895" s="1"/>
      <c r="M895" s="1"/>
    </row>
    <row r="896" spans="1:13" x14ac:dyDescent="0.35">
      <c r="A896" s="1"/>
      <c r="B896" s="1"/>
      <c r="C896" s="1"/>
      <c r="D896" s="1"/>
      <c r="E896" s="1"/>
      <c r="F896" s="1"/>
      <c r="G896" s="1"/>
      <c r="H896" s="1"/>
      <c r="I896" s="1"/>
      <c r="J896" s="1"/>
      <c r="K896" s="1"/>
      <c r="L896" s="1"/>
      <c r="M896" s="1"/>
    </row>
    <row r="897" spans="1:13" x14ac:dyDescent="0.35">
      <c r="A897" s="1"/>
      <c r="B897" s="1"/>
      <c r="C897" s="1"/>
      <c r="D897" s="1"/>
      <c r="E897" s="1"/>
      <c r="F897" s="1"/>
      <c r="G897" s="1"/>
      <c r="H897" s="1"/>
      <c r="I897" s="1"/>
      <c r="J897" s="1"/>
      <c r="K897" s="1"/>
      <c r="L897" s="1"/>
      <c r="M897" s="1"/>
    </row>
    <row r="898" spans="1:13" x14ac:dyDescent="0.35">
      <c r="A898" s="1"/>
      <c r="B898" s="1"/>
      <c r="C898" s="1"/>
      <c r="D898" s="1"/>
      <c r="E898" s="1"/>
      <c r="F898" s="1"/>
      <c r="G898" s="1"/>
      <c r="H898" s="1"/>
      <c r="I898" s="1"/>
      <c r="J898" s="1"/>
      <c r="K898" s="1"/>
      <c r="L898" s="1"/>
      <c r="M898" s="1"/>
    </row>
    <row r="899" spans="1:13" x14ac:dyDescent="0.35">
      <c r="A899" s="1"/>
      <c r="B899" s="1"/>
      <c r="C899" s="1"/>
      <c r="D899" s="1"/>
      <c r="E899" s="1"/>
      <c r="F899" s="1"/>
      <c r="G899" s="1"/>
      <c r="H899" s="1"/>
      <c r="I899" s="1"/>
      <c r="J899" s="1"/>
      <c r="K899" s="1"/>
      <c r="L899" s="1"/>
      <c r="M899" s="1"/>
    </row>
    <row r="900" spans="1:13" x14ac:dyDescent="0.35">
      <c r="A900" s="1"/>
      <c r="B900" s="1"/>
      <c r="C900" s="1"/>
      <c r="D900" s="1"/>
      <c r="E900" s="1"/>
      <c r="F900" s="1"/>
      <c r="G900" s="1"/>
      <c r="H900" s="1"/>
      <c r="I900" s="1"/>
      <c r="J900" s="1"/>
      <c r="K900" s="1"/>
      <c r="L900" s="1"/>
      <c r="M900" s="1"/>
    </row>
    <row r="901" spans="1:13" x14ac:dyDescent="0.35">
      <c r="A901" s="1"/>
      <c r="B901" s="1"/>
      <c r="C901" s="1"/>
      <c r="D901" s="1"/>
      <c r="E901" s="1"/>
      <c r="F901" s="1"/>
      <c r="G901" s="1"/>
      <c r="H901" s="1"/>
      <c r="I901" s="1"/>
      <c r="J901" s="1"/>
      <c r="K901" s="1"/>
      <c r="L901" s="1"/>
      <c r="M901" s="1"/>
    </row>
    <row r="902" spans="1:13" x14ac:dyDescent="0.35">
      <c r="A902" s="1"/>
      <c r="B902" s="1"/>
      <c r="C902" s="1"/>
      <c r="D902" s="1"/>
      <c r="E902" s="1"/>
      <c r="F902" s="1"/>
      <c r="G902" s="1"/>
      <c r="H902" s="1"/>
      <c r="I902" s="1"/>
      <c r="J902" s="1"/>
      <c r="K902" s="1"/>
      <c r="L902" s="1"/>
      <c r="M902" s="1"/>
    </row>
    <row r="903" spans="1:13" x14ac:dyDescent="0.35">
      <c r="A903" s="1"/>
      <c r="B903" s="1"/>
      <c r="C903" s="1"/>
      <c r="D903" s="1"/>
      <c r="E903" s="1"/>
      <c r="F903" s="1"/>
      <c r="G903" s="1"/>
      <c r="H903" s="1"/>
      <c r="I903" s="1"/>
      <c r="J903" s="1"/>
      <c r="K903" s="1"/>
      <c r="L903" s="1"/>
      <c r="M903" s="1"/>
    </row>
    <row r="904" spans="1:13" x14ac:dyDescent="0.35">
      <c r="A904" s="1"/>
      <c r="B904" s="1"/>
      <c r="C904" s="1"/>
      <c r="D904" s="1"/>
      <c r="E904" s="1"/>
      <c r="F904" s="1"/>
      <c r="G904" s="1"/>
      <c r="H904" s="1"/>
      <c r="I904" s="1"/>
      <c r="J904" s="1"/>
      <c r="K904" s="1"/>
      <c r="L904" s="1"/>
      <c r="M904" s="1"/>
    </row>
    <row r="905" spans="1:13" x14ac:dyDescent="0.35">
      <c r="A905" s="1"/>
      <c r="B905" s="1"/>
      <c r="C905" s="1"/>
      <c r="D905" s="1"/>
      <c r="E905" s="1"/>
      <c r="F905" s="1"/>
      <c r="G905" s="1"/>
      <c r="H905" s="1"/>
      <c r="I905" s="1"/>
      <c r="J905" s="1"/>
      <c r="K905" s="1"/>
      <c r="L905" s="1"/>
      <c r="M905" s="1"/>
    </row>
    <row r="906" spans="1:13" x14ac:dyDescent="0.35">
      <c r="A906" s="1"/>
      <c r="B906" s="1"/>
      <c r="C906" s="1"/>
      <c r="D906" s="1"/>
      <c r="E906" s="1"/>
      <c r="F906" s="1"/>
      <c r="G906" s="1"/>
      <c r="H906" s="1"/>
      <c r="I906" s="1"/>
      <c r="J906" s="1"/>
      <c r="K906" s="1"/>
      <c r="L906" s="1"/>
      <c r="M906" s="1"/>
    </row>
    <row r="907" spans="1:13" x14ac:dyDescent="0.35">
      <c r="A907" s="1"/>
      <c r="B907" s="1"/>
      <c r="C907" s="1"/>
      <c r="D907" s="1"/>
      <c r="E907" s="1"/>
      <c r="F907" s="1"/>
      <c r="G907" s="1"/>
      <c r="H907" s="1"/>
      <c r="I907" s="1"/>
      <c r="J907" s="1"/>
      <c r="K907" s="1"/>
      <c r="L907" s="1"/>
      <c r="M907" s="1"/>
    </row>
    <row r="908" spans="1:13" x14ac:dyDescent="0.35">
      <c r="A908" s="1"/>
      <c r="B908" s="1"/>
      <c r="C908" s="1"/>
      <c r="D908" s="1"/>
      <c r="E908" s="1"/>
      <c r="F908" s="1"/>
      <c r="G908" s="1"/>
      <c r="H908" s="1"/>
      <c r="I908" s="1"/>
      <c r="J908" s="1"/>
      <c r="K908" s="1"/>
      <c r="L908" s="1"/>
      <c r="M908" s="1"/>
    </row>
    <row r="909" spans="1:13" x14ac:dyDescent="0.35">
      <c r="A909" s="1"/>
      <c r="B909" s="1"/>
      <c r="C909" s="1"/>
      <c r="D909" s="1"/>
      <c r="E909" s="1"/>
      <c r="F909" s="1"/>
      <c r="G909" s="1"/>
      <c r="H909" s="1"/>
      <c r="I909" s="1"/>
      <c r="J909" s="1"/>
      <c r="K909" s="1"/>
      <c r="L909" s="1"/>
      <c r="M909" s="1"/>
    </row>
    <row r="910" spans="1:13" x14ac:dyDescent="0.35">
      <c r="A910" s="1"/>
      <c r="B910" s="1"/>
      <c r="C910" s="1"/>
      <c r="D910" s="1"/>
      <c r="E910" s="1"/>
      <c r="F910" s="1"/>
      <c r="G910" s="1"/>
      <c r="H910" s="1"/>
      <c r="I910" s="1"/>
      <c r="J910" s="1"/>
      <c r="K910" s="1"/>
      <c r="L910" s="1"/>
      <c r="M910" s="1"/>
    </row>
    <row r="911" spans="1:13" x14ac:dyDescent="0.35">
      <c r="A911" s="1"/>
      <c r="B911" s="1"/>
      <c r="C911" s="1"/>
      <c r="D911" s="1"/>
      <c r="E911" s="1"/>
      <c r="F911" s="1"/>
      <c r="G911" s="1"/>
      <c r="H911" s="1"/>
      <c r="I911" s="1"/>
      <c r="J911" s="1"/>
      <c r="K911" s="1"/>
      <c r="L911" s="1"/>
      <c r="M911" s="1"/>
    </row>
    <row r="912" spans="1:13" x14ac:dyDescent="0.35">
      <c r="A912" s="1"/>
      <c r="B912" s="1"/>
      <c r="C912" s="1"/>
      <c r="D912" s="1"/>
      <c r="E912" s="1"/>
      <c r="F912" s="1"/>
      <c r="G912" s="1"/>
      <c r="H912" s="1"/>
      <c r="I912" s="1"/>
      <c r="J912" s="1"/>
      <c r="K912" s="1"/>
      <c r="L912" s="1"/>
      <c r="M912" s="1"/>
    </row>
    <row r="913" spans="1:13" x14ac:dyDescent="0.35">
      <c r="A913" s="1"/>
      <c r="B913" s="1"/>
      <c r="C913" s="1"/>
      <c r="D913" s="1"/>
      <c r="E913" s="1"/>
      <c r="F913" s="1"/>
      <c r="G913" s="1"/>
      <c r="H913" s="1"/>
      <c r="I913" s="1"/>
      <c r="J913" s="1"/>
      <c r="K913" s="1"/>
      <c r="L913" s="1"/>
      <c r="M913" s="1"/>
    </row>
    <row r="914" spans="1:13" x14ac:dyDescent="0.35">
      <c r="A914" s="1"/>
      <c r="B914" s="1"/>
      <c r="C914" s="1"/>
      <c r="D914" s="1"/>
      <c r="E914" s="1"/>
      <c r="F914" s="1"/>
      <c r="G914" s="1"/>
      <c r="H914" s="1"/>
      <c r="I914" s="1"/>
      <c r="J914" s="1"/>
      <c r="K914" s="1"/>
      <c r="L914" s="1"/>
      <c r="M914" s="1"/>
    </row>
    <row r="915" spans="1:13" x14ac:dyDescent="0.35">
      <c r="A915" s="1"/>
      <c r="B915" s="1"/>
      <c r="C915" s="1"/>
      <c r="D915" s="1"/>
      <c r="E915" s="1"/>
      <c r="F915" s="1"/>
      <c r="G915" s="1"/>
      <c r="H915" s="1"/>
      <c r="I915" s="1"/>
      <c r="J915" s="1"/>
      <c r="K915" s="1"/>
      <c r="L915" s="1"/>
      <c r="M915" s="1"/>
    </row>
    <row r="916" spans="1:13" x14ac:dyDescent="0.35">
      <c r="A916" s="1"/>
      <c r="B916" s="1"/>
      <c r="C916" s="1"/>
      <c r="D916" s="1"/>
      <c r="E916" s="1"/>
      <c r="F916" s="1"/>
      <c r="G916" s="1"/>
      <c r="H916" s="1"/>
      <c r="I916" s="1"/>
      <c r="J916" s="1"/>
      <c r="K916" s="1"/>
      <c r="L916" s="1"/>
      <c r="M916" s="1"/>
    </row>
    <row r="917" spans="1:13" x14ac:dyDescent="0.35">
      <c r="A917" s="1"/>
      <c r="B917" s="1"/>
      <c r="C917" s="1"/>
      <c r="D917" s="1"/>
      <c r="E917" s="1"/>
      <c r="F917" s="1"/>
      <c r="G917" s="1"/>
      <c r="H917" s="1"/>
      <c r="I917" s="1"/>
      <c r="J917" s="1"/>
      <c r="K917" s="1"/>
      <c r="L917" s="1"/>
      <c r="M917" s="1"/>
    </row>
    <row r="918" spans="1:13" x14ac:dyDescent="0.35">
      <c r="A918" s="1"/>
      <c r="B918" s="1"/>
      <c r="C918" s="1"/>
      <c r="D918" s="1"/>
      <c r="E918" s="1"/>
      <c r="F918" s="1"/>
      <c r="G918" s="1"/>
      <c r="H918" s="1"/>
      <c r="I918" s="1"/>
      <c r="J918" s="1"/>
      <c r="K918" s="1"/>
      <c r="L918" s="1"/>
      <c r="M918" s="1"/>
    </row>
    <row r="919" spans="1:13" x14ac:dyDescent="0.35">
      <c r="A919" s="1"/>
      <c r="B919" s="1"/>
      <c r="C919" s="1"/>
      <c r="D919" s="1"/>
      <c r="E919" s="1"/>
      <c r="F919" s="1"/>
      <c r="G919" s="1"/>
      <c r="H919" s="1"/>
      <c r="I919" s="1"/>
      <c r="J919" s="1"/>
      <c r="K919" s="1"/>
      <c r="L919" s="1"/>
      <c r="M919" s="1"/>
    </row>
    <row r="920" spans="1:13" x14ac:dyDescent="0.35">
      <c r="A920" s="1"/>
      <c r="B920" s="1"/>
      <c r="C920" s="1"/>
      <c r="D920" s="1"/>
      <c r="E920" s="1"/>
      <c r="F920" s="1"/>
      <c r="G920" s="1"/>
      <c r="H920" s="1"/>
      <c r="I920" s="1"/>
      <c r="J920" s="1"/>
      <c r="K920" s="1"/>
      <c r="L920" s="1"/>
      <c r="M920" s="1"/>
    </row>
    <row r="921" spans="1:13" x14ac:dyDescent="0.35">
      <c r="A921" s="1"/>
      <c r="B921" s="1"/>
      <c r="C921" s="1"/>
      <c r="D921" s="1"/>
      <c r="E921" s="1"/>
      <c r="F921" s="1"/>
      <c r="G921" s="1"/>
      <c r="H921" s="1"/>
      <c r="I921" s="1"/>
      <c r="J921" s="1"/>
      <c r="K921" s="1"/>
      <c r="L921" s="1"/>
      <c r="M921" s="1"/>
    </row>
    <row r="922" spans="1:13" x14ac:dyDescent="0.35">
      <c r="A922" s="1"/>
      <c r="B922" s="1"/>
      <c r="C922" s="1"/>
      <c r="D922" s="1"/>
      <c r="E922" s="1"/>
      <c r="F922" s="1"/>
      <c r="G922" s="1"/>
      <c r="H922" s="1"/>
      <c r="I922" s="1"/>
      <c r="J922" s="1"/>
      <c r="K922" s="1"/>
      <c r="L922" s="1"/>
      <c r="M922" s="1"/>
    </row>
    <row r="923" spans="1:13" x14ac:dyDescent="0.35">
      <c r="A923" s="1"/>
      <c r="B923" s="1"/>
      <c r="C923" s="1"/>
      <c r="D923" s="1"/>
      <c r="E923" s="1"/>
      <c r="F923" s="1"/>
      <c r="G923" s="1"/>
      <c r="H923" s="1"/>
      <c r="I923" s="1"/>
      <c r="J923" s="1"/>
      <c r="K923" s="1"/>
      <c r="L923" s="1"/>
      <c r="M923" s="1"/>
    </row>
    <row r="924" spans="1:13" x14ac:dyDescent="0.35">
      <c r="A924" s="1"/>
      <c r="B924" s="1"/>
      <c r="C924" s="1"/>
      <c r="D924" s="1"/>
      <c r="E924" s="1"/>
      <c r="F924" s="1"/>
      <c r="G924" s="1"/>
      <c r="H924" s="1"/>
      <c r="I924" s="1"/>
      <c r="J924" s="1"/>
      <c r="K924" s="1"/>
      <c r="L924" s="1"/>
      <c r="M924" s="1"/>
    </row>
    <row r="925" spans="1:13" x14ac:dyDescent="0.35">
      <c r="A925" s="1"/>
      <c r="B925" s="1"/>
      <c r="C925" s="1"/>
      <c r="D925" s="1"/>
      <c r="E925" s="1"/>
      <c r="F925" s="1"/>
      <c r="G925" s="1"/>
      <c r="H925" s="1"/>
      <c r="I925" s="1"/>
      <c r="J925" s="1"/>
      <c r="K925" s="1"/>
      <c r="L925" s="1"/>
      <c r="M925" s="1"/>
    </row>
    <row r="926" spans="1:13" x14ac:dyDescent="0.35">
      <c r="A926" s="1"/>
      <c r="B926" s="1"/>
      <c r="C926" s="1"/>
      <c r="D926" s="1"/>
      <c r="E926" s="1"/>
      <c r="F926" s="1"/>
      <c r="G926" s="1"/>
      <c r="H926" s="1"/>
      <c r="I926" s="1"/>
      <c r="J926" s="1"/>
      <c r="K926" s="1"/>
      <c r="L926" s="1"/>
      <c r="M926" s="1"/>
    </row>
    <row r="927" spans="1:13" x14ac:dyDescent="0.35">
      <c r="A927" s="1"/>
      <c r="B927" s="1"/>
      <c r="C927" s="1"/>
      <c r="D927" s="1"/>
      <c r="E927" s="1"/>
      <c r="F927" s="1"/>
      <c r="G927" s="1"/>
      <c r="H927" s="1"/>
      <c r="I927" s="1"/>
      <c r="J927" s="1"/>
      <c r="K927" s="1"/>
      <c r="L927" s="1"/>
      <c r="M927" s="1"/>
    </row>
    <row r="928" spans="1:13" x14ac:dyDescent="0.35">
      <c r="A928" s="1"/>
      <c r="B928" s="1"/>
      <c r="C928" s="1"/>
      <c r="D928" s="1"/>
      <c r="E928" s="1"/>
      <c r="F928" s="1"/>
      <c r="G928" s="1"/>
      <c r="H928" s="1"/>
      <c r="I928" s="1"/>
      <c r="J928" s="1"/>
      <c r="K928" s="1"/>
      <c r="L928" s="1"/>
      <c r="M928" s="1"/>
    </row>
    <row r="929" spans="1:13" x14ac:dyDescent="0.35">
      <c r="A929" s="1"/>
      <c r="B929" s="1"/>
      <c r="C929" s="1"/>
      <c r="D929" s="1"/>
      <c r="E929" s="1"/>
      <c r="F929" s="1"/>
      <c r="G929" s="1"/>
      <c r="H929" s="1"/>
      <c r="I929" s="1"/>
      <c r="J929" s="1"/>
      <c r="K929" s="1"/>
      <c r="L929" s="1"/>
      <c r="M929" s="1"/>
    </row>
    <row r="930" spans="1:13" x14ac:dyDescent="0.35">
      <c r="A930" s="1"/>
      <c r="B930" s="1"/>
      <c r="C930" s="1"/>
      <c r="D930" s="1"/>
      <c r="E930" s="1"/>
      <c r="F930" s="1"/>
      <c r="G930" s="1"/>
      <c r="H930" s="1"/>
      <c r="I930" s="1"/>
      <c r="J930" s="1"/>
      <c r="K930" s="1"/>
      <c r="L930" s="1"/>
      <c r="M930" s="1"/>
    </row>
    <row r="931" spans="1:13" x14ac:dyDescent="0.35">
      <c r="A931" s="1"/>
      <c r="B931" s="1"/>
      <c r="C931" s="1"/>
      <c r="D931" s="1"/>
      <c r="E931" s="1"/>
      <c r="F931" s="1"/>
      <c r="G931" s="1"/>
      <c r="H931" s="1"/>
      <c r="I931" s="1"/>
      <c r="J931" s="1"/>
      <c r="K931" s="1"/>
      <c r="L931" s="1"/>
      <c r="M931" s="1"/>
    </row>
    <row r="932" spans="1:13" x14ac:dyDescent="0.35">
      <c r="A932" s="1"/>
      <c r="B932" s="1"/>
      <c r="C932" s="1"/>
      <c r="D932" s="1"/>
      <c r="E932" s="1"/>
      <c r="F932" s="1"/>
      <c r="G932" s="1"/>
      <c r="H932" s="1"/>
      <c r="I932" s="1"/>
      <c r="J932" s="1"/>
      <c r="K932" s="1"/>
      <c r="L932" s="1"/>
      <c r="M932" s="1"/>
    </row>
    <row r="933" spans="1:13" x14ac:dyDescent="0.35">
      <c r="A933" s="1"/>
      <c r="B933" s="1"/>
      <c r="C933" s="1"/>
      <c r="D933" s="1"/>
      <c r="E933" s="1"/>
      <c r="F933" s="1"/>
      <c r="G933" s="1"/>
      <c r="H933" s="1"/>
      <c r="I933" s="1"/>
      <c r="J933" s="1"/>
      <c r="K933" s="1"/>
      <c r="L933" s="1"/>
      <c r="M933" s="1"/>
    </row>
    <row r="934" spans="1:13" x14ac:dyDescent="0.35">
      <c r="A934" s="1"/>
      <c r="B934" s="1"/>
      <c r="C934" s="1"/>
      <c r="D934" s="1"/>
      <c r="E934" s="1"/>
      <c r="F934" s="1"/>
      <c r="G934" s="1"/>
      <c r="H934" s="1"/>
      <c r="I934" s="1"/>
      <c r="J934" s="1"/>
      <c r="K934" s="1"/>
      <c r="L934" s="1"/>
      <c r="M934" s="1"/>
    </row>
    <row r="935" spans="1:13" x14ac:dyDescent="0.35">
      <c r="A935" s="1"/>
      <c r="B935" s="1"/>
      <c r="C935" s="1"/>
      <c r="D935" s="1"/>
      <c r="E935" s="1"/>
      <c r="F935" s="1"/>
      <c r="G935" s="1"/>
      <c r="H935" s="1"/>
      <c r="I935" s="1"/>
      <c r="J935" s="1"/>
      <c r="K935" s="1"/>
      <c r="L935" s="1"/>
      <c r="M935" s="1"/>
    </row>
    <row r="936" spans="1:13" x14ac:dyDescent="0.35">
      <c r="A936" s="1"/>
      <c r="B936" s="1"/>
      <c r="C936" s="1"/>
      <c r="D936" s="1"/>
      <c r="E936" s="1"/>
      <c r="F936" s="1"/>
      <c r="G936" s="1"/>
      <c r="H936" s="1"/>
      <c r="I936" s="1"/>
      <c r="J936" s="1"/>
      <c r="K936" s="1"/>
      <c r="L936" s="1"/>
      <c r="M936" s="1"/>
    </row>
    <row r="937" spans="1:13" x14ac:dyDescent="0.35">
      <c r="A937" s="1"/>
      <c r="B937" s="1"/>
      <c r="C937" s="1"/>
      <c r="D937" s="1"/>
      <c r="E937" s="1"/>
      <c r="F937" s="1"/>
      <c r="G937" s="1"/>
      <c r="H937" s="1"/>
      <c r="I937" s="1"/>
      <c r="J937" s="1"/>
      <c r="K937" s="1"/>
      <c r="L937" s="1"/>
      <c r="M937" s="1"/>
    </row>
    <row r="938" spans="1:13" x14ac:dyDescent="0.35">
      <c r="A938" s="1"/>
      <c r="B938" s="1"/>
      <c r="C938" s="1"/>
      <c r="D938" s="1"/>
      <c r="E938" s="1"/>
      <c r="F938" s="1"/>
      <c r="G938" s="1"/>
      <c r="H938" s="1"/>
      <c r="I938" s="1"/>
      <c r="J938" s="1"/>
      <c r="K938" s="1"/>
      <c r="L938" s="1"/>
      <c r="M938" s="1"/>
    </row>
    <row r="939" spans="1:13" x14ac:dyDescent="0.35">
      <c r="A939" s="1"/>
      <c r="B939" s="1"/>
      <c r="C939" s="1"/>
      <c r="D939" s="1"/>
      <c r="E939" s="1"/>
      <c r="F939" s="1"/>
      <c r="G939" s="1"/>
      <c r="H939" s="1"/>
      <c r="I939" s="1"/>
      <c r="J939" s="1"/>
      <c r="K939" s="1"/>
      <c r="L939" s="1"/>
      <c r="M939" s="1"/>
    </row>
    <row r="940" spans="1:13" x14ac:dyDescent="0.35">
      <c r="A940" s="1"/>
      <c r="B940" s="1"/>
      <c r="C940" s="1"/>
      <c r="D940" s="1"/>
      <c r="E940" s="1"/>
      <c r="F940" s="1"/>
      <c r="G940" s="1"/>
      <c r="H940" s="1"/>
      <c r="I940" s="1"/>
      <c r="J940" s="1"/>
      <c r="K940" s="1"/>
      <c r="L940" s="1"/>
      <c r="M940" s="1"/>
    </row>
    <row r="941" spans="1:13" x14ac:dyDescent="0.35">
      <c r="A941" s="1"/>
      <c r="B941" s="1"/>
      <c r="C941" s="1"/>
      <c r="D941" s="1"/>
      <c r="E941" s="1"/>
      <c r="F941" s="1"/>
      <c r="G941" s="1"/>
      <c r="H941" s="1"/>
      <c r="I941" s="1"/>
      <c r="J941" s="1"/>
      <c r="K941" s="1"/>
      <c r="L941" s="1"/>
      <c r="M941" s="1"/>
    </row>
    <row r="942" spans="1:13" x14ac:dyDescent="0.35">
      <c r="A942" s="1"/>
      <c r="B942" s="1"/>
      <c r="C942" s="1"/>
      <c r="D942" s="1"/>
      <c r="E942" s="1"/>
      <c r="F942" s="1"/>
      <c r="G942" s="1"/>
      <c r="H942" s="1"/>
      <c r="I942" s="1"/>
      <c r="J942" s="1"/>
      <c r="K942" s="1"/>
      <c r="L942" s="1"/>
      <c r="M942" s="1"/>
    </row>
    <row r="943" spans="1:13" x14ac:dyDescent="0.35">
      <c r="A943" s="1"/>
      <c r="B943" s="1"/>
      <c r="C943" s="1"/>
      <c r="D943" s="1"/>
      <c r="E943" s="1"/>
      <c r="F943" s="1"/>
      <c r="G943" s="1"/>
      <c r="H943" s="1"/>
      <c r="I943" s="1"/>
      <c r="J943" s="1"/>
      <c r="K943" s="1"/>
      <c r="L943" s="1"/>
      <c r="M943" s="1"/>
    </row>
    <row r="944" spans="1:13" x14ac:dyDescent="0.35">
      <c r="A944" s="1"/>
      <c r="B944" s="1"/>
      <c r="C944" s="1"/>
      <c r="D944" s="1"/>
      <c r="E944" s="1"/>
      <c r="F944" s="1"/>
      <c r="G944" s="1"/>
      <c r="H944" s="1"/>
      <c r="I944" s="1"/>
      <c r="J944" s="1"/>
      <c r="K944" s="1"/>
      <c r="L944" s="1"/>
      <c r="M944" s="1"/>
    </row>
    <row r="945" spans="1:13" x14ac:dyDescent="0.35">
      <c r="A945" s="1"/>
      <c r="B945" s="1"/>
      <c r="C945" s="1"/>
      <c r="D945" s="1"/>
      <c r="E945" s="1"/>
      <c r="F945" s="1"/>
      <c r="G945" s="1"/>
      <c r="H945" s="1"/>
      <c r="I945" s="1"/>
      <c r="J945" s="1"/>
      <c r="K945" s="1"/>
      <c r="L945" s="1"/>
      <c r="M945" s="1"/>
    </row>
    <row r="946" spans="1:13" x14ac:dyDescent="0.35">
      <c r="A946" s="1"/>
      <c r="B946" s="1"/>
      <c r="C946" s="1"/>
      <c r="D946" s="1"/>
      <c r="E946" s="1"/>
      <c r="F946" s="1"/>
      <c r="G946" s="1"/>
      <c r="H946" s="1"/>
      <c r="I946" s="1"/>
      <c r="J946" s="1"/>
      <c r="K946" s="1"/>
      <c r="L946" s="1"/>
      <c r="M946" s="1"/>
    </row>
    <row r="947" spans="1:13" x14ac:dyDescent="0.35">
      <c r="A947" s="1"/>
      <c r="B947" s="1"/>
      <c r="C947" s="1"/>
      <c r="D947" s="1"/>
      <c r="E947" s="1"/>
      <c r="F947" s="1"/>
      <c r="G947" s="1"/>
      <c r="H947" s="1"/>
      <c r="I947" s="1"/>
      <c r="J947" s="1"/>
      <c r="K947" s="1"/>
      <c r="L947" s="1"/>
      <c r="M947" s="1"/>
    </row>
    <row r="948" spans="1:13" x14ac:dyDescent="0.35">
      <c r="A948" s="1"/>
      <c r="B948" s="1"/>
      <c r="C948" s="1"/>
      <c r="D948" s="1"/>
      <c r="E948" s="1"/>
      <c r="F948" s="1"/>
      <c r="G948" s="1"/>
      <c r="H948" s="1"/>
      <c r="I948" s="1"/>
      <c r="J948" s="1"/>
      <c r="K948" s="1"/>
      <c r="L948" s="1"/>
      <c r="M948" s="1"/>
    </row>
    <row r="949" spans="1:13" x14ac:dyDescent="0.35">
      <c r="A949" s="1"/>
      <c r="B949" s="1"/>
      <c r="C949" s="1"/>
      <c r="D949" s="1"/>
      <c r="E949" s="1"/>
      <c r="F949" s="1"/>
      <c r="G949" s="1"/>
      <c r="H949" s="1"/>
      <c r="I949" s="1"/>
      <c r="J949" s="1"/>
      <c r="K949" s="1"/>
      <c r="L949" s="1"/>
      <c r="M949" s="1"/>
    </row>
    <row r="950" spans="1:13" x14ac:dyDescent="0.35">
      <c r="A950" s="1"/>
      <c r="B950" s="1"/>
      <c r="C950" s="1"/>
      <c r="D950" s="1"/>
      <c r="E950" s="1"/>
      <c r="F950" s="1"/>
      <c r="G950" s="1"/>
      <c r="H950" s="1"/>
      <c r="I950" s="1"/>
      <c r="J950" s="1"/>
      <c r="K950" s="1"/>
      <c r="L950" s="1"/>
      <c r="M950" s="1"/>
    </row>
    <row r="951" spans="1:13" x14ac:dyDescent="0.35">
      <c r="A951" s="1"/>
      <c r="B951" s="1"/>
      <c r="C951" s="1"/>
      <c r="D951" s="1"/>
      <c r="E951" s="1"/>
      <c r="F951" s="1"/>
      <c r="G951" s="1"/>
      <c r="H951" s="1"/>
      <c r="I951" s="1"/>
      <c r="J951" s="1"/>
      <c r="K951" s="1"/>
      <c r="L951" s="1"/>
      <c r="M951" s="1"/>
    </row>
    <row r="952" spans="1:13" x14ac:dyDescent="0.35">
      <c r="A952" s="1"/>
      <c r="B952" s="1"/>
      <c r="C952" s="1"/>
      <c r="D952" s="1"/>
      <c r="E952" s="1"/>
      <c r="F952" s="1"/>
      <c r="G952" s="1"/>
      <c r="H952" s="1"/>
      <c r="I952" s="1"/>
      <c r="J952" s="1"/>
      <c r="K952" s="1"/>
      <c r="L952" s="1"/>
      <c r="M952" s="1"/>
    </row>
    <row r="953" spans="1:13" x14ac:dyDescent="0.35">
      <c r="A953" s="1"/>
      <c r="B953" s="1"/>
      <c r="C953" s="1"/>
      <c r="D953" s="1"/>
      <c r="E953" s="1"/>
      <c r="F953" s="1"/>
      <c r="G953" s="1"/>
      <c r="H953" s="1"/>
      <c r="I953" s="1"/>
      <c r="J953" s="1"/>
      <c r="K953" s="1"/>
      <c r="L953" s="1"/>
      <c r="M953" s="1"/>
    </row>
    <row r="954" spans="1:13" x14ac:dyDescent="0.35">
      <c r="A954" s="1"/>
      <c r="B954" s="1"/>
      <c r="C954" s="1"/>
      <c r="D954" s="1"/>
      <c r="E954" s="1"/>
      <c r="F954" s="1"/>
      <c r="G954" s="1"/>
      <c r="H954" s="1"/>
      <c r="I954" s="1"/>
      <c r="J954" s="1"/>
      <c r="K954" s="1"/>
      <c r="L954" s="1"/>
      <c r="M954" s="1"/>
    </row>
    <row r="955" spans="1:13" x14ac:dyDescent="0.35">
      <c r="A955" s="1"/>
      <c r="B955" s="1"/>
      <c r="C955" s="1"/>
      <c r="D955" s="1"/>
      <c r="E955" s="1"/>
      <c r="F955" s="1"/>
      <c r="G955" s="1"/>
      <c r="H955" s="1"/>
      <c r="I955" s="1"/>
      <c r="J955" s="1"/>
      <c r="K955" s="1"/>
      <c r="L955" s="1"/>
      <c r="M955" s="1"/>
    </row>
    <row r="956" spans="1:13" x14ac:dyDescent="0.35">
      <c r="A956" s="1"/>
      <c r="B956" s="1"/>
      <c r="C956" s="1"/>
      <c r="D956" s="1"/>
      <c r="E956" s="1"/>
      <c r="F956" s="1"/>
      <c r="G956" s="1"/>
      <c r="H956" s="1"/>
      <c r="I956" s="1"/>
      <c r="J956" s="1"/>
      <c r="K956" s="1"/>
      <c r="L956" s="1"/>
      <c r="M956" s="1"/>
    </row>
    <row r="957" spans="1:13" x14ac:dyDescent="0.35">
      <c r="A957" s="1"/>
      <c r="B957" s="1"/>
      <c r="C957" s="1"/>
      <c r="D957" s="1"/>
      <c r="E957" s="1"/>
      <c r="F957" s="1"/>
      <c r="G957" s="1"/>
      <c r="H957" s="1"/>
      <c r="I957" s="1"/>
      <c r="J957" s="1"/>
      <c r="K957" s="1"/>
      <c r="L957" s="1"/>
      <c r="M957" s="1"/>
    </row>
    <row r="958" spans="1:13" x14ac:dyDescent="0.35">
      <c r="A958" s="1"/>
      <c r="B958" s="1"/>
      <c r="C958" s="1"/>
      <c r="D958" s="1"/>
      <c r="E958" s="1"/>
      <c r="F958" s="1"/>
      <c r="G958" s="1"/>
      <c r="H958" s="1"/>
      <c r="I958" s="1"/>
      <c r="J958" s="1"/>
      <c r="K958" s="1"/>
      <c r="L958" s="1"/>
      <c r="M958" s="1"/>
    </row>
    <row r="959" spans="1:13" x14ac:dyDescent="0.35">
      <c r="A959" s="1"/>
      <c r="B959" s="1"/>
      <c r="C959" s="1"/>
      <c r="D959" s="1"/>
      <c r="E959" s="1"/>
      <c r="F959" s="1"/>
      <c r="G959" s="1"/>
      <c r="H959" s="1"/>
      <c r="I959" s="1"/>
      <c r="J959" s="1"/>
      <c r="K959" s="1"/>
      <c r="L959" s="1"/>
      <c r="M959" s="1"/>
    </row>
    <row r="960" spans="1:13" x14ac:dyDescent="0.35">
      <c r="A960" s="1"/>
      <c r="B960" s="1"/>
      <c r="C960" s="1"/>
      <c r="D960" s="1"/>
      <c r="E960" s="1"/>
      <c r="F960" s="1"/>
      <c r="G960" s="1"/>
      <c r="H960" s="1"/>
      <c r="I960" s="1"/>
      <c r="J960" s="1"/>
      <c r="K960" s="1"/>
      <c r="L960" s="1"/>
      <c r="M960" s="1"/>
    </row>
    <row r="961" spans="1:13" x14ac:dyDescent="0.35">
      <c r="A961" s="1"/>
      <c r="B961" s="1"/>
      <c r="C961" s="1"/>
      <c r="D961" s="1"/>
      <c r="E961" s="1"/>
      <c r="F961" s="1"/>
      <c r="G961" s="1"/>
      <c r="H961" s="1"/>
      <c r="I961" s="1"/>
      <c r="J961" s="1"/>
      <c r="K961" s="1"/>
      <c r="L961" s="1"/>
      <c r="M961" s="1"/>
    </row>
    <row r="962" spans="1:13" x14ac:dyDescent="0.35">
      <c r="A962" s="1"/>
      <c r="B962" s="1"/>
      <c r="C962" s="1"/>
      <c r="D962" s="1"/>
      <c r="E962" s="1"/>
      <c r="F962" s="1"/>
      <c r="G962" s="1"/>
      <c r="H962" s="1"/>
      <c r="I962" s="1"/>
      <c r="J962" s="1"/>
      <c r="K962" s="1"/>
      <c r="L962" s="1"/>
      <c r="M962" s="1"/>
    </row>
    <row r="963" spans="1:13" x14ac:dyDescent="0.35">
      <c r="A963" s="1"/>
      <c r="B963" s="1"/>
      <c r="C963" s="1"/>
      <c r="D963" s="1"/>
      <c r="E963" s="1"/>
      <c r="F963" s="1"/>
      <c r="G963" s="1"/>
      <c r="H963" s="1"/>
      <c r="I963" s="1"/>
      <c r="J963" s="1"/>
      <c r="K963" s="1"/>
      <c r="L963" s="1"/>
      <c r="M963" s="1"/>
    </row>
    <row r="964" spans="1:13" x14ac:dyDescent="0.35">
      <c r="A964" s="1"/>
      <c r="B964" s="1"/>
      <c r="C964" s="1"/>
      <c r="D964" s="1"/>
      <c r="E964" s="1"/>
      <c r="F964" s="1"/>
      <c r="G964" s="1"/>
      <c r="H964" s="1"/>
      <c r="I964" s="1"/>
      <c r="J964" s="1"/>
      <c r="K964" s="1"/>
      <c r="L964" s="1"/>
      <c r="M964" s="1"/>
    </row>
    <row r="965" spans="1:13" x14ac:dyDescent="0.35">
      <c r="A965" s="1"/>
      <c r="B965" s="1"/>
      <c r="C965" s="1"/>
      <c r="D965" s="1"/>
      <c r="E965" s="1"/>
      <c r="F965" s="1"/>
      <c r="G965" s="1"/>
      <c r="H965" s="1"/>
      <c r="I965" s="1"/>
      <c r="J965" s="1"/>
      <c r="K965" s="1"/>
      <c r="L965" s="1"/>
      <c r="M965" s="1"/>
    </row>
    <row r="966" spans="1:13" x14ac:dyDescent="0.35">
      <c r="A966" s="1"/>
      <c r="B966" s="1"/>
      <c r="C966" s="1"/>
      <c r="D966" s="1"/>
      <c r="E966" s="1"/>
      <c r="F966" s="1"/>
      <c r="G966" s="1"/>
      <c r="H966" s="1"/>
      <c r="I966" s="1"/>
      <c r="J966" s="1"/>
      <c r="K966" s="1"/>
      <c r="L966" s="1"/>
      <c r="M966" s="1"/>
    </row>
    <row r="967" spans="1:13" x14ac:dyDescent="0.35">
      <c r="A967" s="1"/>
      <c r="B967" s="1"/>
      <c r="C967" s="1"/>
      <c r="D967" s="1"/>
      <c r="E967" s="1"/>
      <c r="F967" s="1"/>
      <c r="G967" s="1"/>
      <c r="H967" s="1"/>
      <c r="I967" s="1"/>
      <c r="J967" s="1"/>
      <c r="K967" s="1"/>
      <c r="L967" s="1"/>
      <c r="M967" s="1"/>
    </row>
    <row r="968" spans="1:13" x14ac:dyDescent="0.35">
      <c r="A968" s="1"/>
      <c r="B968" s="1"/>
      <c r="C968" s="1"/>
      <c r="D968" s="1"/>
      <c r="E968" s="1"/>
      <c r="F968" s="1"/>
      <c r="G968" s="1"/>
      <c r="H968" s="1"/>
      <c r="I968" s="1"/>
      <c r="J968" s="1"/>
      <c r="K968" s="1"/>
      <c r="L968" s="1"/>
      <c r="M968" s="1"/>
    </row>
    <row r="969" spans="1:13" x14ac:dyDescent="0.35">
      <c r="A969" s="1"/>
      <c r="B969" s="1"/>
      <c r="C969" s="1"/>
      <c r="D969" s="1"/>
      <c r="E969" s="1"/>
      <c r="F969" s="1"/>
      <c r="G969" s="1"/>
      <c r="H969" s="1"/>
      <c r="I969" s="1"/>
      <c r="J969" s="1"/>
      <c r="K969" s="1"/>
      <c r="L969" s="1"/>
      <c r="M969" s="1"/>
    </row>
    <row r="970" spans="1:13" x14ac:dyDescent="0.35">
      <c r="A970" s="1"/>
      <c r="B970" s="1"/>
      <c r="C970" s="1"/>
      <c r="D970" s="1"/>
      <c r="E970" s="1"/>
      <c r="F970" s="1"/>
      <c r="G970" s="1"/>
      <c r="H970" s="1"/>
      <c r="I970" s="1"/>
      <c r="J970" s="1"/>
      <c r="K970" s="1"/>
      <c r="L970" s="1"/>
      <c r="M970" s="1"/>
    </row>
    <row r="971" spans="1:13" x14ac:dyDescent="0.35">
      <c r="A971" s="1"/>
      <c r="B971" s="1"/>
      <c r="C971" s="1"/>
      <c r="D971" s="1"/>
      <c r="E971" s="1"/>
      <c r="F971" s="1"/>
      <c r="G971" s="1"/>
      <c r="H971" s="1"/>
      <c r="I971" s="1"/>
      <c r="J971" s="1"/>
      <c r="K971" s="1"/>
      <c r="L971" s="1"/>
      <c r="M971" s="1"/>
    </row>
    <row r="972" spans="1:13" x14ac:dyDescent="0.35">
      <c r="A972" s="1"/>
      <c r="B972" s="1"/>
      <c r="C972" s="1"/>
      <c r="D972" s="1"/>
      <c r="E972" s="1"/>
      <c r="F972" s="1"/>
      <c r="G972" s="1"/>
      <c r="H972" s="1"/>
      <c r="I972" s="1"/>
      <c r="J972" s="1"/>
      <c r="K972" s="1"/>
      <c r="L972" s="1"/>
      <c r="M972" s="1"/>
    </row>
    <row r="973" spans="1:13" x14ac:dyDescent="0.35">
      <c r="A973" s="1"/>
      <c r="B973" s="1"/>
      <c r="C973" s="1"/>
      <c r="D973" s="1"/>
      <c r="E973" s="1"/>
      <c r="F973" s="1"/>
      <c r="G973" s="1"/>
      <c r="H973" s="1"/>
      <c r="I973" s="1"/>
      <c r="J973" s="1"/>
      <c r="K973" s="1"/>
      <c r="L973" s="1"/>
      <c r="M973" s="1"/>
    </row>
    <row r="974" spans="1:13" x14ac:dyDescent="0.35">
      <c r="A974" s="1"/>
      <c r="B974" s="1"/>
      <c r="C974" s="1"/>
      <c r="D974" s="1"/>
      <c r="E974" s="1"/>
      <c r="F974" s="1"/>
      <c r="G974" s="1"/>
      <c r="H974" s="1"/>
      <c r="I974" s="1"/>
      <c r="J974" s="1"/>
      <c r="K974" s="1"/>
      <c r="L974" s="1"/>
      <c r="M974" s="1"/>
    </row>
    <row r="975" spans="1:13" x14ac:dyDescent="0.35">
      <c r="A975" s="1"/>
      <c r="B975" s="1"/>
      <c r="C975" s="1"/>
      <c r="D975" s="1"/>
      <c r="E975" s="1"/>
      <c r="F975" s="1"/>
      <c r="G975" s="1"/>
      <c r="H975" s="1"/>
      <c r="I975" s="1"/>
      <c r="J975" s="1"/>
      <c r="K975" s="1"/>
      <c r="L975" s="1"/>
      <c r="M975" s="1"/>
    </row>
    <row r="976" spans="1:13" x14ac:dyDescent="0.35">
      <c r="A976" s="1"/>
      <c r="B976" s="1"/>
      <c r="C976" s="1"/>
      <c r="D976" s="1"/>
      <c r="E976" s="1"/>
      <c r="F976" s="1"/>
      <c r="G976" s="1"/>
      <c r="H976" s="1"/>
      <c r="I976" s="1"/>
      <c r="J976" s="1"/>
      <c r="K976" s="1"/>
      <c r="L976" s="1"/>
      <c r="M976" s="1"/>
    </row>
    <row r="977" spans="1:13" x14ac:dyDescent="0.35">
      <c r="A977" s="1"/>
      <c r="B977" s="1"/>
      <c r="C977" s="1"/>
      <c r="D977" s="1"/>
      <c r="E977" s="1"/>
      <c r="F977" s="1"/>
      <c r="G977" s="1"/>
      <c r="H977" s="1"/>
      <c r="I977" s="1"/>
      <c r="J977" s="1"/>
      <c r="K977" s="1"/>
      <c r="L977" s="1"/>
      <c r="M977" s="1"/>
    </row>
    <row r="978" spans="1:13" x14ac:dyDescent="0.35">
      <c r="A978" s="1"/>
      <c r="B978" s="1"/>
      <c r="C978" s="1"/>
      <c r="D978" s="1"/>
      <c r="E978" s="1"/>
      <c r="F978" s="1"/>
      <c r="G978" s="1"/>
      <c r="H978" s="1"/>
      <c r="I978" s="1"/>
      <c r="J978" s="1"/>
      <c r="K978" s="1"/>
      <c r="L978" s="1"/>
      <c r="M978" s="1"/>
    </row>
    <row r="979" spans="1:13" x14ac:dyDescent="0.35">
      <c r="A979" s="1"/>
      <c r="B979" s="1"/>
      <c r="C979" s="1"/>
      <c r="D979" s="1"/>
      <c r="E979" s="1"/>
      <c r="F979" s="1"/>
      <c r="G979" s="1"/>
      <c r="H979" s="1"/>
      <c r="I979" s="1"/>
      <c r="J979" s="1"/>
      <c r="K979" s="1"/>
      <c r="L979" s="1"/>
      <c r="M979" s="1"/>
    </row>
    <row r="980" spans="1:13" x14ac:dyDescent="0.35">
      <c r="A980" s="1"/>
      <c r="B980" s="1"/>
      <c r="C980" s="1"/>
      <c r="D980" s="1"/>
      <c r="E980" s="1"/>
      <c r="F980" s="1"/>
      <c r="G980" s="1"/>
      <c r="H980" s="1"/>
      <c r="I980" s="1"/>
      <c r="J980" s="1"/>
      <c r="K980" s="1"/>
      <c r="L980" s="1"/>
      <c r="M980" s="1"/>
    </row>
    <row r="981" spans="1:13" x14ac:dyDescent="0.35">
      <c r="A981" s="1"/>
      <c r="B981" s="1"/>
      <c r="C981" s="1"/>
      <c r="D981" s="1"/>
      <c r="E981" s="1"/>
      <c r="F981" s="1"/>
      <c r="G981" s="1"/>
      <c r="H981" s="1"/>
      <c r="I981" s="1"/>
      <c r="J981" s="1"/>
      <c r="K981" s="1"/>
      <c r="L981" s="1"/>
      <c r="M981" s="1"/>
    </row>
    <row r="982" spans="1:13" x14ac:dyDescent="0.35">
      <c r="A982" s="1"/>
      <c r="B982" s="1"/>
      <c r="C982" s="1"/>
      <c r="D982" s="1"/>
      <c r="E982" s="1"/>
      <c r="F982" s="1"/>
      <c r="G982" s="1"/>
      <c r="H982" s="1"/>
      <c r="I982" s="1"/>
      <c r="J982" s="1"/>
      <c r="K982" s="1"/>
      <c r="L982" s="1"/>
      <c r="M982" s="1"/>
    </row>
    <row r="983" spans="1:13" x14ac:dyDescent="0.35">
      <c r="A983" s="1"/>
      <c r="B983" s="1"/>
      <c r="C983" s="1"/>
      <c r="D983" s="1"/>
      <c r="E983" s="1"/>
      <c r="F983" s="1"/>
      <c r="G983" s="1"/>
      <c r="H983" s="1"/>
      <c r="I983" s="1"/>
      <c r="J983" s="1"/>
      <c r="K983" s="1"/>
      <c r="L983" s="1"/>
      <c r="M983" s="1"/>
    </row>
    <row r="984" spans="1:13" x14ac:dyDescent="0.35">
      <c r="A984" s="1"/>
      <c r="B984" s="1"/>
      <c r="C984" s="1"/>
      <c r="D984" s="1"/>
      <c r="E984" s="1"/>
      <c r="F984" s="1"/>
      <c r="G984" s="1"/>
      <c r="H984" s="1"/>
      <c r="I984" s="1"/>
      <c r="J984" s="1"/>
      <c r="K984" s="1"/>
      <c r="L984" s="1"/>
      <c r="M984" s="1"/>
    </row>
    <row r="985" spans="1:13" x14ac:dyDescent="0.35">
      <c r="A985" s="1"/>
      <c r="B985" s="1"/>
      <c r="C985" s="1"/>
      <c r="D985" s="1"/>
      <c r="E985" s="1"/>
      <c r="F985" s="1"/>
      <c r="G985" s="1"/>
      <c r="H985" s="1"/>
      <c r="I985" s="1"/>
      <c r="J985" s="1"/>
      <c r="K985" s="1"/>
      <c r="L985" s="1"/>
      <c r="M985" s="1"/>
    </row>
    <row r="986" spans="1:13" x14ac:dyDescent="0.35">
      <c r="A986" s="1"/>
      <c r="B986" s="1"/>
      <c r="C986" s="1"/>
      <c r="D986" s="1"/>
      <c r="E986" s="1"/>
      <c r="F986" s="1"/>
      <c r="G986" s="1"/>
      <c r="H986" s="1"/>
      <c r="I986" s="1"/>
      <c r="J986" s="1"/>
      <c r="K986" s="1"/>
      <c r="L986" s="1"/>
      <c r="M986" s="1"/>
    </row>
    <row r="987" spans="1:13" x14ac:dyDescent="0.35">
      <c r="A987" s="1"/>
      <c r="B987" s="1"/>
      <c r="C987" s="1"/>
      <c r="D987" s="1"/>
      <c r="E987" s="1"/>
      <c r="F987" s="1"/>
      <c r="G987" s="1"/>
      <c r="H987" s="1"/>
      <c r="I987" s="1"/>
      <c r="J987" s="1"/>
      <c r="K987" s="1"/>
      <c r="L987" s="1"/>
      <c r="M987" s="1"/>
    </row>
    <row r="988" spans="1:13" x14ac:dyDescent="0.35">
      <c r="A988" s="1"/>
      <c r="B988" s="1"/>
      <c r="C988" s="1"/>
      <c r="D988" s="1"/>
      <c r="E988" s="1"/>
      <c r="F988" s="1"/>
      <c r="G988" s="1"/>
      <c r="H988" s="1"/>
      <c r="I988" s="1"/>
      <c r="J988" s="1"/>
      <c r="K988" s="1"/>
      <c r="L988" s="1"/>
      <c r="M988" s="1"/>
    </row>
    <row r="989" spans="1:13" x14ac:dyDescent="0.35">
      <c r="A989" s="1"/>
      <c r="B989" s="1"/>
      <c r="C989" s="1"/>
      <c r="D989" s="1"/>
      <c r="E989" s="1"/>
      <c r="F989" s="1"/>
      <c r="G989" s="1"/>
      <c r="H989" s="1"/>
      <c r="I989" s="1"/>
      <c r="J989" s="1"/>
      <c r="K989" s="1"/>
      <c r="L989" s="1"/>
      <c r="M989" s="1"/>
    </row>
    <row r="990" spans="1:13" x14ac:dyDescent="0.35">
      <c r="A990" s="1"/>
      <c r="B990" s="1"/>
      <c r="C990" s="1"/>
      <c r="D990" s="1"/>
      <c r="E990" s="1"/>
      <c r="F990" s="1"/>
      <c r="G990" s="1"/>
      <c r="H990" s="1"/>
      <c r="I990" s="1"/>
      <c r="J990" s="1"/>
      <c r="K990" s="1"/>
      <c r="L990" s="1"/>
      <c r="M990" s="1"/>
    </row>
    <row r="991" spans="1:13" x14ac:dyDescent="0.35">
      <c r="A991" s="1"/>
      <c r="B991" s="1"/>
      <c r="C991" s="1"/>
      <c r="D991" s="1"/>
      <c r="E991" s="1"/>
      <c r="F991" s="1"/>
      <c r="G991" s="1"/>
      <c r="H991" s="1"/>
      <c r="I991" s="1"/>
      <c r="J991" s="1"/>
      <c r="K991" s="1"/>
      <c r="L991" s="1"/>
      <c r="M991" s="1"/>
    </row>
    <row r="992" spans="1:13" x14ac:dyDescent="0.35">
      <c r="A992" s="1"/>
      <c r="B992" s="1"/>
      <c r="C992" s="1"/>
      <c r="D992" s="1"/>
      <c r="E992" s="1"/>
      <c r="F992" s="1"/>
      <c r="G992" s="1"/>
      <c r="H992" s="1"/>
      <c r="I992" s="1"/>
      <c r="J992" s="1"/>
      <c r="K992" s="1"/>
      <c r="L992" s="1"/>
      <c r="M992" s="1"/>
    </row>
    <row r="993" spans="1:13" x14ac:dyDescent="0.35">
      <c r="A993" s="1"/>
      <c r="B993" s="1"/>
      <c r="C993" s="1"/>
      <c r="D993" s="1"/>
      <c r="E993" s="1"/>
      <c r="F993" s="1"/>
      <c r="G993" s="1"/>
      <c r="H993" s="1"/>
      <c r="I993" s="1"/>
      <c r="J993" s="1"/>
      <c r="K993" s="1"/>
      <c r="L993" s="1"/>
      <c r="M993" s="1"/>
    </row>
    <row r="994" spans="1:13" x14ac:dyDescent="0.35">
      <c r="A994" s="1"/>
      <c r="B994" s="1"/>
      <c r="C994" s="1"/>
      <c r="D994" s="1"/>
      <c r="E994" s="1"/>
      <c r="F994" s="1"/>
      <c r="G994" s="1"/>
      <c r="H994" s="1"/>
      <c r="I994" s="1"/>
      <c r="J994" s="1"/>
      <c r="K994" s="1"/>
      <c r="L994" s="1"/>
      <c r="M994" s="1"/>
    </row>
    <row r="995" spans="1:13" x14ac:dyDescent="0.35">
      <c r="A995" s="1"/>
      <c r="B995" s="1"/>
      <c r="C995" s="1"/>
      <c r="D995" s="1"/>
      <c r="E995" s="1"/>
      <c r="F995" s="1"/>
      <c r="G995" s="1"/>
      <c r="H995" s="1"/>
      <c r="I995" s="1"/>
      <c r="J995" s="1"/>
      <c r="K995" s="1"/>
      <c r="L995" s="1"/>
      <c r="M995" s="1"/>
    </row>
    <row r="996" spans="1:13" x14ac:dyDescent="0.35">
      <c r="A996" s="1"/>
      <c r="B996" s="1"/>
      <c r="C996" s="1"/>
      <c r="D996" s="1"/>
      <c r="E996" s="1"/>
      <c r="F996" s="1"/>
      <c r="G996" s="1"/>
      <c r="H996" s="1"/>
      <c r="I996" s="1"/>
      <c r="J996" s="1"/>
      <c r="K996" s="1"/>
      <c r="L996" s="1"/>
      <c r="M996" s="1"/>
    </row>
    <row r="997" spans="1:13" x14ac:dyDescent="0.35">
      <c r="A997" s="1"/>
      <c r="B997" s="1"/>
      <c r="C997" s="1"/>
      <c r="D997" s="1"/>
      <c r="E997" s="1"/>
      <c r="F997" s="1"/>
      <c r="G997" s="1"/>
      <c r="H997" s="1"/>
      <c r="I997" s="1"/>
      <c r="J997" s="1"/>
      <c r="K997" s="1"/>
      <c r="L997" s="1"/>
      <c r="M997" s="1"/>
    </row>
    <row r="998" spans="1:13" x14ac:dyDescent="0.35">
      <c r="A998" s="1"/>
      <c r="B998" s="1"/>
      <c r="C998" s="1"/>
      <c r="D998" s="1"/>
      <c r="E998" s="1"/>
      <c r="F998" s="1"/>
      <c r="G998" s="1"/>
      <c r="H998" s="1"/>
      <c r="I998" s="1"/>
      <c r="J998" s="1"/>
      <c r="K998" s="1"/>
      <c r="L998" s="1"/>
      <c r="M998" s="1"/>
    </row>
    <row r="999" spans="1:13" x14ac:dyDescent="0.35">
      <c r="A999" s="1"/>
      <c r="B999" s="1"/>
      <c r="C999" s="1"/>
      <c r="D999" s="1"/>
      <c r="E999" s="1"/>
      <c r="F999" s="1"/>
      <c r="G999" s="1"/>
      <c r="H999" s="1"/>
      <c r="I999" s="1"/>
      <c r="J999" s="1"/>
      <c r="K999" s="1"/>
      <c r="L999" s="1"/>
      <c r="M999" s="1"/>
    </row>
    <row r="1000" spans="1:13" x14ac:dyDescent="0.35">
      <c r="A1000" s="1"/>
      <c r="B1000" s="1"/>
      <c r="C1000" s="1"/>
      <c r="D1000" s="1"/>
      <c r="E1000" s="1"/>
      <c r="F1000" s="1"/>
      <c r="G1000" s="1"/>
      <c r="H1000" s="1"/>
      <c r="I1000" s="1"/>
      <c r="J1000" s="1"/>
      <c r="K1000" s="1"/>
      <c r="L1000" s="1"/>
      <c r="M1000" s="1"/>
    </row>
    <row r="1001" spans="1:13" x14ac:dyDescent="0.35">
      <c r="A1001" s="1"/>
      <c r="B1001" s="1"/>
      <c r="C1001" s="1"/>
      <c r="D1001" s="1"/>
      <c r="E1001" s="1"/>
      <c r="F1001" s="1"/>
      <c r="G1001" s="1"/>
      <c r="H1001" s="1"/>
      <c r="I1001" s="1"/>
      <c r="J1001" s="1"/>
      <c r="K1001" s="1"/>
      <c r="L1001" s="1"/>
      <c r="M1001" s="1"/>
    </row>
    <row r="1002" spans="1:13" x14ac:dyDescent="0.35">
      <c r="A1002" s="1"/>
      <c r="B1002" s="1"/>
      <c r="C1002" s="1"/>
      <c r="D1002" s="1"/>
      <c r="E1002" s="1"/>
      <c r="F1002" s="1"/>
      <c r="G1002" s="1"/>
      <c r="H1002" s="1"/>
      <c r="I1002" s="1"/>
      <c r="J1002" s="1"/>
      <c r="K1002" s="1"/>
      <c r="L1002" s="1"/>
      <c r="M1002" s="1"/>
    </row>
    <row r="1003" spans="1:13" x14ac:dyDescent="0.35">
      <c r="A1003" s="1"/>
      <c r="B1003" s="1"/>
      <c r="C1003" s="1"/>
      <c r="D1003" s="1"/>
      <c r="E1003" s="1"/>
      <c r="F1003" s="1"/>
      <c r="G1003" s="1"/>
      <c r="H1003" s="1"/>
      <c r="I1003" s="1"/>
      <c r="J1003" s="1"/>
      <c r="K1003" s="1"/>
      <c r="L1003" s="1"/>
      <c r="M1003" s="1"/>
    </row>
    <row r="1004" spans="1:13" x14ac:dyDescent="0.35">
      <c r="A1004" s="1"/>
      <c r="B1004" s="1"/>
      <c r="C1004" s="1"/>
      <c r="D1004" s="1"/>
      <c r="E1004" s="1"/>
      <c r="F1004" s="1"/>
      <c r="G1004" s="1"/>
      <c r="H1004" s="1"/>
      <c r="I1004" s="1"/>
      <c r="J1004" s="1"/>
      <c r="K1004" s="1"/>
      <c r="L1004" s="1"/>
      <c r="M1004" s="1"/>
    </row>
    <row r="1005" spans="1:13" x14ac:dyDescent="0.35">
      <c r="A1005" s="1"/>
      <c r="B1005" s="1"/>
      <c r="C1005" s="1"/>
      <c r="D1005" s="1"/>
      <c r="E1005" s="1"/>
      <c r="F1005" s="1"/>
      <c r="G1005" s="1"/>
      <c r="H1005" s="1"/>
      <c r="I1005" s="1"/>
      <c r="J1005" s="1"/>
      <c r="K1005" s="1"/>
      <c r="L1005" s="1"/>
      <c r="M1005" s="1"/>
    </row>
    <row r="1006" spans="1:13" x14ac:dyDescent="0.35">
      <c r="A1006" s="1"/>
      <c r="B1006" s="1"/>
      <c r="C1006" s="1"/>
      <c r="D1006" s="1"/>
      <c r="E1006" s="1"/>
      <c r="F1006" s="1"/>
      <c r="G1006" s="1"/>
      <c r="H1006" s="1"/>
      <c r="I1006" s="1"/>
      <c r="J1006" s="1"/>
      <c r="K1006" s="1"/>
      <c r="L1006" s="1"/>
      <c r="M1006" s="1"/>
    </row>
    <row r="1007" spans="1:13" x14ac:dyDescent="0.35">
      <c r="A1007" s="1"/>
      <c r="B1007" s="1"/>
      <c r="C1007" s="1"/>
      <c r="D1007" s="1"/>
      <c r="E1007" s="1"/>
      <c r="F1007" s="1"/>
      <c r="G1007" s="1"/>
      <c r="H1007" s="1"/>
      <c r="I1007" s="1"/>
      <c r="J1007" s="1"/>
      <c r="K1007" s="1"/>
      <c r="L1007" s="1"/>
      <c r="M1007" s="1"/>
    </row>
    <row r="1008" spans="1:13" x14ac:dyDescent="0.35">
      <c r="A1008" s="1"/>
      <c r="B1008" s="1"/>
      <c r="C1008" s="1"/>
      <c r="D1008" s="1"/>
      <c r="E1008" s="1"/>
      <c r="F1008" s="1"/>
      <c r="G1008" s="1"/>
      <c r="H1008" s="1"/>
      <c r="I1008" s="1"/>
      <c r="J1008" s="1"/>
      <c r="K1008" s="1"/>
      <c r="L1008" s="1"/>
      <c r="M1008" s="1"/>
    </row>
    <row r="1009" spans="1:13" x14ac:dyDescent="0.35">
      <c r="A1009" s="1"/>
      <c r="B1009" s="1"/>
      <c r="C1009" s="1"/>
      <c r="D1009" s="1"/>
      <c r="E1009" s="1"/>
      <c r="F1009" s="1"/>
      <c r="G1009" s="1"/>
      <c r="H1009" s="1"/>
      <c r="I1009" s="1"/>
      <c r="J1009" s="1"/>
      <c r="K1009" s="1"/>
      <c r="L1009" s="1"/>
      <c r="M1009" s="1"/>
    </row>
    <row r="1010" spans="1:13" x14ac:dyDescent="0.35">
      <c r="A1010" s="1"/>
      <c r="B1010" s="1"/>
      <c r="C1010" s="1"/>
      <c r="D1010" s="1"/>
      <c r="E1010" s="1"/>
      <c r="F1010" s="1"/>
      <c r="G1010" s="1"/>
      <c r="H1010" s="1"/>
      <c r="I1010" s="1"/>
      <c r="J1010" s="1"/>
      <c r="K1010" s="1"/>
      <c r="L1010" s="1"/>
      <c r="M1010" s="1"/>
    </row>
    <row r="1011" spans="1:13" x14ac:dyDescent="0.35">
      <c r="A1011" s="1"/>
      <c r="B1011" s="1"/>
      <c r="C1011" s="1"/>
      <c r="D1011" s="1"/>
      <c r="E1011" s="1"/>
      <c r="F1011" s="1"/>
      <c r="G1011" s="1"/>
      <c r="H1011" s="1"/>
      <c r="I1011" s="1"/>
      <c r="J1011" s="1"/>
      <c r="K1011" s="1"/>
      <c r="L1011" s="1"/>
      <c r="M1011" s="1"/>
    </row>
    <row r="1012" spans="1:13" x14ac:dyDescent="0.35">
      <c r="A1012" s="1"/>
      <c r="B1012" s="1"/>
      <c r="C1012" s="1"/>
      <c r="D1012" s="1"/>
      <c r="E1012" s="1"/>
      <c r="F1012" s="1"/>
      <c r="G1012" s="1"/>
      <c r="H1012" s="1"/>
      <c r="I1012" s="1"/>
      <c r="J1012" s="1"/>
      <c r="K1012" s="1"/>
      <c r="L1012" s="1"/>
      <c r="M1012" s="1"/>
    </row>
    <row r="1013" spans="1:13" x14ac:dyDescent="0.35">
      <c r="A1013" s="1"/>
      <c r="B1013" s="1"/>
      <c r="C1013" s="1"/>
      <c r="D1013" s="1"/>
      <c r="E1013" s="1"/>
      <c r="F1013" s="1"/>
      <c r="G1013" s="1"/>
      <c r="H1013" s="1"/>
      <c r="I1013" s="1"/>
      <c r="J1013" s="1"/>
      <c r="K1013" s="1"/>
      <c r="L1013" s="1"/>
      <c r="M1013" s="1"/>
    </row>
    <row r="1014" spans="1:13" x14ac:dyDescent="0.35">
      <c r="A1014" s="1"/>
      <c r="B1014" s="1"/>
      <c r="C1014" s="1"/>
      <c r="D1014" s="1"/>
      <c r="E1014" s="1"/>
      <c r="F1014" s="1"/>
      <c r="G1014" s="1"/>
      <c r="H1014" s="1"/>
      <c r="I1014" s="1"/>
      <c r="J1014" s="1"/>
      <c r="K1014" s="1"/>
      <c r="L1014" s="1"/>
      <c r="M1014" s="1"/>
    </row>
    <row r="1015" spans="1:13" x14ac:dyDescent="0.35">
      <c r="A1015" s="1"/>
      <c r="B1015" s="1"/>
      <c r="C1015" s="1"/>
      <c r="D1015" s="1"/>
      <c r="E1015" s="1"/>
      <c r="F1015" s="1"/>
      <c r="G1015" s="1"/>
      <c r="H1015" s="1"/>
      <c r="I1015" s="1"/>
      <c r="J1015" s="1"/>
      <c r="K1015" s="1"/>
      <c r="L1015" s="1"/>
      <c r="M1015" s="1"/>
    </row>
    <row r="1016" spans="1:13" x14ac:dyDescent="0.35">
      <c r="A1016" s="1"/>
      <c r="B1016" s="1"/>
      <c r="C1016" s="1"/>
      <c r="D1016" s="1"/>
      <c r="E1016" s="1"/>
      <c r="F1016" s="1"/>
      <c r="G1016" s="1"/>
      <c r="H1016" s="1"/>
      <c r="I1016" s="1"/>
      <c r="J1016" s="1"/>
      <c r="K1016" s="1"/>
      <c r="L1016" s="1"/>
      <c r="M1016" s="1"/>
    </row>
    <row r="1017" spans="1:13" x14ac:dyDescent="0.35">
      <c r="A1017" s="1"/>
      <c r="B1017" s="1"/>
      <c r="C1017" s="1"/>
      <c r="D1017" s="1"/>
      <c r="E1017" s="1"/>
      <c r="F1017" s="1"/>
      <c r="G1017" s="1"/>
      <c r="H1017" s="1"/>
      <c r="I1017" s="1"/>
      <c r="J1017" s="1"/>
      <c r="K1017" s="1"/>
      <c r="L1017" s="1"/>
      <c r="M1017" s="1"/>
    </row>
    <row r="1018" spans="1:13" x14ac:dyDescent="0.35">
      <c r="A1018" s="1"/>
      <c r="B1018" s="1"/>
      <c r="C1018" s="1"/>
      <c r="D1018" s="1"/>
      <c r="E1018" s="1"/>
      <c r="F1018" s="1"/>
      <c r="G1018" s="1"/>
      <c r="H1018" s="1"/>
      <c r="I1018" s="1"/>
      <c r="J1018" s="1"/>
      <c r="K1018" s="1"/>
      <c r="L1018" s="1"/>
      <c r="M1018" s="1"/>
    </row>
    <row r="1019" spans="1:13" x14ac:dyDescent="0.35">
      <c r="A1019" s="1"/>
      <c r="B1019" s="1"/>
      <c r="C1019" s="1"/>
      <c r="D1019" s="1"/>
      <c r="E1019" s="1"/>
      <c r="F1019" s="1"/>
      <c r="G1019" s="1"/>
      <c r="H1019" s="1"/>
      <c r="I1019" s="1"/>
      <c r="J1019" s="1"/>
      <c r="K1019" s="1"/>
      <c r="L1019" s="1"/>
      <c r="M1019" s="1"/>
    </row>
    <row r="1020" spans="1:13" x14ac:dyDescent="0.35">
      <c r="A1020" s="1"/>
      <c r="B1020" s="1"/>
      <c r="C1020" s="1"/>
      <c r="D1020" s="1"/>
      <c r="E1020" s="1"/>
      <c r="F1020" s="1"/>
      <c r="G1020" s="1"/>
      <c r="H1020" s="1"/>
      <c r="I1020" s="1"/>
      <c r="J1020" s="1"/>
      <c r="K1020" s="1"/>
      <c r="L1020" s="1"/>
      <c r="M1020" s="1"/>
    </row>
    <row r="1021" spans="1:13" x14ac:dyDescent="0.35">
      <c r="A1021" s="1"/>
      <c r="B1021" s="1"/>
      <c r="C1021" s="1"/>
      <c r="D1021" s="1"/>
      <c r="E1021" s="1"/>
      <c r="F1021" s="1"/>
      <c r="G1021" s="1"/>
      <c r="H1021" s="1"/>
      <c r="I1021" s="1"/>
      <c r="J1021" s="1"/>
      <c r="K1021" s="1"/>
      <c r="L1021" s="1"/>
      <c r="M1021" s="1"/>
    </row>
    <row r="1022" spans="1:13" x14ac:dyDescent="0.35">
      <c r="A1022" s="1"/>
      <c r="B1022" s="1"/>
      <c r="C1022" s="1"/>
      <c r="D1022" s="1"/>
      <c r="E1022" s="1"/>
      <c r="F1022" s="1"/>
      <c r="G1022" s="1"/>
      <c r="H1022" s="1"/>
      <c r="I1022" s="1"/>
      <c r="J1022" s="1"/>
      <c r="K1022" s="1"/>
      <c r="L1022" s="1"/>
      <c r="M1022" s="1"/>
    </row>
    <row r="1023" spans="1:13" x14ac:dyDescent="0.35">
      <c r="A1023" s="1"/>
      <c r="B1023" s="1"/>
      <c r="C1023" s="1"/>
      <c r="D1023" s="1"/>
      <c r="E1023" s="1"/>
      <c r="F1023" s="1"/>
      <c r="G1023" s="1"/>
      <c r="H1023" s="1"/>
      <c r="I1023" s="1"/>
      <c r="J1023" s="1"/>
      <c r="K1023" s="1"/>
      <c r="L1023" s="1"/>
      <c r="M1023" s="1"/>
    </row>
    <row r="1024" spans="1:13" x14ac:dyDescent="0.35">
      <c r="A1024" s="1"/>
      <c r="B1024" s="1"/>
      <c r="C1024" s="1"/>
      <c r="D1024" s="1"/>
      <c r="E1024" s="1"/>
      <c r="F1024" s="1"/>
      <c r="G1024" s="1"/>
      <c r="H1024" s="1"/>
      <c r="I1024" s="1"/>
      <c r="J1024" s="1"/>
      <c r="K1024" s="1"/>
      <c r="L1024" s="1"/>
      <c r="M1024" s="1"/>
    </row>
    <row r="1025" spans="1:13" x14ac:dyDescent="0.35">
      <c r="A1025" s="1"/>
      <c r="B1025" s="1"/>
      <c r="C1025" s="1"/>
      <c r="D1025" s="1"/>
      <c r="E1025" s="1"/>
      <c r="F1025" s="1"/>
      <c r="G1025" s="1"/>
      <c r="H1025" s="1"/>
      <c r="I1025" s="1"/>
      <c r="J1025" s="1"/>
      <c r="K1025" s="1"/>
      <c r="L1025" s="1"/>
      <c r="M1025" s="1"/>
    </row>
    <row r="1026" spans="1:13" x14ac:dyDescent="0.35">
      <c r="A1026" s="1"/>
      <c r="B1026" s="1"/>
      <c r="C1026" s="1"/>
      <c r="D1026" s="1"/>
      <c r="E1026" s="1"/>
      <c r="F1026" s="1"/>
      <c r="G1026" s="1"/>
      <c r="H1026" s="1"/>
      <c r="I1026" s="1"/>
      <c r="J1026" s="1"/>
      <c r="K1026" s="1"/>
      <c r="L1026" s="1"/>
      <c r="M1026" s="1"/>
    </row>
    <row r="1027" spans="1:13" x14ac:dyDescent="0.35">
      <c r="A1027" s="1"/>
      <c r="B1027" s="1"/>
      <c r="C1027" s="1"/>
      <c r="D1027" s="1"/>
      <c r="E1027" s="1"/>
      <c r="F1027" s="1"/>
      <c r="G1027" s="1"/>
      <c r="H1027" s="1"/>
      <c r="I1027" s="1"/>
      <c r="J1027" s="1"/>
      <c r="K1027" s="1"/>
      <c r="L1027" s="1"/>
      <c r="M1027" s="1"/>
    </row>
    <row r="1028" spans="1:13" x14ac:dyDescent="0.35">
      <c r="A1028" s="1"/>
      <c r="B1028" s="1"/>
      <c r="C1028" s="1"/>
      <c r="D1028" s="1"/>
      <c r="E1028" s="1"/>
      <c r="F1028" s="1"/>
      <c r="G1028" s="1"/>
      <c r="H1028" s="1"/>
      <c r="I1028" s="1"/>
      <c r="J1028" s="1"/>
      <c r="K1028" s="1"/>
      <c r="L1028" s="1"/>
      <c r="M1028" s="1"/>
    </row>
    <row r="1029" spans="1:13" x14ac:dyDescent="0.35">
      <c r="A1029" s="1"/>
      <c r="B1029" s="1"/>
      <c r="C1029" s="1"/>
      <c r="D1029" s="1"/>
      <c r="E1029" s="1"/>
      <c r="F1029" s="1"/>
      <c r="G1029" s="1"/>
      <c r="H1029" s="1"/>
      <c r="I1029" s="1"/>
      <c r="J1029" s="1"/>
      <c r="K1029" s="1"/>
      <c r="L1029" s="1"/>
      <c r="M1029" s="1"/>
    </row>
    <row r="1030" spans="1:13" x14ac:dyDescent="0.35">
      <c r="A1030" s="1"/>
      <c r="B1030" s="1"/>
      <c r="C1030" s="1"/>
      <c r="D1030" s="1"/>
      <c r="E1030" s="1"/>
      <c r="F1030" s="1"/>
      <c r="G1030" s="1"/>
      <c r="H1030" s="1"/>
      <c r="I1030" s="1"/>
      <c r="J1030" s="1"/>
      <c r="K1030" s="1"/>
      <c r="L1030" s="1"/>
      <c r="M1030" s="1"/>
    </row>
    <row r="1031" spans="1:13" x14ac:dyDescent="0.35">
      <c r="A1031" s="1"/>
      <c r="B1031" s="1"/>
      <c r="C1031" s="1"/>
      <c r="D1031" s="1"/>
      <c r="E1031" s="1"/>
      <c r="F1031" s="1"/>
      <c r="G1031" s="1"/>
      <c r="H1031" s="1"/>
      <c r="I1031" s="1"/>
      <c r="J1031" s="1"/>
      <c r="K1031" s="1"/>
      <c r="L1031" s="1"/>
      <c r="M1031" s="1"/>
    </row>
    <row r="1032" spans="1:13" x14ac:dyDescent="0.35">
      <c r="A1032" s="1"/>
      <c r="B1032" s="1"/>
      <c r="C1032" s="1"/>
      <c r="D1032" s="1"/>
      <c r="E1032" s="1"/>
      <c r="F1032" s="1"/>
      <c r="G1032" s="1"/>
      <c r="H1032" s="1"/>
      <c r="I1032" s="1"/>
      <c r="J1032" s="1"/>
      <c r="K1032" s="1"/>
      <c r="L1032" s="1"/>
      <c r="M1032" s="1"/>
    </row>
    <row r="1033" spans="1:13" x14ac:dyDescent="0.35">
      <c r="A1033" s="1"/>
      <c r="B1033" s="1"/>
      <c r="C1033" s="1"/>
      <c r="D1033" s="1"/>
      <c r="E1033" s="1"/>
      <c r="F1033" s="1"/>
      <c r="G1033" s="1"/>
      <c r="H1033" s="1"/>
      <c r="I1033" s="1"/>
      <c r="J1033" s="1"/>
      <c r="K1033" s="1"/>
      <c r="L1033" s="1"/>
      <c r="M1033" s="1"/>
    </row>
    <row r="1034" spans="1:13" x14ac:dyDescent="0.35">
      <c r="A1034" s="1"/>
      <c r="B1034" s="1"/>
      <c r="C1034" s="1"/>
      <c r="D1034" s="1"/>
      <c r="E1034" s="1"/>
      <c r="F1034" s="1"/>
      <c r="G1034" s="1"/>
      <c r="H1034" s="1"/>
      <c r="I1034" s="1"/>
      <c r="J1034" s="1"/>
      <c r="K1034" s="1"/>
      <c r="L1034" s="1"/>
      <c r="M1034" s="1"/>
    </row>
    <row r="1035" spans="1:13" x14ac:dyDescent="0.35">
      <c r="A1035" s="1"/>
      <c r="B1035" s="1"/>
      <c r="C1035" s="1"/>
      <c r="D1035" s="1"/>
      <c r="E1035" s="1"/>
      <c r="F1035" s="1"/>
      <c r="G1035" s="1"/>
      <c r="H1035" s="1"/>
      <c r="I1035" s="1"/>
      <c r="J1035" s="1"/>
      <c r="K1035" s="1"/>
      <c r="L1035" s="1"/>
      <c r="M1035" s="1"/>
    </row>
    <row r="1036" spans="1:13" x14ac:dyDescent="0.35">
      <c r="A1036" s="1"/>
      <c r="B1036" s="1"/>
      <c r="C1036" s="1"/>
      <c r="D1036" s="1"/>
      <c r="E1036" s="1"/>
      <c r="F1036" s="1"/>
      <c r="G1036" s="1"/>
      <c r="H1036" s="1"/>
      <c r="I1036" s="1"/>
      <c r="J1036" s="1"/>
      <c r="K1036" s="1"/>
      <c r="L1036" s="1"/>
      <c r="M1036" s="1"/>
    </row>
    <row r="1037" spans="1:13" x14ac:dyDescent="0.35">
      <c r="A1037" s="1"/>
      <c r="B1037" s="1"/>
      <c r="C1037" s="1"/>
      <c r="D1037" s="1"/>
      <c r="E1037" s="1"/>
      <c r="F1037" s="1"/>
      <c r="G1037" s="1"/>
      <c r="H1037" s="1"/>
      <c r="I1037" s="1"/>
      <c r="J1037" s="1"/>
      <c r="K1037" s="1"/>
      <c r="L1037" s="1"/>
      <c r="M1037" s="1"/>
    </row>
    <row r="1038" spans="1:13" x14ac:dyDescent="0.35">
      <c r="A1038" s="1"/>
      <c r="B1038" s="1"/>
      <c r="C1038" s="1"/>
      <c r="D1038" s="1"/>
      <c r="E1038" s="1"/>
      <c r="F1038" s="1"/>
      <c r="G1038" s="1"/>
      <c r="H1038" s="1"/>
      <c r="I1038" s="1"/>
      <c r="J1038" s="1"/>
      <c r="K1038" s="1"/>
      <c r="L1038" s="1"/>
      <c r="M1038" s="1"/>
    </row>
    <row r="1039" spans="1:13" x14ac:dyDescent="0.35">
      <c r="A1039" s="1"/>
      <c r="B1039" s="1"/>
      <c r="C1039" s="1"/>
      <c r="D1039" s="1"/>
      <c r="E1039" s="1"/>
      <c r="F1039" s="1"/>
      <c r="G1039" s="1"/>
      <c r="H1039" s="1"/>
      <c r="I1039" s="1"/>
      <c r="J1039" s="1"/>
      <c r="K1039" s="1"/>
      <c r="L1039" s="1"/>
      <c r="M1039" s="1"/>
    </row>
    <row r="1040" spans="1:13" x14ac:dyDescent="0.35">
      <c r="A1040" s="1"/>
      <c r="B1040" s="1"/>
      <c r="C1040" s="1"/>
      <c r="D1040" s="1"/>
      <c r="E1040" s="1"/>
      <c r="F1040" s="1"/>
      <c r="G1040" s="1"/>
      <c r="H1040" s="1"/>
      <c r="I1040" s="1"/>
      <c r="J1040" s="1"/>
      <c r="K1040" s="1"/>
      <c r="L1040" s="1"/>
      <c r="M1040" s="1"/>
    </row>
    <row r="1041" spans="1:13" x14ac:dyDescent="0.35">
      <c r="A1041" s="1"/>
      <c r="B1041" s="1"/>
      <c r="C1041" s="1"/>
      <c r="D1041" s="1"/>
      <c r="E1041" s="1"/>
      <c r="F1041" s="1"/>
      <c r="G1041" s="1"/>
      <c r="H1041" s="1"/>
      <c r="I1041" s="1"/>
      <c r="J1041" s="1"/>
      <c r="K1041" s="1"/>
      <c r="L1041" s="1"/>
      <c r="M1041" s="1"/>
    </row>
    <row r="1042" spans="1:13" x14ac:dyDescent="0.35">
      <c r="A1042" s="1"/>
      <c r="B1042" s="1"/>
      <c r="C1042" s="1"/>
      <c r="D1042" s="1"/>
      <c r="E1042" s="1"/>
      <c r="F1042" s="1"/>
      <c r="G1042" s="1"/>
      <c r="H1042" s="1"/>
      <c r="I1042" s="1"/>
      <c r="J1042" s="1"/>
      <c r="K1042" s="1"/>
      <c r="L1042" s="1"/>
      <c r="M1042" s="1"/>
    </row>
    <row r="1043" spans="1:13" x14ac:dyDescent="0.35">
      <c r="A1043" s="1"/>
      <c r="B1043" s="1"/>
      <c r="C1043" s="1"/>
      <c r="D1043" s="1"/>
      <c r="E1043" s="1"/>
      <c r="F1043" s="1"/>
      <c r="G1043" s="1"/>
      <c r="H1043" s="1"/>
      <c r="I1043" s="1"/>
      <c r="J1043" s="1"/>
      <c r="K1043" s="1"/>
      <c r="L1043" s="1"/>
      <c r="M1043" s="1"/>
    </row>
    <row r="1044" spans="1:13" x14ac:dyDescent="0.35">
      <c r="A1044" s="1"/>
      <c r="B1044" s="1"/>
      <c r="C1044" s="1"/>
      <c r="D1044" s="1"/>
      <c r="E1044" s="1"/>
      <c r="F1044" s="1"/>
      <c r="G1044" s="1"/>
      <c r="H1044" s="1"/>
      <c r="I1044" s="1"/>
      <c r="J1044" s="1"/>
      <c r="K1044" s="1"/>
      <c r="L1044" s="1"/>
      <c r="M1044" s="1"/>
    </row>
    <row r="1045" spans="1:13" x14ac:dyDescent="0.35">
      <c r="A1045" s="1"/>
      <c r="B1045" s="1"/>
      <c r="C1045" s="1"/>
      <c r="D1045" s="1"/>
      <c r="E1045" s="1"/>
      <c r="F1045" s="1"/>
      <c r="G1045" s="1"/>
      <c r="H1045" s="1"/>
      <c r="I1045" s="1"/>
      <c r="J1045" s="1"/>
      <c r="K1045" s="1"/>
      <c r="L1045" s="1"/>
      <c r="M1045" s="1"/>
    </row>
    <row r="1046" spans="1:13" x14ac:dyDescent="0.35">
      <c r="A1046" s="1"/>
      <c r="B1046" s="1"/>
      <c r="C1046" s="1"/>
      <c r="D1046" s="1"/>
      <c r="E1046" s="1"/>
      <c r="F1046" s="1"/>
      <c r="G1046" s="1"/>
      <c r="H1046" s="1"/>
      <c r="I1046" s="1"/>
      <c r="J1046" s="1"/>
      <c r="K1046" s="1"/>
      <c r="L1046" s="1"/>
      <c r="M1046" s="1"/>
    </row>
    <row r="1047" spans="1:13" x14ac:dyDescent="0.35">
      <c r="A1047" s="1"/>
      <c r="B1047" s="1"/>
      <c r="C1047" s="1"/>
      <c r="D1047" s="1"/>
      <c r="E1047" s="1"/>
      <c r="F1047" s="1"/>
      <c r="G1047" s="1"/>
      <c r="H1047" s="1"/>
      <c r="I1047" s="1"/>
      <c r="J1047" s="1"/>
      <c r="K1047" s="1"/>
      <c r="L1047" s="1"/>
      <c r="M1047" s="1"/>
    </row>
    <row r="1048" spans="1:13" x14ac:dyDescent="0.35">
      <c r="A1048" s="1"/>
      <c r="B1048" s="1"/>
      <c r="C1048" s="1"/>
      <c r="D1048" s="1"/>
      <c r="E1048" s="1"/>
      <c r="F1048" s="1"/>
      <c r="G1048" s="1"/>
      <c r="H1048" s="1"/>
      <c r="I1048" s="1"/>
      <c r="J1048" s="1"/>
      <c r="K1048" s="1"/>
      <c r="L1048" s="1"/>
      <c r="M1048" s="1"/>
    </row>
    <row r="1049" spans="1:13" x14ac:dyDescent="0.35">
      <c r="A1049" s="1"/>
      <c r="B1049" s="1"/>
      <c r="C1049" s="1"/>
      <c r="D1049" s="1"/>
      <c r="E1049" s="1"/>
      <c r="F1049" s="1"/>
      <c r="G1049" s="1"/>
      <c r="H1049" s="1"/>
      <c r="I1049" s="1"/>
      <c r="J1049" s="1"/>
      <c r="K1049" s="1"/>
      <c r="L1049" s="1"/>
      <c r="M1049" s="1"/>
    </row>
    <row r="1050" spans="1:13" x14ac:dyDescent="0.35">
      <c r="A1050" s="1"/>
      <c r="B1050" s="1"/>
      <c r="C1050" s="1"/>
      <c r="D1050" s="1"/>
      <c r="E1050" s="1"/>
      <c r="F1050" s="1"/>
      <c r="G1050" s="1"/>
      <c r="H1050" s="1"/>
      <c r="I1050" s="1"/>
      <c r="J1050" s="1"/>
      <c r="K1050" s="1"/>
      <c r="L1050" s="1"/>
      <c r="M1050" s="1"/>
    </row>
    <row r="1051" spans="1:13" x14ac:dyDescent="0.35">
      <c r="A1051" s="1"/>
      <c r="B1051" s="1"/>
      <c r="C1051" s="1"/>
      <c r="D1051" s="1"/>
      <c r="E1051" s="1"/>
      <c r="F1051" s="1"/>
      <c r="G1051" s="1"/>
      <c r="H1051" s="1"/>
      <c r="I1051" s="1"/>
      <c r="J1051" s="1"/>
      <c r="K1051" s="1"/>
      <c r="L1051" s="1"/>
      <c r="M1051" s="1"/>
    </row>
    <row r="1052" spans="1:13" x14ac:dyDescent="0.35">
      <c r="A1052" s="1"/>
      <c r="B1052" s="1"/>
      <c r="C1052" s="1"/>
      <c r="D1052" s="1"/>
      <c r="E1052" s="1"/>
      <c r="F1052" s="1"/>
      <c r="G1052" s="1"/>
      <c r="H1052" s="1"/>
      <c r="I1052" s="1"/>
      <c r="J1052" s="1"/>
      <c r="K1052" s="1"/>
      <c r="L1052" s="1"/>
      <c r="M1052" s="1"/>
    </row>
    <row r="1053" spans="1:13" x14ac:dyDescent="0.35">
      <c r="A1053" s="1"/>
      <c r="B1053" s="1"/>
      <c r="C1053" s="1"/>
      <c r="D1053" s="1"/>
      <c r="E1053" s="1"/>
      <c r="F1053" s="1"/>
      <c r="G1053" s="1"/>
      <c r="H1053" s="1"/>
      <c r="I1053" s="1"/>
      <c r="J1053" s="1"/>
      <c r="K1053" s="1"/>
      <c r="L1053" s="1"/>
      <c r="M1053" s="1"/>
    </row>
    <row r="1054" spans="1:13" x14ac:dyDescent="0.35">
      <c r="A1054" s="1"/>
      <c r="B1054" s="1"/>
      <c r="C1054" s="1"/>
      <c r="D1054" s="1"/>
      <c r="E1054" s="1"/>
      <c r="F1054" s="1"/>
      <c r="G1054" s="1"/>
      <c r="H1054" s="1"/>
      <c r="I1054" s="1"/>
      <c r="J1054" s="1"/>
      <c r="K1054" s="1"/>
      <c r="L1054" s="1"/>
      <c r="M1054" s="1"/>
    </row>
    <row r="1055" spans="1:13" x14ac:dyDescent="0.35">
      <c r="A1055" s="1"/>
      <c r="B1055" s="1"/>
      <c r="C1055" s="1"/>
      <c r="D1055" s="1"/>
      <c r="E1055" s="1"/>
      <c r="F1055" s="1"/>
      <c r="G1055" s="1"/>
      <c r="H1055" s="1"/>
      <c r="I1055" s="1"/>
      <c r="J1055" s="1"/>
      <c r="K1055" s="1"/>
      <c r="L1055" s="1"/>
      <c r="M1055" s="1"/>
    </row>
    <row r="1056" spans="1:13" x14ac:dyDescent="0.35">
      <c r="A1056" s="1"/>
      <c r="B1056" s="1"/>
      <c r="C1056" s="1"/>
      <c r="D1056" s="1"/>
      <c r="E1056" s="1"/>
      <c r="F1056" s="1"/>
      <c r="G1056" s="1"/>
      <c r="H1056" s="1"/>
      <c r="I1056" s="1"/>
      <c r="J1056" s="1"/>
      <c r="K1056" s="1"/>
      <c r="L1056" s="1"/>
      <c r="M1056" s="1"/>
    </row>
    <row r="1057" spans="1:13" x14ac:dyDescent="0.35">
      <c r="A1057" s="1"/>
      <c r="B1057" s="1"/>
      <c r="C1057" s="1"/>
      <c r="D1057" s="1"/>
      <c r="E1057" s="1"/>
      <c r="F1057" s="1"/>
      <c r="G1057" s="1"/>
      <c r="H1057" s="1"/>
      <c r="I1057" s="1"/>
      <c r="J1057" s="1"/>
      <c r="K1057" s="1"/>
      <c r="L1057" s="1"/>
      <c r="M1057" s="1"/>
    </row>
    <row r="1058" spans="1:13" x14ac:dyDescent="0.35">
      <c r="A1058" s="1"/>
      <c r="B1058" s="1"/>
      <c r="C1058" s="1"/>
      <c r="D1058" s="1"/>
      <c r="E1058" s="1"/>
      <c r="F1058" s="1"/>
      <c r="G1058" s="1"/>
      <c r="H1058" s="1"/>
      <c r="I1058" s="1"/>
      <c r="J1058" s="1"/>
      <c r="K1058" s="1"/>
      <c r="L1058" s="1"/>
      <c r="M1058" s="1"/>
    </row>
    <row r="1059" spans="1:13" x14ac:dyDescent="0.35">
      <c r="A1059" s="1"/>
      <c r="B1059" s="1"/>
      <c r="C1059" s="1"/>
      <c r="D1059" s="1"/>
      <c r="E1059" s="1"/>
      <c r="F1059" s="1"/>
      <c r="G1059" s="1"/>
      <c r="H1059" s="1"/>
      <c r="I1059" s="1"/>
      <c r="J1059" s="1"/>
      <c r="K1059" s="1"/>
      <c r="L1059" s="1"/>
      <c r="M1059" s="1"/>
    </row>
    <row r="1060" spans="1:13" x14ac:dyDescent="0.35">
      <c r="A1060" s="1"/>
      <c r="B1060" s="1"/>
      <c r="C1060" s="1"/>
      <c r="D1060" s="1"/>
      <c r="E1060" s="1"/>
      <c r="F1060" s="1"/>
      <c r="G1060" s="1"/>
      <c r="H1060" s="1"/>
      <c r="I1060" s="1"/>
      <c r="J1060" s="1"/>
      <c r="K1060" s="1"/>
      <c r="L1060" s="1"/>
      <c r="M1060" s="1"/>
    </row>
    <row r="1061" spans="1:13" x14ac:dyDescent="0.35">
      <c r="A1061" s="1"/>
      <c r="B1061" s="1"/>
      <c r="C1061" s="1"/>
      <c r="D1061" s="1"/>
      <c r="E1061" s="1"/>
      <c r="F1061" s="1"/>
      <c r="G1061" s="1"/>
      <c r="H1061" s="1"/>
      <c r="I1061" s="1"/>
      <c r="J1061" s="1"/>
      <c r="K1061" s="1"/>
      <c r="L1061" s="1"/>
      <c r="M1061" s="1"/>
    </row>
    <row r="1062" spans="1:13" x14ac:dyDescent="0.35">
      <c r="A1062" s="1"/>
      <c r="B1062" s="1"/>
      <c r="C1062" s="1"/>
      <c r="D1062" s="1"/>
      <c r="E1062" s="1"/>
      <c r="F1062" s="1"/>
      <c r="G1062" s="1"/>
      <c r="H1062" s="1"/>
      <c r="I1062" s="1"/>
      <c r="J1062" s="1"/>
      <c r="K1062" s="1"/>
      <c r="L1062" s="1"/>
      <c r="M1062" s="1"/>
    </row>
    <row r="1063" spans="1:13" x14ac:dyDescent="0.35">
      <c r="A1063" s="1"/>
      <c r="B1063" s="1"/>
      <c r="C1063" s="1"/>
      <c r="D1063" s="1"/>
      <c r="E1063" s="1"/>
      <c r="F1063" s="1"/>
      <c r="G1063" s="1"/>
      <c r="H1063" s="1"/>
      <c r="I1063" s="1"/>
      <c r="J1063" s="1"/>
      <c r="K1063" s="1"/>
      <c r="L1063" s="1"/>
      <c r="M1063" s="1"/>
    </row>
    <row r="1064" spans="1:13" x14ac:dyDescent="0.35">
      <c r="A1064" s="1"/>
      <c r="B1064" s="1"/>
      <c r="C1064" s="1"/>
      <c r="D1064" s="1"/>
      <c r="E1064" s="1"/>
      <c r="F1064" s="1"/>
      <c r="G1064" s="1"/>
      <c r="H1064" s="1"/>
      <c r="I1064" s="1"/>
      <c r="J1064" s="1"/>
      <c r="K1064" s="1"/>
      <c r="L1064" s="1"/>
      <c r="M1064" s="1"/>
    </row>
    <row r="1065" spans="1:13" x14ac:dyDescent="0.35">
      <c r="A1065" s="1"/>
      <c r="B1065" s="1"/>
      <c r="C1065" s="1"/>
      <c r="D1065" s="1"/>
      <c r="E1065" s="1"/>
      <c r="F1065" s="1"/>
      <c r="G1065" s="1"/>
      <c r="H1065" s="1"/>
      <c r="I1065" s="1"/>
      <c r="J1065" s="1"/>
      <c r="K1065" s="1"/>
      <c r="L1065" s="1"/>
      <c r="M1065" s="1"/>
    </row>
    <row r="1066" spans="1:13" x14ac:dyDescent="0.35">
      <c r="A1066" s="1"/>
      <c r="B1066" s="1"/>
      <c r="C1066" s="1"/>
      <c r="D1066" s="1"/>
      <c r="E1066" s="1"/>
      <c r="F1066" s="1"/>
      <c r="G1066" s="1"/>
      <c r="H1066" s="1"/>
      <c r="I1066" s="1"/>
      <c r="J1066" s="1"/>
      <c r="K1066" s="1"/>
      <c r="L1066" s="1"/>
      <c r="M1066" s="1"/>
    </row>
    <row r="1067" spans="1:13" x14ac:dyDescent="0.35">
      <c r="A1067" s="1"/>
      <c r="B1067" s="1"/>
      <c r="C1067" s="1"/>
      <c r="D1067" s="1"/>
      <c r="E1067" s="1"/>
      <c r="F1067" s="1"/>
      <c r="G1067" s="1"/>
      <c r="H1067" s="1"/>
      <c r="I1067" s="1"/>
      <c r="J1067" s="1"/>
      <c r="K1067" s="1"/>
      <c r="L1067" s="1"/>
      <c r="M1067" s="1"/>
    </row>
    <row r="1068" spans="1:13" x14ac:dyDescent="0.35">
      <c r="A1068" s="1"/>
      <c r="B1068" s="1"/>
      <c r="C1068" s="1"/>
      <c r="D1068" s="1"/>
      <c r="E1068" s="1"/>
      <c r="F1068" s="1"/>
      <c r="G1068" s="1"/>
      <c r="H1068" s="1"/>
      <c r="I1068" s="1"/>
      <c r="J1068" s="1"/>
      <c r="K1068" s="1"/>
      <c r="L1068" s="1"/>
      <c r="M1068" s="1"/>
    </row>
    <row r="1069" spans="1:13" x14ac:dyDescent="0.35">
      <c r="A1069" s="1"/>
      <c r="B1069" s="1"/>
      <c r="C1069" s="1"/>
      <c r="D1069" s="1"/>
      <c r="E1069" s="1"/>
      <c r="F1069" s="1"/>
      <c r="G1069" s="1"/>
      <c r="H1069" s="1"/>
      <c r="I1069" s="1"/>
      <c r="J1069" s="1"/>
      <c r="K1069" s="1"/>
      <c r="L1069" s="1"/>
      <c r="M1069" s="1"/>
    </row>
    <row r="1070" spans="1:13" x14ac:dyDescent="0.35">
      <c r="A1070" s="1"/>
      <c r="B1070" s="1"/>
      <c r="C1070" s="1"/>
      <c r="D1070" s="1"/>
      <c r="E1070" s="1"/>
      <c r="F1070" s="1"/>
      <c r="G1070" s="1"/>
      <c r="H1070" s="1"/>
      <c r="I1070" s="1"/>
      <c r="J1070" s="1"/>
      <c r="K1070" s="1"/>
      <c r="L1070" s="1"/>
      <c r="M1070" s="1"/>
    </row>
    <row r="1071" spans="1:13" x14ac:dyDescent="0.35">
      <c r="A1071" s="1"/>
      <c r="B1071" s="1"/>
      <c r="C1071" s="1"/>
      <c r="D1071" s="1"/>
      <c r="E1071" s="1"/>
      <c r="F1071" s="1"/>
      <c r="G1071" s="1"/>
      <c r="H1071" s="1"/>
      <c r="I1071" s="1"/>
      <c r="J1071" s="1"/>
      <c r="K1071" s="1"/>
      <c r="L1071" s="1"/>
      <c r="M1071" s="1"/>
    </row>
    <row r="1072" spans="1:13" x14ac:dyDescent="0.35">
      <c r="A1072" s="1"/>
      <c r="B1072" s="1"/>
      <c r="C1072" s="1"/>
      <c r="D1072" s="1"/>
      <c r="E1072" s="1"/>
      <c r="F1072" s="1"/>
      <c r="G1072" s="1"/>
      <c r="H1072" s="1"/>
      <c r="I1072" s="1"/>
      <c r="J1072" s="1"/>
      <c r="K1072" s="1"/>
      <c r="L1072" s="1"/>
      <c r="M1072" s="1"/>
    </row>
    <row r="1073" spans="1:13" x14ac:dyDescent="0.35">
      <c r="A1073" s="1"/>
      <c r="B1073" s="1"/>
      <c r="C1073" s="1"/>
      <c r="D1073" s="1"/>
      <c r="E1073" s="1"/>
      <c r="F1073" s="1"/>
      <c r="G1073" s="1"/>
      <c r="H1073" s="1"/>
      <c r="I1073" s="1"/>
      <c r="J1073" s="1"/>
      <c r="K1073" s="1"/>
      <c r="L1073" s="1"/>
      <c r="M1073" s="1"/>
    </row>
    <row r="1074" spans="1:13" x14ac:dyDescent="0.35">
      <c r="A1074" s="1"/>
      <c r="B1074" s="1"/>
      <c r="C1074" s="1"/>
      <c r="D1074" s="1"/>
      <c r="E1074" s="1"/>
      <c r="F1074" s="1"/>
      <c r="G1074" s="1"/>
      <c r="H1074" s="1"/>
      <c r="I1074" s="1"/>
      <c r="J1074" s="1"/>
      <c r="K1074" s="1"/>
      <c r="L1074" s="1"/>
      <c r="M1074" s="1"/>
    </row>
    <row r="1075" spans="1:13" x14ac:dyDescent="0.35">
      <c r="A1075" s="1"/>
      <c r="B1075" s="1"/>
      <c r="C1075" s="1"/>
      <c r="D1075" s="1"/>
      <c r="E1075" s="1"/>
      <c r="F1075" s="1"/>
      <c r="G1075" s="1"/>
      <c r="H1075" s="1"/>
      <c r="I1075" s="1"/>
      <c r="J1075" s="1"/>
      <c r="K1075" s="1"/>
      <c r="L1075" s="1"/>
      <c r="M1075" s="1"/>
    </row>
    <row r="1076" spans="1:13" x14ac:dyDescent="0.35">
      <c r="A1076" s="1"/>
      <c r="B1076" s="1"/>
      <c r="C1076" s="1"/>
      <c r="D1076" s="1"/>
      <c r="E1076" s="1"/>
      <c r="F1076" s="1"/>
      <c r="G1076" s="1"/>
      <c r="H1076" s="1"/>
      <c r="I1076" s="1"/>
      <c r="J1076" s="1"/>
      <c r="K1076" s="1"/>
      <c r="L1076" s="1"/>
      <c r="M1076" s="1"/>
    </row>
    <row r="1077" spans="1:13" x14ac:dyDescent="0.35">
      <c r="A1077" s="1"/>
      <c r="B1077" s="1"/>
      <c r="C1077" s="1"/>
      <c r="D1077" s="1"/>
      <c r="E1077" s="1"/>
      <c r="F1077" s="1"/>
      <c r="G1077" s="1"/>
      <c r="H1077" s="1"/>
      <c r="I1077" s="1"/>
      <c r="J1077" s="1"/>
      <c r="K1077" s="1"/>
      <c r="L1077" s="1"/>
      <c r="M1077" s="1"/>
    </row>
    <row r="1078" spans="1:13" x14ac:dyDescent="0.35">
      <c r="A1078" s="1"/>
      <c r="B1078" s="1"/>
      <c r="C1078" s="1"/>
      <c r="D1078" s="1"/>
      <c r="E1078" s="1"/>
      <c r="F1078" s="1"/>
      <c r="G1078" s="1"/>
      <c r="H1078" s="1"/>
      <c r="I1078" s="1"/>
      <c r="J1078" s="1"/>
      <c r="K1078" s="1"/>
      <c r="L1078" s="1"/>
      <c r="M1078" s="1"/>
    </row>
    <row r="1079" spans="1:13" x14ac:dyDescent="0.35">
      <c r="A1079" s="1"/>
      <c r="B1079" s="1"/>
      <c r="C1079" s="1"/>
      <c r="D1079" s="1"/>
      <c r="E1079" s="1"/>
      <c r="F1079" s="1"/>
      <c r="G1079" s="1"/>
      <c r="H1079" s="1"/>
      <c r="I1079" s="1"/>
      <c r="J1079" s="1"/>
      <c r="K1079" s="1"/>
      <c r="L1079" s="1"/>
      <c r="M1079" s="1"/>
    </row>
    <row r="1080" spans="1:13" x14ac:dyDescent="0.35">
      <c r="A1080" s="1"/>
      <c r="B1080" s="1"/>
      <c r="C1080" s="1"/>
      <c r="D1080" s="1"/>
      <c r="E1080" s="1"/>
      <c r="F1080" s="1"/>
      <c r="G1080" s="1"/>
      <c r="H1080" s="1"/>
      <c r="I1080" s="1"/>
      <c r="J1080" s="1"/>
      <c r="K1080" s="1"/>
      <c r="L1080" s="1"/>
      <c r="M1080" s="1"/>
    </row>
    <row r="1081" spans="1:13" x14ac:dyDescent="0.35">
      <c r="A1081" s="1"/>
      <c r="B1081" s="1"/>
      <c r="C1081" s="1"/>
      <c r="D1081" s="1"/>
      <c r="E1081" s="1"/>
      <c r="F1081" s="1"/>
      <c r="G1081" s="1"/>
      <c r="H1081" s="1"/>
      <c r="I1081" s="1"/>
      <c r="J1081" s="1"/>
      <c r="K1081" s="1"/>
      <c r="L1081" s="1"/>
      <c r="M1081" s="1"/>
    </row>
    <row r="1082" spans="1:13" x14ac:dyDescent="0.35">
      <c r="A1082" s="1"/>
      <c r="B1082" s="1"/>
      <c r="C1082" s="1"/>
      <c r="D1082" s="1"/>
      <c r="E1082" s="1"/>
      <c r="F1082" s="1"/>
      <c r="G1082" s="1"/>
      <c r="H1082" s="1"/>
      <c r="I1082" s="1"/>
      <c r="J1082" s="1"/>
      <c r="K1082" s="1"/>
      <c r="L1082" s="1"/>
      <c r="M1082" s="1"/>
    </row>
    <row r="1083" spans="1:13" x14ac:dyDescent="0.35">
      <c r="A1083" s="1"/>
      <c r="B1083" s="1"/>
      <c r="C1083" s="1"/>
      <c r="D1083" s="1"/>
      <c r="E1083" s="1"/>
      <c r="F1083" s="1"/>
      <c r="G1083" s="1"/>
      <c r="H1083" s="1"/>
      <c r="I1083" s="1"/>
      <c r="J1083" s="1"/>
      <c r="K1083" s="1"/>
      <c r="L1083" s="1"/>
      <c r="M1083" s="1"/>
    </row>
    <row r="1084" spans="1:13" x14ac:dyDescent="0.35">
      <c r="A1084" s="1"/>
      <c r="B1084" s="1"/>
      <c r="C1084" s="1"/>
      <c r="D1084" s="1"/>
      <c r="E1084" s="1"/>
      <c r="F1084" s="1"/>
      <c r="G1084" s="1"/>
      <c r="H1084" s="1"/>
      <c r="I1084" s="1"/>
      <c r="J1084" s="1"/>
      <c r="K1084" s="1"/>
      <c r="L1084" s="1"/>
      <c r="M1084" s="1"/>
    </row>
    <row r="1085" spans="1:13" x14ac:dyDescent="0.35">
      <c r="A1085" s="1"/>
      <c r="B1085" s="1"/>
      <c r="C1085" s="1"/>
      <c r="D1085" s="1"/>
      <c r="E1085" s="1"/>
      <c r="F1085" s="1"/>
      <c r="G1085" s="1"/>
      <c r="H1085" s="1"/>
      <c r="I1085" s="1"/>
      <c r="J1085" s="1"/>
      <c r="K1085" s="1"/>
      <c r="L1085" s="1"/>
      <c r="M1085" s="1"/>
    </row>
    <row r="1086" spans="1:13" x14ac:dyDescent="0.35">
      <c r="A1086" s="1"/>
      <c r="B1086" s="1"/>
      <c r="C1086" s="1"/>
      <c r="D1086" s="1"/>
      <c r="E1086" s="1"/>
      <c r="F1086" s="1"/>
      <c r="G1086" s="1"/>
      <c r="H1086" s="1"/>
      <c r="I1086" s="1"/>
      <c r="J1086" s="1"/>
      <c r="K1086" s="1"/>
      <c r="L1086" s="1"/>
      <c r="M1086" s="1"/>
    </row>
    <row r="1087" spans="1:13" x14ac:dyDescent="0.35">
      <c r="A1087" s="1"/>
      <c r="B1087" s="1"/>
      <c r="C1087" s="1"/>
      <c r="D1087" s="1"/>
      <c r="E1087" s="1"/>
      <c r="F1087" s="1"/>
      <c r="G1087" s="1"/>
      <c r="H1087" s="1"/>
      <c r="I1087" s="1"/>
      <c r="J1087" s="1"/>
      <c r="K1087" s="1"/>
      <c r="L1087" s="1"/>
      <c r="M1087" s="1"/>
    </row>
    <row r="1088" spans="1:13" x14ac:dyDescent="0.35">
      <c r="A1088" s="1"/>
      <c r="B1088" s="1"/>
      <c r="C1088" s="1"/>
      <c r="D1088" s="1"/>
      <c r="E1088" s="1"/>
      <c r="F1088" s="1"/>
      <c r="G1088" s="1"/>
      <c r="H1088" s="1"/>
      <c r="I1088" s="1"/>
      <c r="J1088" s="1"/>
      <c r="K1088" s="1"/>
      <c r="L1088" s="1"/>
      <c r="M1088" s="1"/>
    </row>
    <row r="1089" spans="1:13" x14ac:dyDescent="0.35">
      <c r="A1089" s="1"/>
      <c r="B1089" s="1"/>
      <c r="C1089" s="1"/>
      <c r="D1089" s="1"/>
      <c r="E1089" s="1"/>
      <c r="F1089" s="1"/>
      <c r="G1089" s="1"/>
      <c r="H1089" s="1"/>
      <c r="I1089" s="1"/>
      <c r="J1089" s="1"/>
      <c r="K1089" s="1"/>
      <c r="L1089" s="1"/>
      <c r="M1089" s="1"/>
    </row>
    <row r="1090" spans="1:13" x14ac:dyDescent="0.35">
      <c r="A1090" s="1"/>
      <c r="B1090" s="1"/>
      <c r="C1090" s="1"/>
      <c r="D1090" s="1"/>
      <c r="E1090" s="1"/>
      <c r="F1090" s="1"/>
      <c r="G1090" s="1"/>
      <c r="H1090" s="1"/>
      <c r="I1090" s="1"/>
      <c r="J1090" s="1"/>
      <c r="K1090" s="1"/>
      <c r="L1090" s="1"/>
      <c r="M1090" s="1"/>
    </row>
    <row r="1091" spans="1:13" x14ac:dyDescent="0.35">
      <c r="A1091" s="1"/>
      <c r="B1091" s="1"/>
      <c r="C1091" s="1"/>
      <c r="D1091" s="1"/>
      <c r="E1091" s="1"/>
      <c r="F1091" s="1"/>
      <c r="G1091" s="1"/>
      <c r="H1091" s="1"/>
      <c r="I1091" s="1"/>
      <c r="J1091" s="1"/>
      <c r="K1091" s="1"/>
      <c r="L1091" s="1"/>
      <c r="M1091" s="1"/>
    </row>
    <row r="1092" spans="1:13" x14ac:dyDescent="0.35">
      <c r="A1092" s="1"/>
      <c r="B1092" s="1"/>
      <c r="C1092" s="1"/>
      <c r="D1092" s="1"/>
      <c r="E1092" s="1"/>
      <c r="F1092" s="1"/>
      <c r="G1092" s="1"/>
      <c r="H1092" s="1"/>
      <c r="I1092" s="1"/>
      <c r="J1092" s="1"/>
      <c r="K1092" s="1"/>
      <c r="L1092" s="1"/>
      <c r="M1092" s="1"/>
    </row>
    <row r="1093" spans="1:13" x14ac:dyDescent="0.35">
      <c r="A1093" s="1"/>
      <c r="B1093" s="1"/>
      <c r="C1093" s="1"/>
      <c r="D1093" s="1"/>
      <c r="E1093" s="1"/>
      <c r="F1093" s="1"/>
      <c r="G1093" s="1"/>
      <c r="H1093" s="1"/>
      <c r="I1093" s="1"/>
      <c r="J1093" s="1"/>
      <c r="K1093" s="1"/>
      <c r="L1093" s="1"/>
      <c r="M1093" s="1"/>
    </row>
    <row r="1094" spans="1:13" x14ac:dyDescent="0.35">
      <c r="A1094" s="1"/>
      <c r="B1094" s="1"/>
      <c r="C1094" s="1"/>
      <c r="D1094" s="1"/>
      <c r="E1094" s="1"/>
      <c r="F1094" s="1"/>
      <c r="G1094" s="1"/>
      <c r="H1094" s="1"/>
      <c r="I1094" s="1"/>
      <c r="J1094" s="1"/>
      <c r="K1094" s="1"/>
      <c r="L1094" s="1"/>
      <c r="M1094" s="1"/>
    </row>
    <row r="1095" spans="1:13" x14ac:dyDescent="0.35">
      <c r="A1095" s="1"/>
      <c r="B1095" s="1"/>
      <c r="C1095" s="1"/>
      <c r="D1095" s="1"/>
      <c r="E1095" s="1"/>
      <c r="F1095" s="1"/>
      <c r="G1095" s="1"/>
      <c r="H1095" s="1"/>
      <c r="I1095" s="1"/>
      <c r="J1095" s="1"/>
      <c r="K1095" s="1"/>
      <c r="L1095" s="1"/>
      <c r="M1095" s="1"/>
    </row>
    <row r="1096" spans="1:13" x14ac:dyDescent="0.35">
      <c r="A1096" s="1"/>
      <c r="B1096" s="1"/>
      <c r="C1096" s="1"/>
      <c r="D1096" s="1"/>
      <c r="E1096" s="1"/>
      <c r="F1096" s="1"/>
      <c r="G1096" s="1"/>
      <c r="H1096" s="1"/>
      <c r="I1096" s="1"/>
      <c r="J1096" s="1"/>
      <c r="K1096" s="1"/>
      <c r="L1096" s="1"/>
      <c r="M1096" s="1"/>
    </row>
    <row r="1097" spans="1:13" x14ac:dyDescent="0.35">
      <c r="A1097" s="1"/>
      <c r="B1097" s="1"/>
      <c r="C1097" s="1"/>
      <c r="D1097" s="1"/>
      <c r="E1097" s="1"/>
      <c r="F1097" s="1"/>
      <c r="G1097" s="1"/>
      <c r="H1097" s="1"/>
      <c r="I1097" s="1"/>
      <c r="J1097" s="1"/>
      <c r="K1097" s="1"/>
      <c r="L1097" s="1"/>
      <c r="M1097" s="1"/>
    </row>
    <row r="1098" spans="1:13" x14ac:dyDescent="0.35">
      <c r="A1098" s="1"/>
      <c r="B1098" s="1"/>
      <c r="C1098" s="1"/>
      <c r="D1098" s="1"/>
      <c r="E1098" s="1"/>
      <c r="F1098" s="1"/>
      <c r="G1098" s="1"/>
      <c r="H1098" s="1"/>
      <c r="I1098" s="1"/>
      <c r="J1098" s="1"/>
      <c r="K1098" s="1"/>
      <c r="L1098" s="1"/>
      <c r="M1098" s="1"/>
    </row>
    <row r="1099" spans="1:13" x14ac:dyDescent="0.35">
      <c r="A1099" s="1"/>
      <c r="B1099" s="1"/>
      <c r="C1099" s="1"/>
      <c r="D1099" s="1"/>
      <c r="E1099" s="1"/>
      <c r="F1099" s="1"/>
      <c r="G1099" s="1"/>
      <c r="H1099" s="1"/>
      <c r="I1099" s="1"/>
      <c r="J1099" s="1"/>
      <c r="K1099" s="1"/>
      <c r="L1099" s="1"/>
      <c r="M1099" s="1"/>
    </row>
    <row r="1100" spans="1:13" x14ac:dyDescent="0.35">
      <c r="A1100" s="1"/>
      <c r="B1100" s="1"/>
      <c r="C1100" s="1"/>
      <c r="D1100" s="1"/>
      <c r="E1100" s="1"/>
      <c r="F1100" s="1"/>
      <c r="G1100" s="1"/>
      <c r="H1100" s="1"/>
      <c r="I1100" s="1"/>
      <c r="J1100" s="1"/>
      <c r="K1100" s="1"/>
      <c r="L1100" s="1"/>
      <c r="M1100" s="1"/>
    </row>
    <row r="1101" spans="1:13" x14ac:dyDescent="0.35">
      <c r="A1101" s="1"/>
      <c r="B1101" s="1"/>
      <c r="C1101" s="1"/>
      <c r="D1101" s="1"/>
      <c r="E1101" s="1"/>
      <c r="F1101" s="1"/>
      <c r="G1101" s="1"/>
      <c r="H1101" s="1"/>
      <c r="I1101" s="1"/>
      <c r="J1101" s="1"/>
      <c r="K1101" s="1"/>
      <c r="L1101" s="1"/>
      <c r="M1101" s="1"/>
    </row>
    <row r="1102" spans="1:13" x14ac:dyDescent="0.35">
      <c r="A1102" s="1"/>
      <c r="B1102" s="1"/>
      <c r="C1102" s="1"/>
      <c r="D1102" s="1"/>
      <c r="E1102" s="1"/>
      <c r="F1102" s="1"/>
      <c r="G1102" s="1"/>
      <c r="H1102" s="1"/>
      <c r="I1102" s="1"/>
      <c r="J1102" s="1"/>
      <c r="K1102" s="1"/>
      <c r="L1102" s="1"/>
      <c r="M1102" s="1"/>
    </row>
    <row r="1103" spans="1:13" x14ac:dyDescent="0.35">
      <c r="A1103" s="1"/>
      <c r="B1103" s="1"/>
      <c r="C1103" s="1"/>
      <c r="D1103" s="1"/>
      <c r="E1103" s="1"/>
      <c r="F1103" s="1"/>
      <c r="G1103" s="1"/>
      <c r="H1103" s="1"/>
      <c r="I1103" s="1"/>
      <c r="J1103" s="1"/>
      <c r="K1103" s="1"/>
      <c r="L1103" s="1"/>
      <c r="M1103" s="1"/>
    </row>
    <row r="1104" spans="1:13" x14ac:dyDescent="0.35">
      <c r="A1104" s="1"/>
      <c r="B1104" s="1"/>
      <c r="C1104" s="1"/>
      <c r="D1104" s="1"/>
      <c r="E1104" s="1"/>
      <c r="F1104" s="1"/>
      <c r="G1104" s="1"/>
      <c r="H1104" s="1"/>
      <c r="I1104" s="1"/>
      <c r="J1104" s="1"/>
      <c r="K1104" s="1"/>
      <c r="L1104" s="1"/>
      <c r="M1104" s="1"/>
    </row>
    <row r="1105" spans="1:13" x14ac:dyDescent="0.35">
      <c r="A1105" s="1"/>
      <c r="B1105" s="1"/>
      <c r="C1105" s="1"/>
      <c r="D1105" s="1"/>
      <c r="E1105" s="1"/>
      <c r="F1105" s="1"/>
      <c r="G1105" s="1"/>
      <c r="H1105" s="1"/>
      <c r="I1105" s="1"/>
      <c r="J1105" s="1"/>
      <c r="K1105" s="1"/>
      <c r="L1105" s="1"/>
      <c r="M1105" s="1"/>
    </row>
    <row r="1106" spans="1:13" x14ac:dyDescent="0.35">
      <c r="A1106" s="1"/>
      <c r="B1106" s="1"/>
      <c r="C1106" s="1"/>
      <c r="D1106" s="1"/>
      <c r="E1106" s="1"/>
      <c r="F1106" s="1"/>
      <c r="G1106" s="1"/>
      <c r="H1106" s="1"/>
      <c r="I1106" s="1"/>
      <c r="J1106" s="1"/>
      <c r="K1106" s="1"/>
      <c r="L1106" s="1"/>
      <c r="M1106" s="1"/>
    </row>
    <row r="1107" spans="1:13" x14ac:dyDescent="0.35">
      <c r="A1107" s="1"/>
      <c r="B1107" s="1"/>
      <c r="C1107" s="1"/>
      <c r="D1107" s="1"/>
      <c r="E1107" s="1"/>
      <c r="F1107" s="1"/>
      <c r="G1107" s="1"/>
      <c r="H1107" s="1"/>
      <c r="I1107" s="1"/>
      <c r="J1107" s="1"/>
      <c r="K1107" s="1"/>
      <c r="L1107" s="1"/>
      <c r="M1107" s="1"/>
    </row>
    <row r="1108" spans="1:13" x14ac:dyDescent="0.35">
      <c r="A1108" s="1"/>
      <c r="B1108" s="1"/>
      <c r="C1108" s="1"/>
      <c r="D1108" s="1"/>
      <c r="E1108" s="1"/>
      <c r="F1108" s="1"/>
      <c r="G1108" s="1"/>
      <c r="H1108" s="1"/>
      <c r="I1108" s="1"/>
      <c r="J1108" s="1"/>
      <c r="K1108" s="1"/>
      <c r="L1108" s="1"/>
      <c r="M1108" s="1"/>
    </row>
    <row r="1109" spans="1:13" x14ac:dyDescent="0.35">
      <c r="A1109" s="1"/>
      <c r="B1109" s="1"/>
      <c r="C1109" s="1"/>
      <c r="D1109" s="1"/>
      <c r="E1109" s="1"/>
      <c r="F1109" s="1"/>
      <c r="G1109" s="1"/>
      <c r="H1109" s="1"/>
      <c r="I1109" s="1"/>
      <c r="J1109" s="1"/>
      <c r="K1109" s="1"/>
      <c r="L1109" s="1"/>
      <c r="M1109" s="1"/>
    </row>
    <row r="1110" spans="1:13" x14ac:dyDescent="0.35">
      <c r="A1110" s="1"/>
      <c r="B1110" s="1"/>
      <c r="C1110" s="1"/>
      <c r="D1110" s="1"/>
      <c r="E1110" s="1"/>
      <c r="F1110" s="1"/>
      <c r="G1110" s="1"/>
      <c r="H1110" s="1"/>
      <c r="I1110" s="1"/>
      <c r="J1110" s="1"/>
      <c r="K1110" s="1"/>
      <c r="L1110" s="1"/>
      <c r="M1110" s="1"/>
    </row>
    <row r="1111" spans="1:13" x14ac:dyDescent="0.35">
      <c r="A1111" s="1"/>
      <c r="B1111" s="1"/>
      <c r="C1111" s="1"/>
      <c r="D1111" s="1"/>
      <c r="E1111" s="1"/>
      <c r="F1111" s="1"/>
      <c r="G1111" s="1"/>
      <c r="H1111" s="1"/>
      <c r="I1111" s="1"/>
      <c r="J1111" s="1"/>
      <c r="K1111" s="1"/>
      <c r="L1111" s="1"/>
      <c r="M1111" s="1"/>
    </row>
    <row r="1112" spans="1:13" x14ac:dyDescent="0.35">
      <c r="A1112" s="1"/>
      <c r="B1112" s="1"/>
      <c r="C1112" s="1"/>
      <c r="D1112" s="1"/>
      <c r="E1112" s="1"/>
      <c r="F1112" s="1"/>
      <c r="G1112" s="1"/>
      <c r="H1112" s="1"/>
      <c r="I1112" s="1"/>
      <c r="J1112" s="1"/>
      <c r="K1112" s="1"/>
      <c r="L1112" s="1"/>
      <c r="M1112" s="1"/>
    </row>
    <row r="1113" spans="1:13" x14ac:dyDescent="0.35">
      <c r="A1113" s="1"/>
      <c r="B1113" s="1"/>
      <c r="C1113" s="1"/>
      <c r="D1113" s="1"/>
      <c r="E1113" s="1"/>
      <c r="F1113" s="1"/>
      <c r="G1113" s="1"/>
      <c r="H1113" s="1"/>
      <c r="I1113" s="1"/>
      <c r="J1113" s="1"/>
      <c r="K1113" s="1"/>
      <c r="L1113" s="1"/>
      <c r="M1113" s="1"/>
    </row>
    <row r="1114" spans="1:13" x14ac:dyDescent="0.35">
      <c r="A1114" s="1"/>
      <c r="B1114" s="1"/>
      <c r="C1114" s="1"/>
      <c r="D1114" s="1"/>
      <c r="E1114" s="1"/>
      <c r="F1114" s="1"/>
      <c r="G1114" s="1"/>
      <c r="H1114" s="1"/>
      <c r="I1114" s="1"/>
      <c r="J1114" s="1"/>
      <c r="K1114" s="1"/>
      <c r="L1114" s="1"/>
      <c r="M1114" s="1"/>
    </row>
    <row r="1115" spans="1:13" x14ac:dyDescent="0.35">
      <c r="A1115" s="1"/>
      <c r="B1115" s="1"/>
      <c r="C1115" s="1"/>
      <c r="D1115" s="1"/>
      <c r="E1115" s="1"/>
      <c r="F1115" s="1"/>
      <c r="G1115" s="1"/>
      <c r="H1115" s="1"/>
      <c r="I1115" s="1"/>
      <c r="J1115" s="1"/>
      <c r="K1115" s="1"/>
      <c r="L1115" s="1"/>
      <c r="M1115" s="1"/>
    </row>
    <row r="1116" spans="1:13" x14ac:dyDescent="0.35">
      <c r="A1116" s="1"/>
      <c r="B1116" s="1"/>
      <c r="C1116" s="1"/>
      <c r="D1116" s="1"/>
      <c r="E1116" s="1"/>
      <c r="F1116" s="1"/>
      <c r="G1116" s="1"/>
      <c r="H1116" s="1"/>
      <c r="I1116" s="1"/>
      <c r="J1116" s="1"/>
      <c r="K1116" s="1"/>
      <c r="L1116" s="1"/>
      <c r="M1116" s="1"/>
    </row>
    <row r="1117" spans="1:13" x14ac:dyDescent="0.35">
      <c r="A1117" s="1"/>
      <c r="B1117" s="1"/>
      <c r="C1117" s="1"/>
      <c r="D1117" s="1"/>
      <c r="E1117" s="1"/>
      <c r="F1117" s="1"/>
      <c r="G1117" s="1"/>
      <c r="H1117" s="1"/>
      <c r="I1117" s="1"/>
      <c r="J1117" s="1"/>
      <c r="K1117" s="1"/>
      <c r="L1117" s="1"/>
      <c r="M1117" s="1"/>
    </row>
    <row r="1118" spans="1:13" x14ac:dyDescent="0.35">
      <c r="A1118" s="1"/>
      <c r="B1118" s="1"/>
      <c r="C1118" s="1"/>
      <c r="D1118" s="1"/>
      <c r="E1118" s="1"/>
      <c r="F1118" s="1"/>
      <c r="G1118" s="1"/>
      <c r="H1118" s="1"/>
      <c r="I1118" s="1"/>
      <c r="J1118" s="1"/>
      <c r="K1118" s="1"/>
      <c r="L1118" s="1"/>
      <c r="M1118" s="1"/>
    </row>
    <row r="1119" spans="1:13" x14ac:dyDescent="0.35">
      <c r="A1119" s="1"/>
      <c r="B1119" s="1"/>
      <c r="C1119" s="1"/>
      <c r="D1119" s="1"/>
      <c r="E1119" s="1"/>
      <c r="F1119" s="1"/>
      <c r="G1119" s="1"/>
      <c r="H1119" s="1"/>
      <c r="I1119" s="1"/>
      <c r="J1119" s="1"/>
      <c r="K1119" s="1"/>
      <c r="L1119" s="1"/>
      <c r="M1119" s="1"/>
    </row>
    <row r="1120" spans="1:13" x14ac:dyDescent="0.35">
      <c r="A1120" s="1"/>
      <c r="B1120" s="1"/>
      <c r="C1120" s="1"/>
      <c r="D1120" s="1"/>
      <c r="E1120" s="1"/>
      <c r="F1120" s="1"/>
      <c r="G1120" s="1"/>
      <c r="H1120" s="1"/>
      <c r="I1120" s="1"/>
      <c r="J1120" s="1"/>
      <c r="K1120" s="1"/>
      <c r="L1120" s="1"/>
      <c r="M1120" s="1"/>
    </row>
    <row r="1121" spans="1:13" x14ac:dyDescent="0.35">
      <c r="A1121" s="1"/>
      <c r="B1121" s="1"/>
      <c r="C1121" s="1"/>
      <c r="D1121" s="1"/>
      <c r="E1121" s="1"/>
      <c r="F1121" s="1"/>
      <c r="G1121" s="1"/>
      <c r="H1121" s="1"/>
      <c r="I1121" s="1"/>
      <c r="J1121" s="1"/>
      <c r="K1121" s="1"/>
      <c r="L1121" s="1"/>
      <c r="M1121" s="1"/>
    </row>
    <row r="1122" spans="1:13" x14ac:dyDescent="0.35">
      <c r="A1122" s="1"/>
      <c r="B1122" s="1"/>
      <c r="C1122" s="1"/>
      <c r="D1122" s="1"/>
      <c r="E1122" s="1"/>
      <c r="F1122" s="1"/>
      <c r="G1122" s="1"/>
      <c r="H1122" s="1"/>
      <c r="I1122" s="1"/>
      <c r="J1122" s="1"/>
      <c r="K1122" s="1"/>
      <c r="L1122" s="1"/>
      <c r="M1122" s="1"/>
    </row>
    <row r="1123" spans="1:13" x14ac:dyDescent="0.35">
      <c r="A1123" s="1"/>
      <c r="B1123" s="1"/>
      <c r="C1123" s="1"/>
      <c r="D1123" s="1"/>
      <c r="E1123" s="1"/>
      <c r="F1123" s="1"/>
      <c r="G1123" s="1"/>
      <c r="H1123" s="1"/>
      <c r="I1123" s="1"/>
      <c r="J1123" s="1"/>
      <c r="K1123" s="1"/>
      <c r="L1123" s="1"/>
      <c r="M1123" s="1"/>
    </row>
    <row r="1124" spans="1:13" x14ac:dyDescent="0.35">
      <c r="A1124" s="1"/>
      <c r="B1124" s="1"/>
      <c r="C1124" s="1"/>
      <c r="D1124" s="1"/>
      <c r="E1124" s="1"/>
      <c r="F1124" s="1"/>
      <c r="G1124" s="1"/>
      <c r="H1124" s="1"/>
      <c r="I1124" s="1"/>
      <c r="J1124" s="1"/>
      <c r="K1124" s="1"/>
      <c r="L1124" s="1"/>
      <c r="M1124" s="1"/>
    </row>
    <row r="1125" spans="1:13" x14ac:dyDescent="0.35">
      <c r="A1125" s="1"/>
      <c r="B1125" s="1"/>
      <c r="C1125" s="1"/>
      <c r="D1125" s="1"/>
      <c r="E1125" s="1"/>
      <c r="F1125" s="1"/>
      <c r="G1125" s="1"/>
      <c r="H1125" s="1"/>
      <c r="I1125" s="1"/>
      <c r="J1125" s="1"/>
      <c r="K1125" s="1"/>
      <c r="L1125" s="1"/>
      <c r="M1125" s="1"/>
    </row>
    <row r="1126" spans="1:13" x14ac:dyDescent="0.35">
      <c r="A1126" s="1"/>
      <c r="B1126" s="1"/>
      <c r="C1126" s="1"/>
      <c r="D1126" s="1"/>
      <c r="E1126" s="1"/>
      <c r="F1126" s="1"/>
      <c r="G1126" s="1"/>
      <c r="H1126" s="1"/>
      <c r="I1126" s="1"/>
      <c r="J1126" s="1"/>
      <c r="K1126" s="1"/>
      <c r="L1126" s="1"/>
      <c r="M1126" s="1"/>
    </row>
    <row r="1127" spans="1:13" x14ac:dyDescent="0.35">
      <c r="A1127" s="1"/>
      <c r="B1127" s="1"/>
      <c r="C1127" s="1"/>
      <c r="D1127" s="1"/>
      <c r="E1127" s="1"/>
      <c r="F1127" s="1"/>
      <c r="G1127" s="1"/>
      <c r="H1127" s="1"/>
      <c r="I1127" s="1"/>
      <c r="J1127" s="1"/>
      <c r="K1127" s="1"/>
      <c r="L1127" s="1"/>
      <c r="M1127" s="1"/>
    </row>
    <row r="1128" spans="1:13" x14ac:dyDescent="0.35">
      <c r="A1128" s="1"/>
      <c r="B1128" s="1"/>
      <c r="C1128" s="1"/>
      <c r="D1128" s="1"/>
      <c r="E1128" s="1"/>
      <c r="F1128" s="1"/>
      <c r="G1128" s="1"/>
      <c r="H1128" s="1"/>
      <c r="I1128" s="1"/>
      <c r="J1128" s="1"/>
      <c r="K1128" s="1"/>
      <c r="L1128" s="1"/>
      <c r="M1128" s="1"/>
    </row>
    <row r="1129" spans="1:13" x14ac:dyDescent="0.35">
      <c r="A1129" s="1"/>
      <c r="B1129" s="1"/>
      <c r="C1129" s="1"/>
      <c r="D1129" s="1"/>
      <c r="E1129" s="1"/>
      <c r="F1129" s="1"/>
      <c r="G1129" s="1"/>
      <c r="H1129" s="1"/>
      <c r="I1129" s="1"/>
      <c r="J1129" s="1"/>
      <c r="K1129" s="1"/>
      <c r="L1129" s="1"/>
      <c r="M1129" s="1"/>
    </row>
    <row r="1130" spans="1:13" x14ac:dyDescent="0.35">
      <c r="A1130" s="1"/>
      <c r="B1130" s="1"/>
      <c r="C1130" s="1"/>
      <c r="D1130" s="1"/>
      <c r="E1130" s="1"/>
      <c r="F1130" s="1"/>
      <c r="G1130" s="1"/>
      <c r="H1130" s="1"/>
      <c r="I1130" s="1"/>
      <c r="J1130" s="1"/>
      <c r="K1130" s="1"/>
      <c r="L1130" s="1"/>
      <c r="M1130" s="1"/>
    </row>
    <row r="1131" spans="1:13" x14ac:dyDescent="0.35">
      <c r="A1131" s="1"/>
      <c r="B1131" s="1"/>
      <c r="C1131" s="1"/>
      <c r="D1131" s="1"/>
      <c r="E1131" s="1"/>
      <c r="F1131" s="1"/>
      <c r="G1131" s="1"/>
      <c r="H1131" s="1"/>
      <c r="I1131" s="1"/>
      <c r="J1131" s="1"/>
      <c r="K1131" s="1"/>
      <c r="L1131" s="1"/>
      <c r="M1131" s="1"/>
    </row>
    <row r="1132" spans="1:13" x14ac:dyDescent="0.35">
      <c r="A1132" s="1"/>
      <c r="B1132" s="1"/>
      <c r="C1132" s="1"/>
      <c r="D1132" s="1"/>
      <c r="E1132" s="1"/>
      <c r="F1132" s="1"/>
      <c r="G1132" s="1"/>
      <c r="H1132" s="1"/>
      <c r="I1132" s="1"/>
      <c r="J1132" s="1"/>
      <c r="K1132" s="1"/>
      <c r="L1132" s="1"/>
      <c r="M1132" s="1"/>
    </row>
    <row r="1133" spans="1:13" x14ac:dyDescent="0.35">
      <c r="A1133" s="1"/>
      <c r="B1133" s="1"/>
      <c r="C1133" s="1"/>
      <c r="D1133" s="1"/>
      <c r="E1133" s="1"/>
      <c r="F1133" s="1"/>
      <c r="G1133" s="1"/>
      <c r="H1133" s="1"/>
      <c r="I1133" s="1"/>
      <c r="J1133" s="1"/>
      <c r="K1133" s="1"/>
      <c r="L1133" s="1"/>
      <c r="M1133" s="1"/>
    </row>
    <row r="1134" spans="1:13" x14ac:dyDescent="0.35">
      <c r="A1134" s="1"/>
      <c r="B1134" s="1"/>
      <c r="C1134" s="1"/>
      <c r="D1134" s="1"/>
      <c r="E1134" s="1"/>
      <c r="F1134" s="1"/>
      <c r="G1134" s="1"/>
      <c r="H1134" s="1"/>
      <c r="I1134" s="1"/>
      <c r="J1134" s="1"/>
      <c r="K1134" s="1"/>
      <c r="L1134" s="1"/>
      <c r="M1134" s="1"/>
    </row>
    <row r="1135" spans="1:13" x14ac:dyDescent="0.35">
      <c r="A1135" s="1"/>
      <c r="B1135" s="1"/>
      <c r="C1135" s="1"/>
      <c r="D1135" s="1"/>
      <c r="E1135" s="1"/>
      <c r="F1135" s="1"/>
      <c r="G1135" s="1"/>
      <c r="H1135" s="1"/>
      <c r="I1135" s="1"/>
      <c r="J1135" s="1"/>
      <c r="K1135" s="1"/>
      <c r="L1135" s="1"/>
      <c r="M1135" s="1"/>
    </row>
    <row r="1136" spans="1:13" x14ac:dyDescent="0.35">
      <c r="A1136" s="1"/>
      <c r="B1136" s="1"/>
      <c r="C1136" s="1"/>
      <c r="D1136" s="1"/>
      <c r="E1136" s="1"/>
      <c r="F1136" s="1"/>
      <c r="G1136" s="1"/>
      <c r="H1136" s="1"/>
      <c r="I1136" s="1"/>
      <c r="J1136" s="1"/>
      <c r="K1136" s="1"/>
      <c r="L1136" s="1"/>
      <c r="M1136" s="1"/>
    </row>
    <row r="1137" spans="1:13" x14ac:dyDescent="0.35">
      <c r="A1137" s="1"/>
      <c r="B1137" s="1"/>
      <c r="C1137" s="1"/>
      <c r="D1137" s="1"/>
      <c r="E1137" s="1"/>
      <c r="F1137" s="1"/>
      <c r="G1137" s="1"/>
      <c r="H1137" s="1"/>
      <c r="I1137" s="1"/>
      <c r="J1137" s="1"/>
      <c r="K1137" s="1"/>
      <c r="L1137" s="1"/>
      <c r="M1137" s="1"/>
    </row>
    <row r="1138" spans="1:13" x14ac:dyDescent="0.35">
      <c r="A1138" s="1"/>
      <c r="B1138" s="1"/>
      <c r="C1138" s="1"/>
      <c r="D1138" s="1"/>
      <c r="E1138" s="1"/>
      <c r="F1138" s="1"/>
      <c r="G1138" s="1"/>
      <c r="H1138" s="1"/>
      <c r="I1138" s="1"/>
      <c r="J1138" s="1"/>
      <c r="K1138" s="1"/>
      <c r="L1138" s="1"/>
      <c r="M1138" s="1"/>
    </row>
    <row r="1139" spans="1:13" x14ac:dyDescent="0.35">
      <c r="A1139" s="1"/>
      <c r="B1139" s="1"/>
      <c r="C1139" s="1"/>
      <c r="D1139" s="1"/>
      <c r="E1139" s="1"/>
      <c r="F1139" s="1"/>
      <c r="G1139" s="1"/>
      <c r="H1139" s="1"/>
      <c r="I1139" s="1"/>
      <c r="J1139" s="1"/>
      <c r="K1139" s="1"/>
      <c r="L1139" s="1"/>
      <c r="M1139" s="1"/>
    </row>
    <row r="1140" spans="1:13" x14ac:dyDescent="0.35">
      <c r="A1140" s="1"/>
      <c r="B1140" s="1"/>
      <c r="C1140" s="1"/>
      <c r="D1140" s="1"/>
      <c r="E1140" s="1"/>
      <c r="F1140" s="1"/>
      <c r="G1140" s="1"/>
      <c r="H1140" s="1"/>
      <c r="I1140" s="1"/>
      <c r="J1140" s="1"/>
      <c r="K1140" s="1"/>
      <c r="L1140" s="1"/>
      <c r="M1140" s="1"/>
    </row>
    <row r="1141" spans="1:13" x14ac:dyDescent="0.35">
      <c r="A1141" s="1"/>
      <c r="B1141" s="1"/>
      <c r="C1141" s="1"/>
      <c r="D1141" s="1"/>
      <c r="E1141" s="1"/>
      <c r="F1141" s="1"/>
      <c r="G1141" s="1"/>
      <c r="H1141" s="1"/>
      <c r="I1141" s="1"/>
      <c r="J1141" s="1"/>
      <c r="K1141" s="1"/>
      <c r="L1141" s="1"/>
      <c r="M1141" s="1"/>
    </row>
    <row r="1142" spans="1:13" x14ac:dyDescent="0.35">
      <c r="A1142" s="1"/>
      <c r="B1142" s="1"/>
      <c r="C1142" s="1"/>
      <c r="D1142" s="1"/>
      <c r="E1142" s="1"/>
      <c r="F1142" s="1"/>
      <c r="G1142" s="1"/>
      <c r="H1142" s="1"/>
      <c r="I1142" s="1"/>
      <c r="J1142" s="1"/>
      <c r="K1142" s="1"/>
      <c r="L1142" s="1"/>
      <c r="M1142" s="1"/>
    </row>
    <row r="1143" spans="1:13" x14ac:dyDescent="0.35">
      <c r="A1143" s="1"/>
      <c r="B1143" s="1"/>
      <c r="C1143" s="1"/>
      <c r="D1143" s="1"/>
      <c r="E1143" s="1"/>
      <c r="F1143" s="1"/>
      <c r="G1143" s="1"/>
      <c r="H1143" s="1"/>
      <c r="I1143" s="1"/>
      <c r="J1143" s="1"/>
      <c r="K1143" s="1"/>
      <c r="L1143" s="1"/>
      <c r="M1143" s="1"/>
    </row>
    <row r="1144" spans="1:13" x14ac:dyDescent="0.35">
      <c r="A1144" s="1"/>
      <c r="B1144" s="1"/>
      <c r="C1144" s="1"/>
      <c r="D1144" s="1"/>
      <c r="E1144" s="1"/>
      <c r="F1144" s="1"/>
      <c r="G1144" s="1"/>
      <c r="H1144" s="1"/>
      <c r="I1144" s="1"/>
      <c r="J1144" s="1"/>
      <c r="K1144" s="1"/>
      <c r="L1144" s="1"/>
      <c r="M1144" s="1"/>
    </row>
    <row r="1145" spans="1:13" x14ac:dyDescent="0.35">
      <c r="A1145" s="1"/>
      <c r="B1145" s="1"/>
      <c r="C1145" s="1"/>
      <c r="D1145" s="1"/>
      <c r="E1145" s="1"/>
      <c r="F1145" s="1"/>
      <c r="G1145" s="1"/>
      <c r="H1145" s="1"/>
      <c r="I1145" s="1"/>
      <c r="J1145" s="1"/>
      <c r="K1145" s="1"/>
      <c r="L1145" s="1"/>
      <c r="M1145" s="1"/>
    </row>
    <row r="1146" spans="1:13" x14ac:dyDescent="0.35">
      <c r="A1146" s="1"/>
      <c r="B1146" s="1"/>
      <c r="C1146" s="1"/>
      <c r="D1146" s="1"/>
      <c r="E1146" s="1"/>
      <c r="F1146" s="1"/>
      <c r="G1146" s="1"/>
      <c r="H1146" s="1"/>
      <c r="I1146" s="1"/>
      <c r="J1146" s="1"/>
      <c r="K1146" s="1"/>
      <c r="L1146" s="1"/>
      <c r="M1146" s="1"/>
    </row>
    <row r="1147" spans="1:13" x14ac:dyDescent="0.35">
      <c r="A1147" s="1"/>
      <c r="B1147" s="1"/>
      <c r="C1147" s="1"/>
      <c r="D1147" s="1"/>
      <c r="E1147" s="1"/>
      <c r="F1147" s="1"/>
      <c r="G1147" s="1"/>
      <c r="H1147" s="1"/>
      <c r="I1147" s="1"/>
      <c r="J1147" s="1"/>
      <c r="K1147" s="1"/>
      <c r="L1147" s="1"/>
      <c r="M1147" s="1"/>
    </row>
    <row r="1148" spans="1:13" x14ac:dyDescent="0.35">
      <c r="A1148" s="1"/>
      <c r="B1148" s="1"/>
      <c r="C1148" s="1"/>
      <c r="D1148" s="1"/>
      <c r="E1148" s="1"/>
      <c r="F1148" s="1"/>
      <c r="G1148" s="1"/>
      <c r="H1148" s="1"/>
      <c r="I1148" s="1"/>
      <c r="J1148" s="1"/>
      <c r="K1148" s="1"/>
      <c r="L1148" s="1"/>
      <c r="M1148" s="1"/>
    </row>
    <row r="1149" spans="1:13" x14ac:dyDescent="0.35">
      <c r="A1149" s="1"/>
      <c r="B1149" s="1"/>
      <c r="C1149" s="1"/>
      <c r="D1149" s="1"/>
      <c r="E1149" s="1"/>
      <c r="F1149" s="1"/>
      <c r="G1149" s="1"/>
      <c r="H1149" s="1"/>
      <c r="I1149" s="1"/>
      <c r="J1149" s="1"/>
      <c r="K1149" s="1"/>
      <c r="L1149" s="1"/>
      <c r="M1149" s="1"/>
    </row>
    <row r="1150" spans="1:13" x14ac:dyDescent="0.35">
      <c r="A1150" s="1"/>
      <c r="B1150" s="1"/>
      <c r="C1150" s="1"/>
      <c r="D1150" s="1"/>
      <c r="E1150" s="1"/>
      <c r="F1150" s="1"/>
      <c r="G1150" s="1"/>
      <c r="H1150" s="1"/>
      <c r="I1150" s="1"/>
      <c r="J1150" s="1"/>
      <c r="K1150" s="1"/>
      <c r="L1150" s="1"/>
      <c r="M1150" s="1"/>
    </row>
    <row r="1151" spans="1:13" x14ac:dyDescent="0.35">
      <c r="A1151" s="1"/>
      <c r="B1151" s="1"/>
      <c r="C1151" s="1"/>
      <c r="D1151" s="1"/>
      <c r="E1151" s="1"/>
      <c r="F1151" s="1"/>
      <c r="G1151" s="1"/>
      <c r="H1151" s="1"/>
      <c r="I1151" s="1"/>
      <c r="J1151" s="1"/>
      <c r="K1151" s="1"/>
      <c r="L1151" s="1"/>
      <c r="M1151" s="1"/>
    </row>
    <row r="1152" spans="1:13" x14ac:dyDescent="0.35">
      <c r="A1152" s="1"/>
      <c r="B1152" s="1"/>
      <c r="C1152" s="1"/>
      <c r="D1152" s="1"/>
      <c r="E1152" s="1"/>
      <c r="F1152" s="1"/>
      <c r="G1152" s="1"/>
      <c r="H1152" s="1"/>
      <c r="I1152" s="1"/>
      <c r="J1152" s="1"/>
      <c r="K1152" s="1"/>
      <c r="L1152" s="1"/>
      <c r="M1152" s="1"/>
    </row>
    <row r="1153" spans="1:13" x14ac:dyDescent="0.35">
      <c r="A1153" s="1"/>
      <c r="B1153" s="1"/>
      <c r="C1153" s="1"/>
      <c r="D1153" s="1"/>
      <c r="E1153" s="1"/>
      <c r="F1153" s="1"/>
      <c r="G1153" s="1"/>
      <c r="H1153" s="1"/>
      <c r="I1153" s="1"/>
      <c r="J1153" s="1"/>
      <c r="K1153" s="1"/>
      <c r="L1153" s="1"/>
      <c r="M1153" s="1"/>
    </row>
    <row r="1154" spans="1:13" x14ac:dyDescent="0.35">
      <c r="A1154" s="1"/>
      <c r="B1154" s="1"/>
      <c r="C1154" s="1"/>
      <c r="D1154" s="1"/>
      <c r="E1154" s="1"/>
      <c r="F1154" s="1"/>
      <c r="G1154" s="1"/>
      <c r="H1154" s="1"/>
      <c r="I1154" s="1"/>
      <c r="J1154" s="1"/>
      <c r="K1154" s="1"/>
      <c r="L1154" s="1"/>
      <c r="M1154" s="1"/>
    </row>
    <row r="1155" spans="1:13" x14ac:dyDescent="0.35">
      <c r="A1155" s="1"/>
      <c r="B1155" s="1"/>
      <c r="C1155" s="1"/>
      <c r="D1155" s="1"/>
      <c r="E1155" s="1"/>
      <c r="F1155" s="1"/>
      <c r="G1155" s="1"/>
      <c r="H1155" s="1"/>
      <c r="I1155" s="1"/>
      <c r="J1155" s="1"/>
      <c r="K1155" s="1"/>
      <c r="L1155" s="1"/>
      <c r="M1155" s="1"/>
    </row>
    <row r="1156" spans="1:13" x14ac:dyDescent="0.35">
      <c r="A1156" s="1"/>
      <c r="B1156" s="1"/>
      <c r="C1156" s="1"/>
      <c r="D1156" s="1"/>
      <c r="E1156" s="1"/>
      <c r="F1156" s="1"/>
      <c r="G1156" s="1"/>
      <c r="H1156" s="1"/>
      <c r="I1156" s="1"/>
      <c r="J1156" s="1"/>
      <c r="K1156" s="1"/>
      <c r="L1156" s="1"/>
      <c r="M1156" s="1"/>
    </row>
    <row r="1157" spans="1:13" x14ac:dyDescent="0.35">
      <c r="A1157" s="1"/>
      <c r="B1157" s="1"/>
      <c r="C1157" s="1"/>
      <c r="D1157" s="1"/>
      <c r="E1157" s="1"/>
      <c r="F1157" s="1"/>
      <c r="G1157" s="1"/>
      <c r="H1157" s="1"/>
      <c r="I1157" s="1"/>
      <c r="J1157" s="1"/>
      <c r="K1157" s="1"/>
      <c r="L1157" s="1"/>
      <c r="M1157" s="1"/>
    </row>
    <row r="1158" spans="1:13" x14ac:dyDescent="0.35">
      <c r="A1158" s="1"/>
      <c r="B1158" s="1"/>
      <c r="C1158" s="1"/>
      <c r="D1158" s="1"/>
      <c r="E1158" s="1"/>
      <c r="F1158" s="1"/>
      <c r="G1158" s="1"/>
      <c r="H1158" s="1"/>
      <c r="I1158" s="1"/>
      <c r="J1158" s="1"/>
      <c r="K1158" s="1"/>
      <c r="L1158" s="1"/>
      <c r="M1158" s="1"/>
    </row>
    <row r="1159" spans="1:13" x14ac:dyDescent="0.35">
      <c r="A1159" s="1"/>
      <c r="B1159" s="1"/>
      <c r="C1159" s="1"/>
      <c r="D1159" s="1"/>
      <c r="E1159" s="1"/>
      <c r="F1159" s="1"/>
      <c r="G1159" s="1"/>
      <c r="H1159" s="1"/>
      <c r="I1159" s="1"/>
      <c r="J1159" s="1"/>
      <c r="K1159" s="1"/>
      <c r="L1159" s="1"/>
      <c r="M1159" s="1"/>
    </row>
    <row r="1160" spans="1:13" x14ac:dyDescent="0.35">
      <c r="A1160" s="1"/>
      <c r="B1160" s="1"/>
      <c r="C1160" s="1"/>
      <c r="D1160" s="1"/>
      <c r="E1160" s="1"/>
      <c r="F1160" s="1"/>
      <c r="G1160" s="1"/>
      <c r="H1160" s="1"/>
      <c r="I1160" s="1"/>
      <c r="J1160" s="1"/>
      <c r="K1160" s="1"/>
      <c r="L1160" s="1"/>
      <c r="M1160" s="1"/>
    </row>
    <row r="1161" spans="1:13" x14ac:dyDescent="0.35">
      <c r="A1161" s="1"/>
      <c r="B1161" s="1"/>
      <c r="C1161" s="1"/>
      <c r="D1161" s="1"/>
      <c r="E1161" s="1"/>
      <c r="F1161" s="1"/>
      <c r="G1161" s="1"/>
      <c r="H1161" s="1"/>
      <c r="I1161" s="1"/>
      <c r="J1161" s="1"/>
      <c r="K1161" s="1"/>
      <c r="L1161" s="1"/>
      <c r="M1161" s="1"/>
    </row>
    <row r="1162" spans="1:13" x14ac:dyDescent="0.35">
      <c r="A1162" s="1"/>
      <c r="B1162" s="1"/>
      <c r="C1162" s="1"/>
      <c r="D1162" s="1"/>
      <c r="E1162" s="1"/>
      <c r="F1162" s="1"/>
      <c r="G1162" s="1"/>
      <c r="H1162" s="1"/>
      <c r="I1162" s="1"/>
      <c r="J1162" s="1"/>
      <c r="K1162" s="1"/>
      <c r="L1162" s="1"/>
      <c r="M1162" s="1"/>
    </row>
    <row r="1163" spans="1:13" x14ac:dyDescent="0.35">
      <c r="A1163" s="1"/>
      <c r="B1163" s="1"/>
      <c r="C1163" s="1"/>
      <c r="D1163" s="1"/>
      <c r="E1163" s="1"/>
      <c r="F1163" s="1"/>
      <c r="G1163" s="1"/>
      <c r="H1163" s="1"/>
      <c r="I1163" s="1"/>
      <c r="J1163" s="1"/>
      <c r="K1163" s="1"/>
      <c r="L1163" s="1"/>
      <c r="M1163" s="1"/>
    </row>
    <row r="1164" spans="1:13" x14ac:dyDescent="0.35">
      <c r="A1164" s="1"/>
      <c r="B1164" s="1"/>
      <c r="C1164" s="1"/>
      <c r="D1164" s="1"/>
      <c r="E1164" s="1"/>
      <c r="F1164" s="1"/>
      <c r="G1164" s="1"/>
      <c r="H1164" s="1"/>
      <c r="I1164" s="1"/>
      <c r="J1164" s="1"/>
      <c r="K1164" s="1"/>
      <c r="L1164" s="1"/>
      <c r="M1164" s="1"/>
    </row>
    <row r="1165" spans="1:13" x14ac:dyDescent="0.35">
      <c r="A1165" s="1"/>
      <c r="B1165" s="1"/>
      <c r="C1165" s="1"/>
      <c r="D1165" s="1"/>
      <c r="E1165" s="1"/>
      <c r="F1165" s="1"/>
      <c r="G1165" s="1"/>
      <c r="H1165" s="1"/>
      <c r="I1165" s="1"/>
      <c r="J1165" s="1"/>
      <c r="K1165" s="1"/>
      <c r="L1165" s="1"/>
      <c r="M1165" s="1"/>
    </row>
    <row r="1166" spans="1:13" x14ac:dyDescent="0.35">
      <c r="A1166" s="1"/>
      <c r="B1166" s="1"/>
      <c r="C1166" s="1"/>
      <c r="D1166" s="1"/>
      <c r="E1166" s="1"/>
      <c r="F1166" s="1"/>
      <c r="G1166" s="1"/>
      <c r="H1166" s="1"/>
      <c r="I1166" s="1"/>
      <c r="J1166" s="1"/>
      <c r="K1166" s="1"/>
      <c r="L1166" s="1"/>
      <c r="M1166" s="1"/>
    </row>
    <row r="1167" spans="1:13" x14ac:dyDescent="0.35">
      <c r="A1167" s="1"/>
      <c r="B1167" s="1"/>
      <c r="C1167" s="1"/>
      <c r="D1167" s="1"/>
      <c r="E1167" s="1"/>
      <c r="F1167" s="1"/>
      <c r="G1167" s="1"/>
      <c r="H1167" s="1"/>
      <c r="I1167" s="1"/>
      <c r="J1167" s="1"/>
      <c r="K1167" s="1"/>
      <c r="L1167" s="1"/>
      <c r="M1167" s="1"/>
    </row>
    <row r="1168" spans="1:13" x14ac:dyDescent="0.35">
      <c r="A1168" s="1"/>
      <c r="B1168" s="1"/>
      <c r="C1168" s="1"/>
      <c r="D1168" s="1"/>
      <c r="E1168" s="1"/>
      <c r="F1168" s="1"/>
      <c r="G1168" s="1"/>
      <c r="H1168" s="1"/>
      <c r="I1168" s="1"/>
      <c r="J1168" s="1"/>
      <c r="K1168" s="1"/>
      <c r="L1168" s="1"/>
      <c r="M1168" s="1"/>
    </row>
    <row r="1169" spans="1:13" x14ac:dyDescent="0.35">
      <c r="A1169" s="1"/>
      <c r="B1169" s="1"/>
      <c r="C1169" s="1"/>
      <c r="D1169" s="1"/>
      <c r="E1169" s="1"/>
      <c r="F1169" s="1"/>
      <c r="G1169" s="1"/>
      <c r="H1169" s="1"/>
      <c r="I1169" s="1"/>
      <c r="J1169" s="1"/>
      <c r="K1169" s="1"/>
      <c r="L1169" s="1"/>
      <c r="M1169" s="1"/>
    </row>
    <row r="1170" spans="1:13" x14ac:dyDescent="0.35">
      <c r="A1170" s="1"/>
      <c r="B1170" s="1"/>
      <c r="C1170" s="1"/>
      <c r="D1170" s="1"/>
      <c r="E1170" s="1"/>
      <c r="F1170" s="1"/>
      <c r="G1170" s="1"/>
      <c r="H1170" s="1"/>
      <c r="I1170" s="1"/>
      <c r="J1170" s="1"/>
      <c r="K1170" s="1"/>
      <c r="L1170" s="1"/>
      <c r="M1170" s="1"/>
    </row>
    <row r="1171" spans="1:13" x14ac:dyDescent="0.35">
      <c r="A1171" s="1"/>
      <c r="B1171" s="1"/>
      <c r="C1171" s="1"/>
      <c r="D1171" s="1"/>
      <c r="E1171" s="1"/>
      <c r="F1171" s="1"/>
      <c r="G1171" s="1"/>
      <c r="H1171" s="1"/>
      <c r="I1171" s="1"/>
      <c r="J1171" s="1"/>
      <c r="K1171" s="1"/>
      <c r="L1171" s="1"/>
      <c r="M1171" s="1"/>
    </row>
    <row r="1172" spans="1:13" x14ac:dyDescent="0.35">
      <c r="A1172" s="1"/>
      <c r="B1172" s="1"/>
      <c r="C1172" s="1"/>
      <c r="D1172" s="1"/>
      <c r="E1172" s="1"/>
      <c r="F1172" s="1"/>
      <c r="G1172" s="1"/>
      <c r="H1172" s="1"/>
      <c r="I1172" s="1"/>
      <c r="J1172" s="1"/>
      <c r="K1172" s="1"/>
      <c r="L1172" s="1"/>
      <c r="M1172" s="1"/>
    </row>
    <row r="1173" spans="1:13" x14ac:dyDescent="0.35">
      <c r="A1173" s="1"/>
      <c r="B1173" s="1"/>
      <c r="C1173" s="1"/>
      <c r="D1173" s="1"/>
      <c r="E1173" s="1"/>
      <c r="F1173" s="1"/>
      <c r="G1173" s="1"/>
      <c r="H1173" s="1"/>
      <c r="I1173" s="1"/>
      <c r="J1173" s="1"/>
      <c r="K1173" s="1"/>
      <c r="L1173" s="1"/>
      <c r="M1173" s="1"/>
    </row>
    <row r="1174" spans="1:13" x14ac:dyDescent="0.35">
      <c r="A1174" s="1"/>
      <c r="B1174" s="1"/>
      <c r="C1174" s="1"/>
      <c r="D1174" s="1"/>
      <c r="E1174" s="1"/>
      <c r="F1174" s="1"/>
      <c r="G1174" s="1"/>
      <c r="H1174" s="1"/>
      <c r="I1174" s="1"/>
      <c r="J1174" s="1"/>
      <c r="K1174" s="1"/>
      <c r="L1174" s="1"/>
      <c r="M1174" s="1"/>
    </row>
    <row r="1175" spans="1:13" x14ac:dyDescent="0.35">
      <c r="A1175" s="1"/>
      <c r="B1175" s="1"/>
      <c r="C1175" s="1"/>
      <c r="D1175" s="1"/>
      <c r="E1175" s="1"/>
      <c r="F1175" s="1"/>
      <c r="G1175" s="1"/>
      <c r="H1175" s="1"/>
      <c r="I1175" s="1"/>
      <c r="J1175" s="1"/>
      <c r="K1175" s="1"/>
      <c r="L1175" s="1"/>
      <c r="M1175" s="1"/>
    </row>
    <row r="1176" spans="1:13" x14ac:dyDescent="0.35">
      <c r="A1176" s="1"/>
      <c r="B1176" s="1"/>
      <c r="C1176" s="1"/>
      <c r="D1176" s="1"/>
      <c r="E1176" s="1"/>
      <c r="F1176" s="1"/>
      <c r="G1176" s="1"/>
      <c r="H1176" s="1"/>
      <c r="I1176" s="1"/>
      <c r="J1176" s="1"/>
      <c r="K1176" s="1"/>
      <c r="L1176" s="1"/>
      <c r="M1176" s="1"/>
    </row>
    <row r="1177" spans="1:13" x14ac:dyDescent="0.35">
      <c r="A1177" s="1"/>
      <c r="B1177" s="1"/>
      <c r="C1177" s="1"/>
      <c r="D1177" s="1"/>
      <c r="E1177" s="1"/>
      <c r="F1177" s="1"/>
      <c r="G1177" s="1"/>
      <c r="H1177" s="1"/>
      <c r="I1177" s="1"/>
      <c r="J1177" s="1"/>
      <c r="K1177" s="1"/>
      <c r="L1177" s="1"/>
      <c r="M1177" s="1"/>
    </row>
    <row r="1178" spans="1:13" x14ac:dyDescent="0.35">
      <c r="A1178" s="1"/>
      <c r="B1178" s="1"/>
      <c r="C1178" s="1"/>
      <c r="D1178" s="1"/>
      <c r="E1178" s="1"/>
      <c r="F1178" s="1"/>
      <c r="G1178" s="1"/>
      <c r="H1178" s="1"/>
      <c r="I1178" s="1"/>
      <c r="J1178" s="1"/>
      <c r="K1178" s="1"/>
      <c r="L1178" s="1"/>
      <c r="M1178" s="1"/>
    </row>
    <row r="1179" spans="1:13" x14ac:dyDescent="0.35">
      <c r="A1179" s="1"/>
      <c r="B1179" s="1"/>
      <c r="C1179" s="1"/>
      <c r="D1179" s="1"/>
      <c r="E1179" s="1"/>
      <c r="F1179" s="1"/>
      <c r="G1179" s="1"/>
      <c r="H1179" s="1"/>
      <c r="I1179" s="1"/>
      <c r="J1179" s="1"/>
      <c r="K1179" s="1"/>
      <c r="L1179" s="1"/>
      <c r="M1179" s="1"/>
    </row>
    <row r="1180" spans="1:13" x14ac:dyDescent="0.35">
      <c r="A1180" s="1"/>
      <c r="B1180" s="1"/>
      <c r="C1180" s="1"/>
      <c r="D1180" s="1"/>
      <c r="E1180" s="1"/>
      <c r="F1180" s="1"/>
      <c r="G1180" s="1"/>
      <c r="H1180" s="1"/>
      <c r="I1180" s="1"/>
      <c r="J1180" s="1"/>
      <c r="K1180" s="1"/>
      <c r="L1180" s="1"/>
      <c r="M1180" s="1"/>
    </row>
    <row r="1181" spans="1:13" x14ac:dyDescent="0.35">
      <c r="A1181" s="1"/>
      <c r="B1181" s="1"/>
      <c r="C1181" s="1"/>
      <c r="D1181" s="1"/>
      <c r="E1181" s="1"/>
      <c r="F1181" s="1"/>
      <c r="G1181" s="1"/>
      <c r="H1181" s="1"/>
      <c r="I1181" s="1"/>
      <c r="J1181" s="1"/>
      <c r="K1181" s="1"/>
      <c r="L1181" s="1"/>
      <c r="M1181" s="1"/>
    </row>
    <row r="1182" spans="1:13" x14ac:dyDescent="0.35">
      <c r="A1182" s="1"/>
      <c r="B1182" s="1"/>
      <c r="C1182" s="1"/>
      <c r="D1182" s="1"/>
      <c r="E1182" s="1"/>
      <c r="F1182" s="1"/>
      <c r="G1182" s="1"/>
      <c r="H1182" s="1"/>
      <c r="I1182" s="1"/>
      <c r="J1182" s="1"/>
      <c r="K1182" s="1"/>
      <c r="L1182" s="1"/>
      <c r="M1182" s="1"/>
    </row>
    <row r="1183" spans="1:13" x14ac:dyDescent="0.35">
      <c r="A1183" s="1"/>
      <c r="B1183" s="1"/>
      <c r="C1183" s="1"/>
      <c r="D1183" s="1"/>
      <c r="E1183" s="1"/>
      <c r="F1183" s="1"/>
      <c r="G1183" s="1"/>
      <c r="H1183" s="1"/>
      <c r="I1183" s="1"/>
      <c r="J1183" s="1"/>
      <c r="K1183" s="1"/>
      <c r="L1183" s="1"/>
      <c r="M1183" s="1"/>
    </row>
    <row r="1184" spans="1:13" x14ac:dyDescent="0.35">
      <c r="A1184" s="1"/>
      <c r="B1184" s="1"/>
      <c r="C1184" s="1"/>
      <c r="D1184" s="1"/>
      <c r="E1184" s="1"/>
      <c r="F1184" s="1"/>
      <c r="G1184" s="1"/>
      <c r="H1184" s="1"/>
      <c r="I1184" s="1"/>
      <c r="J1184" s="1"/>
      <c r="K1184" s="1"/>
      <c r="L1184" s="1"/>
      <c r="M1184" s="1"/>
    </row>
    <row r="1185" spans="1:13" x14ac:dyDescent="0.35">
      <c r="A1185" s="1"/>
      <c r="B1185" s="1"/>
      <c r="C1185" s="1"/>
      <c r="D1185" s="1"/>
      <c r="E1185" s="1"/>
      <c r="F1185" s="1"/>
      <c r="G1185" s="1"/>
      <c r="H1185" s="1"/>
      <c r="I1185" s="1"/>
      <c r="J1185" s="1"/>
      <c r="K1185" s="1"/>
      <c r="L1185" s="1"/>
      <c r="M1185" s="1"/>
    </row>
    <row r="1186" spans="1:13" x14ac:dyDescent="0.35">
      <c r="A1186" s="1"/>
      <c r="B1186" s="1"/>
      <c r="C1186" s="1"/>
      <c r="D1186" s="1"/>
      <c r="E1186" s="1"/>
      <c r="F1186" s="1"/>
      <c r="G1186" s="1"/>
      <c r="H1186" s="1"/>
      <c r="I1186" s="1"/>
      <c r="J1186" s="1"/>
      <c r="K1186" s="1"/>
      <c r="L1186" s="1"/>
      <c r="M1186" s="1"/>
    </row>
    <row r="1187" spans="1:13" x14ac:dyDescent="0.35">
      <c r="A1187" s="1"/>
      <c r="B1187" s="1"/>
      <c r="C1187" s="1"/>
      <c r="D1187" s="1"/>
      <c r="E1187" s="1"/>
      <c r="F1187" s="1"/>
      <c r="G1187" s="1"/>
      <c r="H1187" s="1"/>
      <c r="I1187" s="1"/>
      <c r="J1187" s="1"/>
      <c r="K1187" s="1"/>
      <c r="L1187" s="1"/>
      <c r="M1187" s="1"/>
    </row>
    <row r="1188" spans="1:13" x14ac:dyDescent="0.35">
      <c r="A1188" s="1"/>
      <c r="B1188" s="1"/>
      <c r="C1188" s="1"/>
      <c r="D1188" s="1"/>
      <c r="E1188" s="1"/>
      <c r="F1188" s="1"/>
      <c r="G1188" s="1"/>
      <c r="H1188" s="1"/>
      <c r="I1188" s="1"/>
      <c r="J1188" s="1"/>
      <c r="K1188" s="1"/>
      <c r="L1188" s="1"/>
      <c r="M1188" s="1"/>
    </row>
    <row r="1189" spans="1:13" x14ac:dyDescent="0.35">
      <c r="A1189" s="1"/>
      <c r="B1189" s="1"/>
      <c r="C1189" s="1"/>
      <c r="D1189" s="1"/>
      <c r="E1189" s="1"/>
      <c r="F1189" s="1"/>
      <c r="G1189" s="1"/>
      <c r="H1189" s="1"/>
      <c r="I1189" s="1"/>
      <c r="J1189" s="1"/>
      <c r="K1189" s="1"/>
      <c r="L1189" s="1"/>
      <c r="M1189" s="1"/>
    </row>
    <row r="1190" spans="1:13" x14ac:dyDescent="0.35">
      <c r="A1190" s="1"/>
      <c r="B1190" s="1"/>
      <c r="C1190" s="1"/>
      <c r="D1190" s="1"/>
      <c r="E1190" s="1"/>
      <c r="F1190" s="1"/>
      <c r="G1190" s="1"/>
      <c r="H1190" s="1"/>
      <c r="I1190" s="1"/>
      <c r="J1190" s="1"/>
      <c r="K1190" s="1"/>
      <c r="L1190" s="1"/>
      <c r="M1190" s="1"/>
    </row>
    <row r="1191" spans="1:13" x14ac:dyDescent="0.35">
      <c r="A1191" s="1"/>
      <c r="B1191" s="1"/>
      <c r="C1191" s="1"/>
      <c r="D1191" s="1"/>
      <c r="E1191" s="1"/>
      <c r="F1191" s="1"/>
      <c r="G1191" s="1"/>
      <c r="H1191" s="1"/>
      <c r="I1191" s="1"/>
      <c r="J1191" s="1"/>
      <c r="K1191" s="1"/>
      <c r="L1191" s="1"/>
      <c r="M1191" s="1"/>
    </row>
    <row r="1192" spans="1:13" x14ac:dyDescent="0.35">
      <c r="A1192" s="1"/>
      <c r="B1192" s="1"/>
      <c r="C1192" s="1"/>
      <c r="D1192" s="1"/>
      <c r="E1192" s="1"/>
      <c r="F1192" s="1"/>
      <c r="G1192" s="1"/>
      <c r="H1192" s="1"/>
      <c r="I1192" s="1"/>
      <c r="J1192" s="1"/>
      <c r="K1192" s="1"/>
      <c r="L1192" s="1"/>
      <c r="M1192" s="1"/>
    </row>
    <row r="1193" spans="1:13" x14ac:dyDescent="0.35">
      <c r="A1193" s="1"/>
      <c r="B1193" s="1"/>
      <c r="C1193" s="1"/>
      <c r="D1193" s="1"/>
      <c r="E1193" s="1"/>
      <c r="F1193" s="1"/>
      <c r="G1193" s="1"/>
      <c r="H1193" s="1"/>
      <c r="I1193" s="1"/>
      <c r="J1193" s="1"/>
      <c r="K1193" s="1"/>
      <c r="L1193" s="1"/>
      <c r="M1193" s="1"/>
    </row>
    <row r="1194" spans="1:13" x14ac:dyDescent="0.35">
      <c r="A1194" s="1"/>
      <c r="B1194" s="1"/>
      <c r="C1194" s="1"/>
      <c r="D1194" s="1"/>
      <c r="E1194" s="1"/>
      <c r="F1194" s="1"/>
      <c r="G1194" s="1"/>
      <c r="H1194" s="1"/>
      <c r="I1194" s="1"/>
      <c r="J1194" s="1"/>
      <c r="K1194" s="1"/>
      <c r="L1194" s="1"/>
      <c r="M1194" s="1"/>
    </row>
    <row r="1195" spans="1:13" x14ac:dyDescent="0.35">
      <c r="A1195" s="1"/>
      <c r="B1195" s="1"/>
      <c r="C1195" s="1"/>
      <c r="D1195" s="1"/>
      <c r="E1195" s="1"/>
      <c r="F1195" s="1"/>
      <c r="G1195" s="1"/>
      <c r="H1195" s="1"/>
      <c r="I1195" s="1"/>
      <c r="J1195" s="1"/>
      <c r="K1195" s="1"/>
      <c r="L1195" s="1"/>
      <c r="M1195" s="1"/>
    </row>
    <row r="1196" spans="1:13" x14ac:dyDescent="0.35">
      <c r="A1196" s="1"/>
      <c r="B1196" s="1"/>
      <c r="C1196" s="1"/>
      <c r="D1196" s="1"/>
      <c r="E1196" s="1"/>
      <c r="F1196" s="1"/>
      <c r="G1196" s="1"/>
      <c r="H1196" s="1"/>
      <c r="I1196" s="1"/>
      <c r="J1196" s="1"/>
      <c r="K1196" s="1"/>
      <c r="L1196" s="1"/>
      <c r="M1196" s="1"/>
    </row>
    <row r="1197" spans="1:13" x14ac:dyDescent="0.35">
      <c r="A1197" s="1"/>
      <c r="B1197" s="1"/>
      <c r="C1197" s="1"/>
      <c r="D1197" s="1"/>
      <c r="E1197" s="1"/>
      <c r="F1197" s="1"/>
      <c r="G1197" s="1"/>
      <c r="H1197" s="1"/>
      <c r="I1197" s="1"/>
      <c r="J1197" s="1"/>
      <c r="K1197" s="1"/>
      <c r="L1197" s="1"/>
      <c r="M1197" s="1"/>
    </row>
    <row r="1198" spans="1:13" x14ac:dyDescent="0.35">
      <c r="A1198" s="1"/>
      <c r="B1198" s="1"/>
      <c r="C1198" s="1"/>
      <c r="D1198" s="1"/>
      <c r="E1198" s="1"/>
      <c r="F1198" s="1"/>
      <c r="G1198" s="1"/>
      <c r="H1198" s="1"/>
      <c r="I1198" s="1"/>
      <c r="J1198" s="1"/>
      <c r="K1198" s="1"/>
      <c r="L1198" s="1"/>
      <c r="M1198" s="1"/>
    </row>
    <row r="1199" spans="1:13" x14ac:dyDescent="0.35">
      <c r="A1199" s="1"/>
      <c r="B1199" s="1"/>
      <c r="C1199" s="1"/>
      <c r="D1199" s="1"/>
      <c r="E1199" s="1"/>
      <c r="F1199" s="1"/>
      <c r="G1199" s="1"/>
      <c r="H1199" s="1"/>
      <c r="I1199" s="1"/>
      <c r="J1199" s="1"/>
      <c r="K1199" s="1"/>
      <c r="L1199" s="1"/>
      <c r="M1199" s="1"/>
    </row>
    <row r="1200" spans="1:13" x14ac:dyDescent="0.35">
      <c r="A1200" s="1"/>
      <c r="B1200" s="1"/>
      <c r="C1200" s="1"/>
      <c r="D1200" s="1"/>
      <c r="E1200" s="1"/>
      <c r="F1200" s="1"/>
      <c r="G1200" s="1"/>
      <c r="H1200" s="1"/>
      <c r="I1200" s="1"/>
      <c r="J1200" s="1"/>
      <c r="K1200" s="1"/>
      <c r="L1200" s="1"/>
      <c r="M1200" s="1"/>
    </row>
    <row r="1201" spans="1:13" x14ac:dyDescent="0.35">
      <c r="A1201" s="1"/>
      <c r="B1201" s="1"/>
      <c r="C1201" s="1"/>
      <c r="D1201" s="1"/>
      <c r="E1201" s="1"/>
      <c r="F1201" s="1"/>
      <c r="G1201" s="1"/>
      <c r="H1201" s="1"/>
      <c r="I1201" s="1"/>
      <c r="J1201" s="1"/>
      <c r="K1201" s="1"/>
      <c r="L1201" s="1"/>
      <c r="M1201" s="1"/>
    </row>
    <row r="1202" spans="1:13" x14ac:dyDescent="0.35">
      <c r="A1202" s="1"/>
      <c r="B1202" s="1"/>
      <c r="C1202" s="1"/>
      <c r="D1202" s="1"/>
      <c r="E1202" s="1"/>
      <c r="F1202" s="1"/>
      <c r="G1202" s="1"/>
      <c r="H1202" s="1"/>
      <c r="I1202" s="1"/>
      <c r="J1202" s="1"/>
      <c r="K1202" s="1"/>
      <c r="L1202" s="1"/>
      <c r="M1202" s="1"/>
    </row>
    <row r="1203" spans="1:13" x14ac:dyDescent="0.35">
      <c r="A1203" s="1"/>
      <c r="B1203" s="1"/>
      <c r="C1203" s="1"/>
      <c r="D1203" s="1"/>
      <c r="E1203" s="1"/>
      <c r="F1203" s="1"/>
      <c r="G1203" s="1"/>
      <c r="H1203" s="1"/>
      <c r="I1203" s="1"/>
      <c r="J1203" s="1"/>
      <c r="K1203" s="1"/>
      <c r="L1203" s="1"/>
      <c r="M1203" s="1"/>
    </row>
    <row r="1204" spans="1:13" x14ac:dyDescent="0.35">
      <c r="A1204" s="1"/>
      <c r="B1204" s="1"/>
      <c r="C1204" s="1"/>
      <c r="D1204" s="1"/>
      <c r="E1204" s="1"/>
      <c r="F1204" s="1"/>
      <c r="G1204" s="1"/>
      <c r="H1204" s="1"/>
      <c r="I1204" s="1"/>
      <c r="J1204" s="1"/>
      <c r="K1204" s="1"/>
      <c r="L1204" s="1"/>
      <c r="M1204" s="1"/>
    </row>
    <row r="1205" spans="1:13" x14ac:dyDescent="0.35">
      <c r="A1205" s="1"/>
      <c r="B1205" s="1"/>
      <c r="C1205" s="1"/>
      <c r="D1205" s="1"/>
      <c r="E1205" s="1"/>
      <c r="F1205" s="1"/>
      <c r="G1205" s="1"/>
      <c r="H1205" s="1"/>
      <c r="I1205" s="1"/>
      <c r="J1205" s="1"/>
      <c r="K1205" s="1"/>
      <c r="L1205" s="1"/>
      <c r="M1205" s="1"/>
    </row>
    <row r="1206" spans="1:13" x14ac:dyDescent="0.35">
      <c r="A1206" s="1"/>
      <c r="B1206" s="1"/>
      <c r="C1206" s="1"/>
      <c r="D1206" s="1"/>
      <c r="E1206" s="1"/>
      <c r="F1206" s="1"/>
      <c r="G1206" s="1"/>
      <c r="H1206" s="1"/>
      <c r="I1206" s="1"/>
      <c r="J1206" s="1"/>
      <c r="K1206" s="1"/>
      <c r="L1206" s="1"/>
      <c r="M1206" s="1"/>
    </row>
    <row r="1207" spans="1:13" x14ac:dyDescent="0.35">
      <c r="A1207" s="1"/>
      <c r="B1207" s="1"/>
      <c r="C1207" s="1"/>
      <c r="D1207" s="1"/>
      <c r="E1207" s="1"/>
      <c r="F1207" s="1"/>
      <c r="G1207" s="1"/>
      <c r="H1207" s="1"/>
      <c r="I1207" s="1"/>
      <c r="J1207" s="1"/>
      <c r="K1207" s="1"/>
      <c r="L1207" s="1"/>
      <c r="M1207" s="1"/>
    </row>
    <row r="1208" spans="1:13" x14ac:dyDescent="0.35">
      <c r="A1208" s="1"/>
      <c r="B1208" s="1"/>
      <c r="C1208" s="1"/>
      <c r="D1208" s="1"/>
      <c r="E1208" s="1"/>
      <c r="F1208" s="1"/>
      <c r="G1208" s="1"/>
      <c r="H1208" s="1"/>
      <c r="I1208" s="1"/>
      <c r="J1208" s="1"/>
      <c r="K1208" s="1"/>
      <c r="L1208" s="1"/>
      <c r="M1208" s="1"/>
    </row>
    <row r="1209" spans="1:13" x14ac:dyDescent="0.35">
      <c r="A1209" s="1"/>
      <c r="B1209" s="1"/>
      <c r="C1209" s="1"/>
      <c r="D1209" s="1"/>
      <c r="E1209" s="1"/>
      <c r="F1209" s="1"/>
      <c r="G1209" s="1"/>
      <c r="H1209" s="1"/>
      <c r="I1209" s="1"/>
      <c r="J1209" s="1"/>
      <c r="K1209" s="1"/>
      <c r="L1209" s="1"/>
      <c r="M1209" s="1"/>
    </row>
    <row r="1210" spans="1:13" x14ac:dyDescent="0.35">
      <c r="A1210" s="1"/>
      <c r="B1210" s="1"/>
      <c r="C1210" s="1"/>
      <c r="D1210" s="1"/>
      <c r="E1210" s="1"/>
      <c r="F1210" s="1"/>
      <c r="G1210" s="1"/>
      <c r="H1210" s="1"/>
      <c r="I1210" s="1"/>
      <c r="J1210" s="1"/>
      <c r="K1210" s="1"/>
      <c r="L1210" s="1"/>
      <c r="M1210" s="1"/>
    </row>
    <row r="1211" spans="1:13" x14ac:dyDescent="0.35">
      <c r="A1211" s="1"/>
      <c r="B1211" s="1"/>
      <c r="C1211" s="1"/>
      <c r="D1211" s="1"/>
      <c r="E1211" s="1"/>
      <c r="F1211" s="1"/>
      <c r="G1211" s="1"/>
      <c r="H1211" s="1"/>
      <c r="I1211" s="1"/>
      <c r="J1211" s="1"/>
      <c r="K1211" s="1"/>
      <c r="L1211" s="1"/>
      <c r="M1211" s="1"/>
    </row>
    <row r="1212" spans="1:13" x14ac:dyDescent="0.35">
      <c r="A1212" s="1"/>
      <c r="B1212" s="1"/>
      <c r="C1212" s="1"/>
      <c r="D1212" s="1"/>
      <c r="E1212" s="1"/>
      <c r="F1212" s="1"/>
      <c r="G1212" s="1"/>
      <c r="H1212" s="1"/>
      <c r="I1212" s="1"/>
      <c r="J1212" s="1"/>
      <c r="K1212" s="1"/>
      <c r="L1212" s="1"/>
      <c r="M1212" s="1"/>
    </row>
    <row r="1213" spans="1:13" x14ac:dyDescent="0.35">
      <c r="A1213" s="1"/>
      <c r="B1213" s="1"/>
      <c r="C1213" s="1"/>
      <c r="D1213" s="1"/>
      <c r="E1213" s="1"/>
      <c r="F1213" s="1"/>
      <c r="G1213" s="1"/>
      <c r="H1213" s="1"/>
      <c r="I1213" s="1"/>
      <c r="J1213" s="1"/>
      <c r="K1213" s="1"/>
      <c r="L1213" s="1"/>
      <c r="M1213" s="1"/>
    </row>
    <row r="1214" spans="1:13" x14ac:dyDescent="0.35">
      <c r="A1214" s="1"/>
      <c r="B1214" s="1"/>
      <c r="C1214" s="1"/>
      <c r="D1214" s="1"/>
      <c r="E1214" s="1"/>
      <c r="F1214" s="1"/>
      <c r="G1214" s="1"/>
      <c r="H1214" s="1"/>
      <c r="I1214" s="1"/>
      <c r="J1214" s="1"/>
      <c r="K1214" s="1"/>
      <c r="L1214" s="1"/>
      <c r="M1214" s="1"/>
    </row>
    <row r="1215" spans="1:13" x14ac:dyDescent="0.35">
      <c r="A1215" s="1"/>
      <c r="B1215" s="1"/>
      <c r="C1215" s="1"/>
      <c r="D1215" s="1"/>
      <c r="E1215" s="1"/>
      <c r="F1215" s="1"/>
      <c r="G1215" s="1"/>
      <c r="H1215" s="1"/>
      <c r="I1215" s="1"/>
      <c r="J1215" s="1"/>
      <c r="K1215" s="1"/>
      <c r="L1215" s="1"/>
      <c r="M1215" s="1"/>
    </row>
    <row r="1216" spans="1:13" x14ac:dyDescent="0.35">
      <c r="A1216" s="1"/>
      <c r="B1216" s="1"/>
      <c r="C1216" s="1"/>
      <c r="D1216" s="1"/>
      <c r="E1216" s="1"/>
      <c r="F1216" s="1"/>
      <c r="G1216" s="1"/>
      <c r="H1216" s="1"/>
      <c r="I1216" s="1"/>
      <c r="J1216" s="1"/>
      <c r="K1216" s="1"/>
      <c r="L1216" s="1"/>
      <c r="M1216" s="1"/>
    </row>
    <row r="1217" spans="1:13" x14ac:dyDescent="0.35">
      <c r="A1217" s="1"/>
      <c r="B1217" s="1"/>
      <c r="C1217" s="1"/>
      <c r="D1217" s="1"/>
      <c r="E1217" s="1"/>
      <c r="F1217" s="1"/>
      <c r="G1217" s="1"/>
      <c r="H1217" s="1"/>
      <c r="I1217" s="1"/>
      <c r="J1217" s="1"/>
      <c r="K1217" s="1"/>
      <c r="L1217" s="1"/>
      <c r="M1217" s="1"/>
    </row>
    <row r="1218" spans="1:13" x14ac:dyDescent="0.35">
      <c r="A1218" s="1"/>
      <c r="B1218" s="1"/>
      <c r="C1218" s="1"/>
      <c r="D1218" s="1"/>
      <c r="E1218" s="1"/>
      <c r="F1218" s="1"/>
      <c r="G1218" s="1"/>
      <c r="H1218" s="1"/>
      <c r="I1218" s="1"/>
      <c r="J1218" s="1"/>
      <c r="K1218" s="1"/>
      <c r="L1218" s="1"/>
      <c r="M1218" s="1"/>
    </row>
    <row r="1219" spans="1:13" x14ac:dyDescent="0.35">
      <c r="A1219" s="1"/>
      <c r="B1219" s="1"/>
      <c r="C1219" s="1"/>
      <c r="D1219" s="1"/>
      <c r="E1219" s="1"/>
      <c r="F1219" s="1"/>
      <c r="G1219" s="1"/>
      <c r="H1219" s="1"/>
      <c r="I1219" s="1"/>
      <c r="J1219" s="1"/>
      <c r="K1219" s="1"/>
      <c r="L1219" s="1"/>
      <c r="M1219" s="1"/>
    </row>
    <row r="1220" spans="1:13" x14ac:dyDescent="0.35">
      <c r="A1220" s="1"/>
      <c r="B1220" s="1"/>
      <c r="C1220" s="1"/>
      <c r="D1220" s="1"/>
      <c r="E1220" s="1"/>
      <c r="F1220" s="1"/>
      <c r="G1220" s="1"/>
      <c r="H1220" s="1"/>
      <c r="I1220" s="1"/>
      <c r="J1220" s="1"/>
      <c r="K1220" s="1"/>
      <c r="L1220" s="1"/>
      <c r="M1220" s="1"/>
    </row>
    <row r="1221" spans="1:13" x14ac:dyDescent="0.35">
      <c r="A1221" s="1"/>
      <c r="B1221" s="1"/>
      <c r="C1221" s="1"/>
      <c r="D1221" s="1"/>
      <c r="E1221" s="1"/>
      <c r="F1221" s="1"/>
      <c r="G1221" s="1"/>
      <c r="H1221" s="1"/>
      <c r="I1221" s="1"/>
      <c r="J1221" s="1"/>
      <c r="K1221" s="1"/>
      <c r="L1221" s="1"/>
      <c r="M1221" s="1"/>
    </row>
    <row r="1222" spans="1:13" x14ac:dyDescent="0.35">
      <c r="A1222" s="1"/>
      <c r="B1222" s="1"/>
      <c r="C1222" s="1"/>
      <c r="D1222" s="1"/>
      <c r="E1222" s="1"/>
      <c r="F1222" s="1"/>
      <c r="G1222" s="1"/>
      <c r="H1222" s="1"/>
      <c r="I1222" s="1"/>
      <c r="J1222" s="1"/>
      <c r="K1222" s="1"/>
      <c r="L1222" s="1"/>
      <c r="M1222" s="1"/>
    </row>
    <row r="1223" spans="1:13" x14ac:dyDescent="0.35">
      <c r="A1223" s="1"/>
      <c r="B1223" s="1"/>
      <c r="C1223" s="1"/>
      <c r="D1223" s="1"/>
      <c r="E1223" s="1"/>
      <c r="F1223" s="1"/>
      <c r="G1223" s="1"/>
      <c r="H1223" s="1"/>
      <c r="I1223" s="1"/>
      <c r="J1223" s="1"/>
      <c r="K1223" s="1"/>
      <c r="L1223" s="1"/>
      <c r="M1223" s="1"/>
    </row>
    <row r="1224" spans="1:13" x14ac:dyDescent="0.35">
      <c r="A1224" s="1"/>
      <c r="B1224" s="1"/>
      <c r="C1224" s="1"/>
      <c r="D1224" s="1"/>
      <c r="E1224" s="1"/>
      <c r="F1224" s="1"/>
      <c r="G1224" s="1"/>
      <c r="H1224" s="1"/>
      <c r="I1224" s="1"/>
      <c r="J1224" s="1"/>
      <c r="K1224" s="1"/>
      <c r="L1224" s="1"/>
      <c r="M1224" s="1"/>
    </row>
    <row r="1225" spans="1:13" x14ac:dyDescent="0.35">
      <c r="A1225" s="1"/>
      <c r="B1225" s="1"/>
      <c r="C1225" s="1"/>
      <c r="D1225" s="1"/>
      <c r="E1225" s="1"/>
      <c r="F1225" s="1"/>
      <c r="G1225" s="1"/>
      <c r="H1225" s="1"/>
      <c r="I1225" s="1"/>
      <c r="J1225" s="1"/>
      <c r="K1225" s="1"/>
      <c r="L1225" s="1"/>
      <c r="M1225" s="1"/>
    </row>
    <row r="1226" spans="1:13" x14ac:dyDescent="0.35">
      <c r="A1226" s="1"/>
      <c r="B1226" s="1"/>
      <c r="C1226" s="1"/>
      <c r="D1226" s="1"/>
      <c r="E1226" s="1"/>
      <c r="F1226" s="1"/>
      <c r="G1226" s="1"/>
      <c r="H1226" s="1"/>
      <c r="I1226" s="1"/>
      <c r="J1226" s="1"/>
      <c r="K1226" s="1"/>
      <c r="L1226" s="1"/>
      <c r="M1226" s="1"/>
    </row>
    <row r="1227" spans="1:13" x14ac:dyDescent="0.35">
      <c r="A1227" s="1"/>
      <c r="B1227" s="1"/>
      <c r="C1227" s="1"/>
      <c r="D1227" s="1"/>
      <c r="E1227" s="1"/>
      <c r="F1227" s="1"/>
      <c r="G1227" s="1"/>
      <c r="H1227" s="1"/>
      <c r="I1227" s="1"/>
      <c r="J1227" s="1"/>
      <c r="K1227" s="1"/>
      <c r="L1227" s="1"/>
      <c r="M1227" s="1"/>
    </row>
    <row r="1228" spans="1:13" x14ac:dyDescent="0.35">
      <c r="A1228" s="1"/>
      <c r="B1228" s="1"/>
      <c r="C1228" s="1"/>
      <c r="D1228" s="1"/>
      <c r="E1228" s="1"/>
      <c r="F1228" s="1"/>
      <c r="G1228" s="1"/>
      <c r="H1228" s="1"/>
      <c r="I1228" s="1"/>
      <c r="J1228" s="1"/>
      <c r="K1228" s="1"/>
      <c r="L1228" s="1"/>
      <c r="M1228" s="1"/>
    </row>
    <row r="1229" spans="1:13" x14ac:dyDescent="0.35">
      <c r="A1229" s="1"/>
      <c r="B1229" s="1"/>
      <c r="C1229" s="1"/>
      <c r="D1229" s="1"/>
      <c r="E1229" s="1"/>
      <c r="F1229" s="1"/>
      <c r="G1229" s="1"/>
      <c r="H1229" s="1"/>
      <c r="I1229" s="1"/>
      <c r="J1229" s="1"/>
      <c r="K1229" s="1"/>
      <c r="L1229" s="1"/>
      <c r="M1229" s="1"/>
    </row>
    <row r="1230" spans="1:13" x14ac:dyDescent="0.35">
      <c r="A1230" s="1"/>
      <c r="B1230" s="1"/>
      <c r="C1230" s="1"/>
      <c r="D1230" s="1"/>
      <c r="E1230" s="1"/>
      <c r="F1230" s="1"/>
      <c r="G1230" s="1"/>
      <c r="H1230" s="1"/>
      <c r="I1230" s="1"/>
      <c r="J1230" s="1"/>
      <c r="K1230" s="1"/>
      <c r="L1230" s="1"/>
      <c r="M1230" s="1"/>
    </row>
    <row r="1231" spans="1:13" x14ac:dyDescent="0.35">
      <c r="A1231" s="1"/>
      <c r="B1231" s="1"/>
      <c r="C1231" s="1"/>
      <c r="D1231" s="1"/>
      <c r="E1231" s="1"/>
      <c r="F1231" s="1"/>
      <c r="G1231" s="1"/>
      <c r="H1231" s="1"/>
      <c r="I1231" s="1"/>
      <c r="J1231" s="1"/>
      <c r="K1231" s="1"/>
      <c r="L1231" s="1"/>
      <c r="M1231" s="1"/>
    </row>
    <row r="1232" spans="1:13" x14ac:dyDescent="0.35">
      <c r="A1232" s="1"/>
      <c r="B1232" s="1"/>
      <c r="C1232" s="1"/>
      <c r="D1232" s="1"/>
      <c r="E1232" s="1"/>
      <c r="F1232" s="1"/>
      <c r="G1232" s="1"/>
      <c r="H1232" s="1"/>
      <c r="I1232" s="1"/>
      <c r="J1232" s="1"/>
      <c r="K1232" s="1"/>
      <c r="L1232" s="1"/>
      <c r="M1232" s="1"/>
    </row>
    <row r="1233" spans="1:13" x14ac:dyDescent="0.35">
      <c r="A1233" s="1"/>
      <c r="B1233" s="1"/>
      <c r="C1233" s="1"/>
      <c r="D1233" s="1"/>
      <c r="E1233" s="1"/>
      <c r="F1233" s="1"/>
      <c r="G1233" s="1"/>
      <c r="H1233" s="1"/>
      <c r="I1233" s="1"/>
      <c r="J1233" s="1"/>
      <c r="K1233" s="1"/>
      <c r="L1233" s="1"/>
      <c r="M1233" s="1"/>
    </row>
    <row r="1234" spans="1:13" x14ac:dyDescent="0.35">
      <c r="A1234" s="1"/>
      <c r="B1234" s="1"/>
      <c r="C1234" s="1"/>
      <c r="D1234" s="1"/>
      <c r="E1234" s="1"/>
      <c r="F1234" s="1"/>
      <c r="G1234" s="1"/>
      <c r="H1234" s="1"/>
      <c r="I1234" s="1"/>
      <c r="J1234" s="1"/>
      <c r="K1234" s="1"/>
      <c r="L1234" s="1"/>
      <c r="M1234" s="1"/>
    </row>
    <row r="1235" spans="1:13" x14ac:dyDescent="0.35">
      <c r="A1235" s="1"/>
      <c r="B1235" s="1"/>
      <c r="C1235" s="1"/>
      <c r="D1235" s="1"/>
      <c r="E1235" s="1"/>
      <c r="F1235" s="1"/>
      <c r="G1235" s="1"/>
      <c r="H1235" s="1"/>
      <c r="I1235" s="1"/>
      <c r="J1235" s="1"/>
      <c r="K1235" s="1"/>
      <c r="L1235" s="1"/>
      <c r="M1235" s="1"/>
    </row>
    <row r="1236" spans="1:13" x14ac:dyDescent="0.35">
      <c r="A1236" s="1"/>
      <c r="B1236" s="1"/>
      <c r="C1236" s="1"/>
      <c r="D1236" s="1"/>
      <c r="E1236" s="1"/>
      <c r="F1236" s="1"/>
      <c r="G1236" s="1"/>
      <c r="H1236" s="1"/>
      <c r="I1236" s="1"/>
      <c r="J1236" s="1"/>
      <c r="K1236" s="1"/>
      <c r="L1236" s="1"/>
      <c r="M1236" s="1"/>
    </row>
    <row r="1237" spans="1:13" x14ac:dyDescent="0.35">
      <c r="A1237" s="1"/>
      <c r="B1237" s="1"/>
      <c r="C1237" s="1"/>
      <c r="D1237" s="1"/>
      <c r="E1237" s="1"/>
      <c r="F1237" s="1"/>
      <c r="G1237" s="1"/>
      <c r="H1237" s="1"/>
      <c r="I1237" s="1"/>
      <c r="J1237" s="1"/>
      <c r="K1237" s="1"/>
      <c r="L1237" s="1"/>
      <c r="M1237" s="1"/>
    </row>
    <row r="1238" spans="1:13" x14ac:dyDescent="0.35">
      <c r="A1238" s="1"/>
      <c r="B1238" s="1"/>
      <c r="C1238" s="1"/>
      <c r="D1238" s="1"/>
      <c r="E1238" s="1"/>
      <c r="F1238" s="1"/>
      <c r="G1238" s="1"/>
      <c r="H1238" s="1"/>
      <c r="I1238" s="1"/>
      <c r="J1238" s="1"/>
      <c r="K1238" s="1"/>
      <c r="L1238" s="1"/>
      <c r="M1238" s="1"/>
    </row>
    <row r="1239" spans="1:13" x14ac:dyDescent="0.35">
      <c r="A1239" s="1"/>
      <c r="B1239" s="1"/>
      <c r="C1239" s="1"/>
      <c r="D1239" s="1"/>
      <c r="E1239" s="1"/>
      <c r="F1239" s="1"/>
      <c r="G1239" s="1"/>
      <c r="H1239" s="1"/>
      <c r="I1239" s="1"/>
      <c r="J1239" s="1"/>
      <c r="K1239" s="1"/>
      <c r="L1239" s="1"/>
      <c r="M1239" s="1"/>
    </row>
    <row r="1240" spans="1:13" x14ac:dyDescent="0.35">
      <c r="A1240" s="1"/>
      <c r="B1240" s="1"/>
      <c r="C1240" s="1"/>
      <c r="D1240" s="1"/>
      <c r="E1240" s="1"/>
      <c r="F1240" s="1"/>
      <c r="G1240" s="1"/>
      <c r="H1240" s="1"/>
      <c r="I1240" s="1"/>
      <c r="J1240" s="1"/>
      <c r="K1240" s="1"/>
      <c r="L1240" s="1"/>
      <c r="M1240" s="1"/>
    </row>
    <row r="1241" spans="1:13" x14ac:dyDescent="0.35">
      <c r="A1241" s="1"/>
      <c r="B1241" s="1"/>
      <c r="C1241" s="1"/>
      <c r="D1241" s="1"/>
      <c r="E1241" s="1"/>
      <c r="F1241" s="1"/>
      <c r="G1241" s="1"/>
      <c r="H1241" s="1"/>
      <c r="I1241" s="1"/>
      <c r="J1241" s="1"/>
      <c r="K1241" s="1"/>
      <c r="L1241" s="1"/>
      <c r="M1241" s="1"/>
    </row>
    <row r="1242" spans="1:13" x14ac:dyDescent="0.35">
      <c r="A1242" s="1"/>
      <c r="B1242" s="1"/>
      <c r="C1242" s="1"/>
      <c r="D1242" s="1"/>
      <c r="E1242" s="1"/>
      <c r="F1242" s="1"/>
      <c r="G1242" s="1"/>
      <c r="H1242" s="1"/>
      <c r="I1242" s="1"/>
      <c r="J1242" s="1"/>
      <c r="K1242" s="1"/>
      <c r="L1242" s="1"/>
      <c r="M1242" s="1"/>
    </row>
    <row r="1243" spans="1:13" x14ac:dyDescent="0.35">
      <c r="A1243" s="1"/>
      <c r="B1243" s="1"/>
      <c r="C1243" s="1"/>
      <c r="D1243" s="1"/>
      <c r="E1243" s="1"/>
      <c r="F1243" s="1"/>
      <c r="G1243" s="1"/>
      <c r="H1243" s="1"/>
      <c r="I1243" s="1"/>
      <c r="J1243" s="1"/>
      <c r="K1243" s="1"/>
      <c r="L1243" s="1"/>
      <c r="M1243" s="1"/>
    </row>
    <row r="1244" spans="1:13" x14ac:dyDescent="0.35">
      <c r="A1244" s="1"/>
      <c r="B1244" s="1"/>
      <c r="C1244" s="1"/>
      <c r="D1244" s="1"/>
      <c r="E1244" s="1"/>
      <c r="F1244" s="1"/>
      <c r="G1244" s="1"/>
      <c r="H1244" s="1"/>
      <c r="I1244" s="1"/>
      <c r="J1244" s="1"/>
      <c r="K1244" s="1"/>
      <c r="L1244" s="1"/>
      <c r="M1244" s="1"/>
    </row>
    <row r="1245" spans="1:13" x14ac:dyDescent="0.35">
      <c r="A1245" s="1"/>
      <c r="B1245" s="1"/>
      <c r="C1245" s="1"/>
      <c r="D1245" s="1"/>
      <c r="E1245" s="1"/>
      <c r="F1245" s="1"/>
      <c r="G1245" s="1"/>
      <c r="H1245" s="1"/>
      <c r="I1245" s="1"/>
      <c r="J1245" s="1"/>
      <c r="K1245" s="1"/>
      <c r="L1245" s="1"/>
      <c r="M1245" s="1"/>
    </row>
    <row r="1246" spans="1:13" x14ac:dyDescent="0.35">
      <c r="A1246" s="1"/>
      <c r="B1246" s="1"/>
      <c r="C1246" s="1"/>
      <c r="D1246" s="1"/>
      <c r="E1246" s="1"/>
      <c r="F1246" s="1"/>
      <c r="G1246" s="1"/>
      <c r="H1246" s="1"/>
      <c r="I1246" s="1"/>
      <c r="J1246" s="1"/>
      <c r="K1246" s="1"/>
      <c r="L1246" s="1"/>
      <c r="M1246" s="1"/>
    </row>
    <row r="1247" spans="1:13" x14ac:dyDescent="0.35">
      <c r="A1247" s="1"/>
      <c r="B1247" s="1"/>
      <c r="C1247" s="1"/>
      <c r="D1247" s="1"/>
      <c r="E1247" s="1"/>
      <c r="F1247" s="1"/>
      <c r="G1247" s="1"/>
      <c r="H1247" s="1"/>
      <c r="I1247" s="1"/>
      <c r="J1247" s="1"/>
      <c r="K1247" s="1"/>
      <c r="L1247" s="1"/>
      <c r="M1247" s="1"/>
    </row>
    <row r="1248" spans="1:13" x14ac:dyDescent="0.35">
      <c r="A1248" s="1"/>
      <c r="B1248" s="1"/>
      <c r="C1248" s="1"/>
      <c r="D1248" s="1"/>
      <c r="E1248" s="1"/>
      <c r="F1248" s="1"/>
      <c r="G1248" s="1"/>
      <c r="H1248" s="1"/>
      <c r="I1248" s="1"/>
      <c r="J1248" s="1"/>
      <c r="K1248" s="1"/>
      <c r="L1248" s="1"/>
      <c r="M1248" s="1"/>
    </row>
    <row r="1249" spans="1:13" x14ac:dyDescent="0.35">
      <c r="A1249" s="1"/>
      <c r="B1249" s="1"/>
      <c r="C1249" s="1"/>
      <c r="D1249" s="1"/>
      <c r="E1249" s="1"/>
      <c r="F1249" s="1"/>
      <c r="G1249" s="1"/>
      <c r="H1249" s="1"/>
      <c r="I1249" s="1"/>
      <c r="J1249" s="1"/>
      <c r="K1249" s="1"/>
      <c r="L1249" s="1"/>
      <c r="M1249" s="1"/>
    </row>
    <row r="1250" spans="1:13" x14ac:dyDescent="0.35">
      <c r="A1250" s="1"/>
      <c r="B1250" s="1"/>
      <c r="C1250" s="1"/>
      <c r="D1250" s="1"/>
      <c r="E1250" s="1"/>
      <c r="F1250" s="1"/>
      <c r="G1250" s="1"/>
      <c r="H1250" s="1"/>
      <c r="I1250" s="1"/>
      <c r="J1250" s="1"/>
      <c r="K1250" s="1"/>
      <c r="L1250" s="1"/>
      <c r="M1250" s="1"/>
    </row>
    <row r="1251" spans="1:13" x14ac:dyDescent="0.35">
      <c r="A1251" s="1"/>
      <c r="B1251" s="1"/>
      <c r="C1251" s="1"/>
      <c r="D1251" s="1"/>
      <c r="E1251" s="1"/>
      <c r="F1251" s="1"/>
      <c r="G1251" s="1"/>
      <c r="H1251" s="1"/>
      <c r="I1251" s="1"/>
      <c r="J1251" s="1"/>
      <c r="K1251" s="1"/>
      <c r="L1251" s="1"/>
      <c r="M1251" s="1"/>
    </row>
    <row r="1252" spans="1:13" x14ac:dyDescent="0.35">
      <c r="A1252" s="1"/>
      <c r="B1252" s="1"/>
      <c r="C1252" s="1"/>
      <c r="D1252" s="1"/>
      <c r="E1252" s="1"/>
      <c r="F1252" s="1"/>
      <c r="G1252" s="1"/>
      <c r="H1252" s="1"/>
      <c r="I1252" s="1"/>
      <c r="J1252" s="1"/>
      <c r="K1252" s="1"/>
      <c r="L1252" s="1"/>
      <c r="M1252" s="1"/>
    </row>
    <row r="1253" spans="1:13" x14ac:dyDescent="0.35">
      <c r="A1253" s="1"/>
      <c r="B1253" s="1"/>
      <c r="C1253" s="1"/>
      <c r="D1253" s="1"/>
      <c r="E1253" s="1"/>
      <c r="F1253" s="1"/>
      <c r="G1253" s="1"/>
      <c r="H1253" s="1"/>
      <c r="I1253" s="1"/>
      <c r="J1253" s="1"/>
      <c r="K1253" s="1"/>
      <c r="L1253" s="1"/>
      <c r="M1253" s="1"/>
    </row>
    <row r="1254" spans="1:13" x14ac:dyDescent="0.35">
      <c r="A1254" s="1"/>
      <c r="B1254" s="1"/>
      <c r="C1254" s="1"/>
      <c r="D1254" s="1"/>
      <c r="E1254" s="1"/>
      <c r="F1254" s="1"/>
      <c r="G1254" s="1"/>
      <c r="H1254" s="1"/>
      <c r="I1254" s="1"/>
      <c r="J1254" s="1"/>
      <c r="K1254" s="1"/>
      <c r="L1254" s="1"/>
      <c r="M1254" s="1"/>
    </row>
    <row r="1255" spans="1:13" x14ac:dyDescent="0.35">
      <c r="A1255" s="1"/>
      <c r="B1255" s="1"/>
      <c r="C1255" s="1"/>
      <c r="D1255" s="1"/>
      <c r="E1255" s="1"/>
      <c r="F1255" s="1"/>
      <c r="G1255" s="1"/>
      <c r="H1255" s="1"/>
      <c r="I1255" s="1"/>
      <c r="J1255" s="1"/>
      <c r="K1255" s="1"/>
      <c r="L1255" s="1"/>
      <c r="M1255" s="1"/>
    </row>
    <row r="1256" spans="1:13" x14ac:dyDescent="0.35">
      <c r="A1256" s="1"/>
      <c r="B1256" s="1"/>
      <c r="C1256" s="1"/>
      <c r="D1256" s="1"/>
      <c r="E1256" s="1"/>
      <c r="F1256" s="1"/>
      <c r="G1256" s="1"/>
      <c r="H1256" s="1"/>
      <c r="I1256" s="1"/>
      <c r="J1256" s="1"/>
      <c r="K1256" s="1"/>
      <c r="L1256" s="1"/>
      <c r="M1256" s="1"/>
    </row>
    <row r="1257" spans="1:13" x14ac:dyDescent="0.35">
      <c r="A1257" s="1"/>
      <c r="B1257" s="1"/>
      <c r="C1257" s="1"/>
      <c r="D1257" s="1"/>
      <c r="E1257" s="1"/>
      <c r="F1257" s="1"/>
      <c r="G1257" s="1"/>
      <c r="H1257" s="1"/>
      <c r="I1257" s="1"/>
      <c r="J1257" s="1"/>
      <c r="K1257" s="1"/>
      <c r="L1257" s="1"/>
      <c r="M1257" s="1"/>
    </row>
    <row r="1258" spans="1:13" x14ac:dyDescent="0.35">
      <c r="A1258" s="1"/>
      <c r="B1258" s="1"/>
      <c r="C1258" s="1"/>
      <c r="D1258" s="1"/>
      <c r="E1258" s="1"/>
      <c r="F1258" s="1"/>
      <c r="G1258" s="1"/>
      <c r="H1258" s="1"/>
      <c r="I1258" s="1"/>
      <c r="J1258" s="1"/>
      <c r="K1258" s="1"/>
      <c r="L1258" s="1"/>
      <c r="M1258" s="1"/>
    </row>
    <row r="1259" spans="1:13" x14ac:dyDescent="0.35">
      <c r="A1259" s="1"/>
      <c r="B1259" s="1"/>
      <c r="C1259" s="1"/>
      <c r="D1259" s="1"/>
      <c r="E1259" s="1"/>
      <c r="F1259" s="1"/>
      <c r="G1259" s="1"/>
      <c r="H1259" s="1"/>
      <c r="I1259" s="1"/>
      <c r="J1259" s="1"/>
      <c r="K1259" s="1"/>
      <c r="L1259" s="1"/>
      <c r="M1259" s="1"/>
    </row>
    <row r="1260" spans="1:13" x14ac:dyDescent="0.35">
      <c r="A1260" s="1"/>
      <c r="B1260" s="1"/>
      <c r="C1260" s="1"/>
      <c r="D1260" s="1"/>
      <c r="E1260" s="1"/>
      <c r="F1260" s="1"/>
      <c r="G1260" s="1"/>
      <c r="H1260" s="1"/>
      <c r="I1260" s="1"/>
      <c r="J1260" s="1"/>
      <c r="K1260" s="1"/>
      <c r="L1260" s="1"/>
      <c r="M1260" s="1"/>
    </row>
    <row r="1261" spans="1:13" x14ac:dyDescent="0.35">
      <c r="A1261" s="1"/>
      <c r="B1261" s="1"/>
      <c r="C1261" s="1"/>
      <c r="D1261" s="1"/>
      <c r="E1261" s="1"/>
      <c r="F1261" s="1"/>
      <c r="G1261" s="1"/>
      <c r="H1261" s="1"/>
      <c r="I1261" s="1"/>
      <c r="J1261" s="1"/>
      <c r="K1261" s="1"/>
      <c r="L1261" s="1"/>
      <c r="M1261" s="1"/>
    </row>
    <row r="1262" spans="1:13" x14ac:dyDescent="0.35">
      <c r="A1262" s="1"/>
      <c r="B1262" s="1"/>
      <c r="C1262" s="1"/>
      <c r="D1262" s="1"/>
      <c r="E1262" s="1"/>
      <c r="F1262" s="1"/>
      <c r="G1262" s="1"/>
      <c r="H1262" s="1"/>
      <c r="I1262" s="1"/>
      <c r="J1262" s="1"/>
      <c r="K1262" s="1"/>
      <c r="L1262" s="1"/>
      <c r="M1262" s="1"/>
    </row>
    <row r="1263" spans="1:13" x14ac:dyDescent="0.35">
      <c r="A1263" s="1"/>
      <c r="B1263" s="1"/>
      <c r="C1263" s="1"/>
      <c r="D1263" s="1"/>
      <c r="E1263" s="1"/>
      <c r="F1263" s="1"/>
      <c r="G1263" s="1"/>
      <c r="H1263" s="1"/>
      <c r="I1263" s="1"/>
      <c r="J1263" s="1"/>
      <c r="K1263" s="1"/>
      <c r="L1263" s="1"/>
      <c r="M1263" s="1"/>
    </row>
    <row r="1264" spans="1:13" x14ac:dyDescent="0.35">
      <c r="A1264" s="1"/>
      <c r="B1264" s="1"/>
      <c r="C1264" s="1"/>
      <c r="D1264" s="1"/>
      <c r="E1264" s="1"/>
      <c r="F1264" s="1"/>
      <c r="G1264" s="1"/>
      <c r="H1264" s="1"/>
      <c r="I1264" s="1"/>
      <c r="J1264" s="1"/>
      <c r="K1264" s="1"/>
      <c r="L1264" s="1"/>
      <c r="M1264" s="1"/>
    </row>
    <row r="1265" spans="1:13" x14ac:dyDescent="0.35">
      <c r="A1265" s="1"/>
      <c r="B1265" s="1"/>
      <c r="C1265" s="1"/>
      <c r="D1265" s="1"/>
      <c r="E1265" s="1"/>
      <c r="F1265" s="1"/>
      <c r="G1265" s="1"/>
      <c r="H1265" s="1"/>
      <c r="I1265" s="1"/>
      <c r="J1265" s="1"/>
      <c r="K1265" s="1"/>
      <c r="L1265" s="1"/>
      <c r="M1265" s="1"/>
    </row>
    <row r="1266" spans="1:13" x14ac:dyDescent="0.35">
      <c r="A1266" s="1"/>
      <c r="B1266" s="1"/>
      <c r="C1266" s="1"/>
      <c r="D1266" s="1"/>
      <c r="E1266" s="1"/>
      <c r="F1266" s="1"/>
      <c r="G1266" s="1"/>
      <c r="H1266" s="1"/>
      <c r="I1266" s="1"/>
      <c r="J1266" s="1"/>
      <c r="K1266" s="1"/>
      <c r="L1266" s="1"/>
      <c r="M1266" s="1"/>
    </row>
    <row r="1267" spans="1:13" x14ac:dyDescent="0.35">
      <c r="A1267" s="1"/>
      <c r="B1267" s="1"/>
      <c r="C1267" s="1"/>
      <c r="D1267" s="1"/>
      <c r="E1267" s="1"/>
      <c r="F1267" s="1"/>
      <c r="G1267" s="1"/>
      <c r="H1267" s="1"/>
      <c r="I1267" s="1"/>
      <c r="J1267" s="1"/>
      <c r="K1267" s="1"/>
      <c r="L1267" s="1"/>
      <c r="M1267" s="1"/>
    </row>
    <row r="1268" spans="1:13" x14ac:dyDescent="0.35">
      <c r="A1268" s="1"/>
      <c r="B1268" s="1"/>
      <c r="C1268" s="1"/>
      <c r="D1268" s="1"/>
      <c r="E1268" s="1"/>
      <c r="F1268" s="1"/>
      <c r="G1268" s="1"/>
      <c r="H1268" s="1"/>
      <c r="I1268" s="1"/>
      <c r="J1268" s="1"/>
      <c r="K1268" s="1"/>
      <c r="L1268" s="1"/>
      <c r="M1268" s="1"/>
    </row>
    <row r="1269" spans="1:13" x14ac:dyDescent="0.35">
      <c r="A1269" s="1"/>
      <c r="B1269" s="1"/>
      <c r="C1269" s="1"/>
      <c r="D1269" s="1"/>
      <c r="E1269" s="1"/>
      <c r="F1269" s="1"/>
      <c r="G1269" s="1"/>
      <c r="H1269" s="1"/>
      <c r="I1269" s="1"/>
      <c r="J1269" s="1"/>
      <c r="K1269" s="1"/>
      <c r="L1269" s="1"/>
      <c r="M1269" s="1"/>
    </row>
    <row r="1270" spans="1:13" x14ac:dyDescent="0.35">
      <c r="A1270" s="1"/>
      <c r="B1270" s="1"/>
      <c r="C1270" s="1"/>
      <c r="D1270" s="1"/>
      <c r="E1270" s="1"/>
      <c r="F1270" s="1"/>
      <c r="G1270" s="1"/>
      <c r="H1270" s="1"/>
      <c r="I1270" s="1"/>
      <c r="J1270" s="1"/>
      <c r="K1270" s="1"/>
      <c r="L1270" s="1"/>
      <c r="M1270" s="1"/>
    </row>
    <row r="1271" spans="1:13" x14ac:dyDescent="0.35">
      <c r="A1271" s="1"/>
      <c r="B1271" s="1"/>
      <c r="C1271" s="1"/>
      <c r="D1271" s="1"/>
      <c r="E1271" s="1"/>
      <c r="F1271" s="1"/>
      <c r="G1271" s="1"/>
      <c r="H1271" s="1"/>
      <c r="I1271" s="1"/>
      <c r="J1271" s="1"/>
      <c r="K1271" s="1"/>
      <c r="L1271" s="1"/>
      <c r="M1271" s="1"/>
    </row>
    <row r="1272" spans="1:13" x14ac:dyDescent="0.35">
      <c r="A1272" s="1"/>
      <c r="B1272" s="1"/>
      <c r="C1272" s="1"/>
      <c r="D1272" s="1"/>
      <c r="E1272" s="1"/>
      <c r="F1272" s="1"/>
      <c r="G1272" s="1"/>
      <c r="H1272" s="1"/>
      <c r="I1272" s="1"/>
      <c r="J1272" s="1"/>
      <c r="K1272" s="1"/>
      <c r="L1272" s="1"/>
      <c r="M1272" s="1"/>
    </row>
    <row r="1273" spans="1:13" x14ac:dyDescent="0.35">
      <c r="A1273" s="1"/>
      <c r="B1273" s="1"/>
      <c r="C1273" s="1"/>
      <c r="D1273" s="1"/>
      <c r="E1273" s="1"/>
      <c r="F1273" s="1"/>
      <c r="G1273" s="1"/>
      <c r="H1273" s="1"/>
      <c r="I1273" s="1"/>
      <c r="J1273" s="1"/>
      <c r="K1273" s="1"/>
      <c r="L1273" s="1"/>
      <c r="M1273" s="1"/>
    </row>
    <row r="1274" spans="1:13" x14ac:dyDescent="0.35">
      <c r="A1274" s="1"/>
      <c r="B1274" s="1"/>
      <c r="C1274" s="1"/>
      <c r="D1274" s="1"/>
      <c r="E1274" s="1"/>
      <c r="F1274" s="1"/>
      <c r="G1274" s="1"/>
      <c r="H1274" s="1"/>
      <c r="I1274" s="1"/>
      <c r="J1274" s="1"/>
      <c r="K1274" s="1"/>
      <c r="L1274" s="1"/>
      <c r="M1274" s="1"/>
    </row>
    <row r="1275" spans="1:13" x14ac:dyDescent="0.35">
      <c r="A1275" s="1"/>
      <c r="B1275" s="1"/>
      <c r="C1275" s="1"/>
      <c r="D1275" s="1"/>
      <c r="E1275" s="1"/>
      <c r="F1275" s="1"/>
      <c r="G1275" s="1"/>
      <c r="H1275" s="1"/>
      <c r="I1275" s="1"/>
      <c r="J1275" s="1"/>
      <c r="K1275" s="1"/>
      <c r="L1275" s="1"/>
      <c r="M1275" s="1"/>
    </row>
    <row r="1276" spans="1:13" x14ac:dyDescent="0.35">
      <c r="A1276" s="1"/>
      <c r="B1276" s="1"/>
      <c r="C1276" s="1"/>
      <c r="D1276" s="1"/>
      <c r="E1276" s="1"/>
      <c r="F1276" s="1"/>
      <c r="G1276" s="1"/>
      <c r="H1276" s="1"/>
      <c r="I1276" s="1"/>
      <c r="J1276" s="1"/>
      <c r="K1276" s="1"/>
      <c r="L1276" s="1"/>
      <c r="M1276" s="1"/>
    </row>
    <row r="1277" spans="1:13" x14ac:dyDescent="0.35">
      <c r="A1277" s="1"/>
      <c r="B1277" s="1"/>
      <c r="C1277" s="1"/>
      <c r="D1277" s="1"/>
      <c r="E1277" s="1"/>
      <c r="F1277" s="1"/>
      <c r="G1277" s="1"/>
      <c r="H1277" s="1"/>
      <c r="I1277" s="1"/>
      <c r="J1277" s="1"/>
      <c r="K1277" s="1"/>
      <c r="L1277" s="1"/>
      <c r="M1277" s="1"/>
    </row>
    <row r="1278" spans="1:13" x14ac:dyDescent="0.35">
      <c r="A1278" s="1"/>
      <c r="B1278" s="1"/>
      <c r="C1278" s="1"/>
      <c r="D1278" s="1"/>
      <c r="E1278" s="1"/>
      <c r="F1278" s="1"/>
      <c r="G1278" s="1"/>
      <c r="H1278" s="1"/>
      <c r="I1278" s="1"/>
      <c r="J1278" s="1"/>
      <c r="K1278" s="1"/>
      <c r="L1278" s="1"/>
      <c r="M1278" s="1"/>
    </row>
    <row r="1279" spans="1:13" x14ac:dyDescent="0.35">
      <c r="A1279" s="1"/>
      <c r="B1279" s="1"/>
      <c r="C1279" s="1"/>
      <c r="D1279" s="1"/>
      <c r="E1279" s="1"/>
      <c r="F1279" s="1"/>
      <c r="G1279" s="1"/>
      <c r="H1279" s="1"/>
      <c r="I1279" s="1"/>
      <c r="J1279" s="1"/>
      <c r="K1279" s="1"/>
      <c r="L1279" s="1"/>
      <c r="M1279" s="1"/>
    </row>
    <row r="1280" spans="1:13" x14ac:dyDescent="0.35">
      <c r="A1280" s="1"/>
      <c r="B1280" s="1"/>
      <c r="C1280" s="1"/>
      <c r="D1280" s="1"/>
      <c r="E1280" s="1"/>
      <c r="F1280" s="1"/>
      <c r="G1280" s="1"/>
      <c r="H1280" s="1"/>
      <c r="I1280" s="1"/>
      <c r="J1280" s="1"/>
      <c r="K1280" s="1"/>
      <c r="L1280" s="1"/>
      <c r="M1280" s="1"/>
    </row>
    <row r="1281" spans="1:13" x14ac:dyDescent="0.35">
      <c r="A1281" s="1"/>
      <c r="B1281" s="1"/>
      <c r="C1281" s="1"/>
      <c r="D1281" s="1"/>
      <c r="E1281" s="1"/>
      <c r="F1281" s="1"/>
      <c r="G1281" s="1"/>
      <c r="H1281" s="1"/>
      <c r="I1281" s="1"/>
      <c r="J1281" s="1"/>
      <c r="K1281" s="1"/>
      <c r="L1281" s="1"/>
      <c r="M1281" s="1"/>
    </row>
    <row r="1282" spans="1:13" x14ac:dyDescent="0.35">
      <c r="A1282" s="1"/>
      <c r="B1282" s="1"/>
      <c r="C1282" s="1"/>
      <c r="D1282" s="1"/>
      <c r="E1282" s="1"/>
      <c r="F1282" s="1"/>
      <c r="G1282" s="1"/>
      <c r="H1282" s="1"/>
      <c r="I1282" s="1"/>
      <c r="J1282" s="1"/>
      <c r="K1282" s="1"/>
      <c r="L1282" s="1"/>
      <c r="M1282" s="1"/>
    </row>
    <row r="1283" spans="1:13" x14ac:dyDescent="0.35">
      <c r="A1283" s="1"/>
      <c r="B1283" s="1"/>
      <c r="C1283" s="1"/>
      <c r="D1283" s="1"/>
      <c r="E1283" s="1"/>
      <c r="F1283" s="1"/>
      <c r="G1283" s="1"/>
      <c r="H1283" s="1"/>
      <c r="I1283" s="1"/>
      <c r="J1283" s="1"/>
      <c r="K1283" s="1"/>
      <c r="L1283" s="1"/>
      <c r="M1283" s="1"/>
    </row>
    <row r="1284" spans="1:13" x14ac:dyDescent="0.35">
      <c r="A1284" s="1"/>
      <c r="B1284" s="1"/>
      <c r="C1284" s="1"/>
      <c r="D1284" s="1"/>
      <c r="E1284" s="1"/>
      <c r="F1284" s="1"/>
      <c r="G1284" s="1"/>
      <c r="H1284" s="1"/>
      <c r="I1284" s="1"/>
      <c r="J1284" s="1"/>
      <c r="K1284" s="1"/>
      <c r="L1284" s="1"/>
      <c r="M1284" s="1"/>
    </row>
    <row r="1285" spans="1:13" x14ac:dyDescent="0.35">
      <c r="A1285" s="1"/>
      <c r="B1285" s="1"/>
      <c r="C1285" s="1"/>
      <c r="D1285" s="1"/>
      <c r="E1285" s="1"/>
      <c r="F1285" s="1"/>
      <c r="G1285" s="1"/>
      <c r="H1285" s="1"/>
      <c r="I1285" s="1"/>
      <c r="J1285" s="1"/>
      <c r="K1285" s="1"/>
      <c r="L1285" s="1"/>
      <c r="M1285" s="1"/>
    </row>
    <row r="1286" spans="1:13" x14ac:dyDescent="0.35">
      <c r="A1286" s="1"/>
      <c r="B1286" s="1"/>
      <c r="C1286" s="1"/>
      <c r="D1286" s="1"/>
      <c r="E1286" s="1"/>
      <c r="F1286" s="1"/>
      <c r="G1286" s="1"/>
      <c r="H1286" s="1"/>
      <c r="I1286" s="1"/>
      <c r="J1286" s="1"/>
      <c r="K1286" s="1"/>
      <c r="L1286" s="1"/>
      <c r="M1286" s="1"/>
    </row>
    <row r="1287" spans="1:13" x14ac:dyDescent="0.35">
      <c r="A1287" s="1"/>
      <c r="B1287" s="1"/>
      <c r="C1287" s="1"/>
      <c r="D1287" s="1"/>
      <c r="E1287" s="1"/>
      <c r="F1287" s="1"/>
      <c r="G1287" s="1"/>
      <c r="H1287" s="1"/>
      <c r="I1287" s="1"/>
      <c r="J1287" s="1"/>
      <c r="K1287" s="1"/>
      <c r="L1287" s="1"/>
      <c r="M1287" s="1"/>
    </row>
    <row r="1288" spans="1:13" x14ac:dyDescent="0.35">
      <c r="A1288" s="1"/>
      <c r="B1288" s="1"/>
      <c r="C1288" s="1"/>
      <c r="D1288" s="1"/>
      <c r="E1288" s="1"/>
      <c r="F1288" s="1"/>
      <c r="G1288" s="1"/>
      <c r="H1288" s="1"/>
      <c r="I1288" s="1"/>
      <c r="J1288" s="1"/>
      <c r="K1288" s="1"/>
      <c r="L1288" s="1"/>
      <c r="M1288" s="1"/>
    </row>
    <row r="1289" spans="1:13" x14ac:dyDescent="0.35">
      <c r="A1289" s="1"/>
      <c r="B1289" s="1"/>
      <c r="C1289" s="1"/>
      <c r="D1289" s="1"/>
      <c r="E1289" s="1"/>
      <c r="F1289" s="1"/>
      <c r="G1289" s="1"/>
      <c r="H1289" s="1"/>
      <c r="I1289" s="1"/>
      <c r="J1289" s="1"/>
      <c r="K1289" s="1"/>
      <c r="L1289" s="1"/>
      <c r="M1289" s="1"/>
    </row>
    <row r="1290" spans="1:13" x14ac:dyDescent="0.35">
      <c r="A1290" s="1"/>
      <c r="B1290" s="1"/>
      <c r="C1290" s="1"/>
      <c r="D1290" s="1"/>
      <c r="E1290" s="1"/>
      <c r="F1290" s="1"/>
      <c r="G1290" s="1"/>
      <c r="H1290" s="1"/>
      <c r="I1290" s="1"/>
      <c r="J1290" s="1"/>
      <c r="K1290" s="1"/>
      <c r="L1290" s="1"/>
      <c r="M1290" s="1"/>
    </row>
    <row r="1291" spans="1:13" x14ac:dyDescent="0.35">
      <c r="A1291" s="1"/>
      <c r="B1291" s="1"/>
      <c r="C1291" s="1"/>
      <c r="D1291" s="1"/>
      <c r="E1291" s="1"/>
      <c r="F1291" s="1"/>
      <c r="G1291" s="1"/>
      <c r="H1291" s="1"/>
      <c r="I1291" s="1"/>
      <c r="J1291" s="1"/>
      <c r="K1291" s="1"/>
      <c r="L1291" s="1"/>
      <c r="M1291" s="1"/>
    </row>
    <row r="1292" spans="1:13" x14ac:dyDescent="0.35">
      <c r="A1292" s="1"/>
      <c r="B1292" s="1"/>
      <c r="C1292" s="1"/>
      <c r="D1292" s="1"/>
      <c r="E1292" s="1"/>
      <c r="F1292" s="1"/>
      <c r="G1292" s="1"/>
      <c r="H1292" s="1"/>
      <c r="I1292" s="1"/>
      <c r="J1292" s="1"/>
      <c r="K1292" s="1"/>
      <c r="L1292" s="1"/>
      <c r="M1292" s="1"/>
    </row>
    <row r="1293" spans="1:13" x14ac:dyDescent="0.35">
      <c r="A1293" s="1"/>
      <c r="B1293" s="1"/>
      <c r="C1293" s="1"/>
      <c r="D1293" s="1"/>
      <c r="E1293" s="1"/>
      <c r="F1293" s="1"/>
      <c r="G1293" s="1"/>
      <c r="H1293" s="1"/>
      <c r="I1293" s="1"/>
      <c r="J1293" s="1"/>
      <c r="K1293" s="1"/>
      <c r="L1293" s="1"/>
      <c r="M1293" s="1"/>
    </row>
    <row r="1294" spans="1:13" x14ac:dyDescent="0.35">
      <c r="A1294" s="1"/>
      <c r="B1294" s="1"/>
      <c r="C1294" s="1"/>
      <c r="D1294" s="1"/>
      <c r="E1294" s="1"/>
      <c r="F1294" s="1"/>
      <c r="G1294" s="1"/>
      <c r="H1294" s="1"/>
      <c r="I1294" s="1"/>
      <c r="J1294" s="1"/>
      <c r="K1294" s="1"/>
      <c r="L1294" s="1"/>
      <c r="M1294" s="1"/>
    </row>
    <row r="1295" spans="1:13" x14ac:dyDescent="0.35">
      <c r="A1295" s="1"/>
      <c r="B1295" s="1"/>
      <c r="C1295" s="1"/>
      <c r="D1295" s="1"/>
      <c r="E1295" s="1"/>
      <c r="F1295" s="1"/>
      <c r="G1295" s="1"/>
      <c r="H1295" s="1"/>
      <c r="I1295" s="1"/>
      <c r="J1295" s="1"/>
      <c r="K1295" s="1"/>
      <c r="L1295" s="1"/>
      <c r="M1295" s="1"/>
    </row>
    <row r="1296" spans="1:13" x14ac:dyDescent="0.35">
      <c r="A1296" s="1"/>
      <c r="B1296" s="1"/>
      <c r="C1296" s="1"/>
      <c r="D1296" s="1"/>
      <c r="E1296" s="1"/>
      <c r="F1296" s="1"/>
      <c r="G1296" s="1"/>
      <c r="H1296" s="1"/>
      <c r="I1296" s="1"/>
      <c r="J1296" s="1"/>
      <c r="K1296" s="1"/>
      <c r="L1296" s="1"/>
      <c r="M1296" s="1"/>
    </row>
    <row r="1297" spans="1:13" x14ac:dyDescent="0.35">
      <c r="A1297" s="1"/>
      <c r="B1297" s="1"/>
      <c r="C1297" s="1"/>
      <c r="D1297" s="1"/>
      <c r="E1297" s="1"/>
      <c r="F1297" s="1"/>
      <c r="G1297" s="1"/>
      <c r="H1297" s="1"/>
      <c r="I1297" s="1"/>
      <c r="J1297" s="1"/>
      <c r="K1297" s="1"/>
      <c r="L1297" s="1"/>
      <c r="M1297" s="1"/>
    </row>
    <row r="1298" spans="1:13" x14ac:dyDescent="0.35">
      <c r="A1298" s="1"/>
      <c r="B1298" s="1"/>
      <c r="C1298" s="1"/>
      <c r="D1298" s="1"/>
      <c r="E1298" s="1"/>
      <c r="F1298" s="1"/>
      <c r="G1298" s="1"/>
      <c r="H1298" s="1"/>
      <c r="I1298" s="1"/>
      <c r="J1298" s="1"/>
      <c r="K1298" s="1"/>
      <c r="L1298" s="1"/>
      <c r="M1298" s="1"/>
    </row>
    <row r="1299" spans="1:13" x14ac:dyDescent="0.35">
      <c r="A1299" s="1"/>
      <c r="B1299" s="1"/>
      <c r="C1299" s="1"/>
      <c r="D1299" s="1"/>
      <c r="E1299" s="1"/>
      <c r="F1299" s="1"/>
      <c r="G1299" s="1"/>
      <c r="H1299" s="1"/>
      <c r="I1299" s="1"/>
      <c r="J1299" s="1"/>
      <c r="K1299" s="1"/>
      <c r="L1299" s="1"/>
      <c r="M1299" s="1"/>
    </row>
    <row r="1300" spans="1:13" x14ac:dyDescent="0.35">
      <c r="A1300" s="1"/>
      <c r="B1300" s="1"/>
      <c r="C1300" s="1"/>
      <c r="D1300" s="1"/>
      <c r="E1300" s="1"/>
      <c r="F1300" s="1"/>
      <c r="G1300" s="1"/>
      <c r="H1300" s="1"/>
      <c r="I1300" s="1"/>
      <c r="J1300" s="1"/>
      <c r="K1300" s="1"/>
      <c r="L1300" s="1"/>
      <c r="M1300" s="1"/>
    </row>
    <row r="1301" spans="1:13" x14ac:dyDescent="0.35">
      <c r="A1301" s="1"/>
      <c r="B1301" s="1"/>
      <c r="C1301" s="1"/>
      <c r="D1301" s="1"/>
      <c r="E1301" s="1"/>
      <c r="F1301" s="1"/>
      <c r="G1301" s="1"/>
      <c r="H1301" s="1"/>
      <c r="I1301" s="1"/>
      <c r="J1301" s="1"/>
      <c r="K1301" s="1"/>
      <c r="L1301" s="1"/>
      <c r="M1301" s="1"/>
    </row>
    <row r="1302" spans="1:13" x14ac:dyDescent="0.35">
      <c r="A1302" s="1"/>
      <c r="B1302" s="1"/>
      <c r="C1302" s="1"/>
      <c r="D1302" s="1"/>
      <c r="E1302" s="1"/>
      <c r="F1302" s="1"/>
      <c r="G1302" s="1"/>
      <c r="H1302" s="1"/>
      <c r="I1302" s="1"/>
      <c r="J1302" s="1"/>
      <c r="K1302" s="1"/>
      <c r="L1302" s="1"/>
      <c r="M1302" s="1"/>
    </row>
    <row r="1303" spans="1:13" x14ac:dyDescent="0.35">
      <c r="A1303" s="1"/>
      <c r="B1303" s="1"/>
      <c r="C1303" s="1"/>
      <c r="D1303" s="1"/>
      <c r="E1303" s="1"/>
      <c r="F1303" s="1"/>
      <c r="G1303" s="1"/>
      <c r="H1303" s="1"/>
      <c r="I1303" s="1"/>
      <c r="J1303" s="1"/>
      <c r="K1303" s="1"/>
      <c r="L1303" s="1"/>
      <c r="M1303" s="1"/>
    </row>
    <row r="1304" spans="1:13" x14ac:dyDescent="0.35">
      <c r="A1304" s="1"/>
      <c r="B1304" s="1"/>
      <c r="C1304" s="1"/>
      <c r="D1304" s="1"/>
      <c r="E1304" s="1"/>
      <c r="F1304" s="1"/>
      <c r="G1304" s="1"/>
      <c r="H1304" s="1"/>
      <c r="I1304" s="1"/>
      <c r="J1304" s="1"/>
      <c r="K1304" s="1"/>
      <c r="L1304" s="1"/>
      <c r="M1304" s="1"/>
    </row>
    <row r="1305" spans="1:13" x14ac:dyDescent="0.35">
      <c r="A1305" s="1"/>
      <c r="B1305" s="1"/>
      <c r="C1305" s="1"/>
      <c r="D1305" s="1"/>
      <c r="E1305" s="1"/>
      <c r="F1305" s="1"/>
      <c r="G1305" s="1"/>
      <c r="H1305" s="1"/>
      <c r="I1305" s="1"/>
      <c r="J1305" s="1"/>
      <c r="K1305" s="1"/>
      <c r="L1305" s="1"/>
      <c r="M1305" s="1"/>
    </row>
    <row r="1306" spans="1:13" x14ac:dyDescent="0.35">
      <c r="A1306" s="1"/>
      <c r="B1306" s="1"/>
      <c r="C1306" s="1"/>
      <c r="D1306" s="1"/>
      <c r="E1306" s="1"/>
      <c r="F1306" s="1"/>
      <c r="G1306" s="1"/>
      <c r="H1306" s="1"/>
      <c r="I1306" s="1"/>
      <c r="J1306" s="1"/>
      <c r="K1306" s="1"/>
      <c r="L1306" s="1"/>
      <c r="M1306" s="1"/>
    </row>
    <row r="1307" spans="1:13" x14ac:dyDescent="0.35">
      <c r="A1307" s="1"/>
      <c r="B1307" s="1"/>
      <c r="C1307" s="1"/>
      <c r="D1307" s="1"/>
      <c r="E1307" s="1"/>
      <c r="F1307" s="1"/>
      <c r="G1307" s="1"/>
      <c r="H1307" s="1"/>
      <c r="I1307" s="1"/>
      <c r="J1307" s="1"/>
      <c r="K1307" s="1"/>
      <c r="L1307" s="1"/>
      <c r="M1307" s="1"/>
    </row>
    <row r="1308" spans="1:13" x14ac:dyDescent="0.35">
      <c r="A1308" s="1"/>
      <c r="B1308" s="1"/>
      <c r="C1308" s="1"/>
      <c r="D1308" s="1"/>
      <c r="E1308" s="1"/>
      <c r="F1308" s="1"/>
      <c r="G1308" s="1"/>
      <c r="H1308" s="1"/>
      <c r="I1308" s="1"/>
      <c r="J1308" s="1"/>
      <c r="K1308" s="1"/>
      <c r="L1308" s="1"/>
      <c r="M1308" s="1"/>
    </row>
    <row r="1309" spans="1:13" x14ac:dyDescent="0.35">
      <c r="A1309" s="1"/>
      <c r="B1309" s="1"/>
      <c r="C1309" s="1"/>
      <c r="D1309" s="1"/>
      <c r="E1309" s="1"/>
      <c r="F1309" s="1"/>
      <c r="G1309" s="1"/>
      <c r="H1309" s="1"/>
      <c r="I1309" s="1"/>
      <c r="J1309" s="1"/>
      <c r="K1309" s="1"/>
      <c r="L1309" s="1"/>
      <c r="M1309" s="1"/>
    </row>
    <row r="1310" spans="1:13" x14ac:dyDescent="0.35">
      <c r="A1310" s="1"/>
      <c r="B1310" s="1"/>
      <c r="C1310" s="1"/>
      <c r="D1310" s="1"/>
      <c r="E1310" s="1"/>
      <c r="F1310" s="1"/>
      <c r="G1310" s="1"/>
      <c r="H1310" s="1"/>
      <c r="I1310" s="1"/>
      <c r="J1310" s="1"/>
      <c r="K1310" s="1"/>
      <c r="L1310" s="1"/>
      <c r="M1310" s="1"/>
    </row>
    <row r="1311" spans="1:13" x14ac:dyDescent="0.35">
      <c r="A1311" s="1"/>
      <c r="B1311" s="1"/>
      <c r="C1311" s="1"/>
      <c r="D1311" s="1"/>
      <c r="E1311" s="1"/>
      <c r="F1311" s="1"/>
      <c r="G1311" s="1"/>
      <c r="H1311" s="1"/>
      <c r="I1311" s="1"/>
      <c r="J1311" s="1"/>
      <c r="K1311" s="1"/>
      <c r="L1311" s="1"/>
      <c r="M1311" s="1"/>
    </row>
    <row r="1312" spans="1:13" x14ac:dyDescent="0.35">
      <c r="A1312" s="1"/>
      <c r="B1312" s="1"/>
      <c r="C1312" s="1"/>
      <c r="D1312" s="1"/>
      <c r="E1312" s="1"/>
      <c r="F1312" s="1"/>
      <c r="G1312" s="1"/>
      <c r="H1312" s="1"/>
      <c r="I1312" s="1"/>
      <c r="J1312" s="1"/>
      <c r="K1312" s="1"/>
      <c r="L1312" s="1"/>
      <c r="M1312" s="1"/>
    </row>
    <row r="1313" spans="1:13" x14ac:dyDescent="0.35">
      <c r="A1313" s="1"/>
      <c r="B1313" s="1"/>
      <c r="C1313" s="1"/>
      <c r="D1313" s="1"/>
      <c r="E1313" s="1"/>
      <c r="F1313" s="1"/>
      <c r="G1313" s="1"/>
      <c r="H1313" s="1"/>
      <c r="I1313" s="1"/>
      <c r="J1313" s="1"/>
      <c r="K1313" s="1"/>
      <c r="L1313" s="1"/>
      <c r="M1313" s="1"/>
    </row>
    <row r="1314" spans="1:13" x14ac:dyDescent="0.35">
      <c r="A1314" s="1"/>
      <c r="B1314" s="1"/>
      <c r="C1314" s="1"/>
      <c r="D1314" s="1"/>
      <c r="E1314" s="1"/>
      <c r="F1314" s="1"/>
      <c r="G1314" s="1"/>
      <c r="H1314" s="1"/>
      <c r="I1314" s="1"/>
      <c r="J1314" s="1"/>
      <c r="K1314" s="1"/>
      <c r="L1314" s="1"/>
      <c r="M1314" s="1"/>
    </row>
    <row r="1315" spans="1:13" x14ac:dyDescent="0.35">
      <c r="A1315" s="1"/>
      <c r="B1315" s="1"/>
      <c r="C1315" s="1"/>
      <c r="D1315" s="1"/>
      <c r="E1315" s="1"/>
      <c r="F1315" s="1"/>
      <c r="G1315" s="1"/>
      <c r="H1315" s="1"/>
      <c r="I1315" s="1"/>
      <c r="J1315" s="1"/>
      <c r="K1315" s="1"/>
      <c r="L1315" s="1"/>
      <c r="M1315" s="1"/>
    </row>
    <row r="1316" spans="1:13" x14ac:dyDescent="0.35">
      <c r="A1316" s="1"/>
      <c r="B1316" s="1"/>
      <c r="C1316" s="1"/>
      <c r="D1316" s="1"/>
      <c r="E1316" s="1"/>
      <c r="F1316" s="1"/>
      <c r="G1316" s="1"/>
      <c r="H1316" s="1"/>
      <c r="I1316" s="1"/>
      <c r="J1316" s="1"/>
      <c r="K1316" s="1"/>
      <c r="L1316" s="1"/>
      <c r="M1316" s="1"/>
    </row>
    <row r="1317" spans="1:13" x14ac:dyDescent="0.35">
      <c r="A1317" s="1"/>
      <c r="B1317" s="1"/>
      <c r="C1317" s="1"/>
      <c r="D1317" s="1"/>
      <c r="E1317" s="1"/>
      <c r="F1317" s="1"/>
      <c r="G1317" s="1"/>
      <c r="H1317" s="1"/>
      <c r="I1317" s="1"/>
      <c r="J1317" s="1"/>
      <c r="K1317" s="1"/>
      <c r="L1317" s="1"/>
      <c r="M1317" s="1"/>
    </row>
    <row r="1318" spans="1:13" x14ac:dyDescent="0.35">
      <c r="A1318" s="1"/>
      <c r="B1318" s="1"/>
      <c r="C1318" s="1"/>
      <c r="D1318" s="1"/>
      <c r="E1318" s="1"/>
      <c r="F1318" s="1"/>
      <c r="G1318" s="1"/>
      <c r="H1318" s="1"/>
      <c r="I1318" s="1"/>
      <c r="J1318" s="1"/>
      <c r="K1318" s="1"/>
      <c r="L1318" s="1"/>
      <c r="M1318" s="1"/>
    </row>
    <row r="1319" spans="1:13" x14ac:dyDescent="0.35">
      <c r="A1319" s="1"/>
      <c r="B1319" s="1"/>
      <c r="C1319" s="1"/>
      <c r="D1319" s="1"/>
      <c r="E1319" s="1"/>
      <c r="F1319" s="1"/>
      <c r="G1319" s="1"/>
      <c r="H1319" s="1"/>
      <c r="I1319" s="1"/>
      <c r="J1319" s="1"/>
      <c r="K1319" s="1"/>
      <c r="L1319" s="1"/>
      <c r="M1319" s="1"/>
    </row>
    <row r="1320" spans="1:13" x14ac:dyDescent="0.35">
      <c r="A1320" s="1"/>
      <c r="B1320" s="1"/>
      <c r="C1320" s="1"/>
      <c r="D1320" s="1"/>
      <c r="E1320" s="1"/>
      <c r="F1320" s="1"/>
      <c r="G1320" s="1"/>
      <c r="H1320" s="1"/>
      <c r="I1320" s="1"/>
      <c r="J1320" s="1"/>
      <c r="K1320" s="1"/>
      <c r="L1320" s="1"/>
      <c r="M1320" s="1"/>
    </row>
    <row r="1321" spans="1:13" x14ac:dyDescent="0.35">
      <c r="A1321" s="1"/>
      <c r="B1321" s="1"/>
      <c r="C1321" s="1"/>
      <c r="D1321" s="1"/>
      <c r="E1321" s="1"/>
      <c r="F1321" s="1"/>
      <c r="G1321" s="1"/>
      <c r="H1321" s="1"/>
      <c r="I1321" s="1"/>
      <c r="J1321" s="1"/>
      <c r="K1321" s="1"/>
      <c r="L1321" s="1"/>
      <c r="M1321" s="1"/>
    </row>
    <row r="1322" spans="1:13" x14ac:dyDescent="0.35">
      <c r="A1322" s="1"/>
      <c r="B1322" s="1"/>
      <c r="C1322" s="1"/>
      <c r="D1322" s="1"/>
      <c r="E1322" s="1"/>
      <c r="F1322" s="1"/>
      <c r="G1322" s="1"/>
      <c r="H1322" s="1"/>
      <c r="I1322" s="1"/>
      <c r="J1322" s="1"/>
      <c r="K1322" s="1"/>
      <c r="L1322" s="1"/>
      <c r="M1322" s="1"/>
    </row>
    <row r="1323" spans="1:13" x14ac:dyDescent="0.35">
      <c r="A1323" s="1"/>
      <c r="B1323" s="1"/>
      <c r="C1323" s="1"/>
      <c r="D1323" s="1"/>
      <c r="E1323" s="1"/>
      <c r="F1323" s="1"/>
      <c r="G1323" s="1"/>
      <c r="H1323" s="1"/>
      <c r="I1323" s="1"/>
      <c r="J1323" s="1"/>
      <c r="K1323" s="1"/>
      <c r="L1323" s="1"/>
      <c r="M1323" s="1"/>
    </row>
    <row r="1324" spans="1:13" x14ac:dyDescent="0.35">
      <c r="A1324" s="1"/>
      <c r="B1324" s="1"/>
      <c r="C1324" s="1"/>
      <c r="D1324" s="1"/>
      <c r="E1324" s="1"/>
      <c r="F1324" s="1"/>
      <c r="G1324" s="1"/>
      <c r="H1324" s="1"/>
      <c r="I1324" s="1"/>
      <c r="J1324" s="1"/>
      <c r="K1324" s="1"/>
      <c r="L1324" s="1"/>
      <c r="M1324" s="1"/>
    </row>
    <row r="1325" spans="1:13" x14ac:dyDescent="0.35">
      <c r="A1325" s="1"/>
      <c r="B1325" s="1"/>
      <c r="C1325" s="1"/>
      <c r="D1325" s="1"/>
      <c r="E1325" s="1"/>
      <c r="F1325" s="1"/>
      <c r="G1325" s="1"/>
      <c r="H1325" s="1"/>
      <c r="I1325" s="1"/>
      <c r="J1325" s="1"/>
      <c r="K1325" s="1"/>
      <c r="L1325" s="1"/>
      <c r="M1325" s="1"/>
    </row>
    <row r="1326" spans="1:13" x14ac:dyDescent="0.35">
      <c r="A1326" s="1"/>
      <c r="B1326" s="1"/>
      <c r="C1326" s="1"/>
      <c r="D1326" s="1"/>
      <c r="E1326" s="1"/>
      <c r="F1326" s="1"/>
      <c r="G1326" s="1"/>
      <c r="H1326" s="1"/>
      <c r="I1326" s="1"/>
      <c r="J1326" s="1"/>
      <c r="K1326" s="1"/>
      <c r="L1326" s="1"/>
      <c r="M1326" s="1"/>
    </row>
    <row r="1327" spans="1:13" x14ac:dyDescent="0.35">
      <c r="A1327" s="1"/>
      <c r="B1327" s="1"/>
      <c r="C1327" s="1"/>
      <c r="D1327" s="1"/>
      <c r="E1327" s="1"/>
      <c r="F1327" s="1"/>
      <c r="G1327" s="1"/>
      <c r="H1327" s="1"/>
      <c r="I1327" s="1"/>
      <c r="J1327" s="1"/>
      <c r="K1327" s="1"/>
      <c r="L1327" s="1"/>
      <c r="M1327" s="1"/>
    </row>
    <row r="1328" spans="1:13" x14ac:dyDescent="0.35">
      <c r="A1328" s="1"/>
      <c r="B1328" s="1"/>
      <c r="C1328" s="1"/>
      <c r="D1328" s="1"/>
      <c r="E1328" s="1"/>
      <c r="F1328" s="1"/>
      <c r="G1328" s="1"/>
      <c r="H1328" s="1"/>
      <c r="I1328" s="1"/>
      <c r="J1328" s="1"/>
      <c r="K1328" s="1"/>
      <c r="L1328" s="1"/>
      <c r="M1328" s="1"/>
    </row>
    <row r="1329" spans="1:13" x14ac:dyDescent="0.35">
      <c r="A1329" s="1"/>
      <c r="B1329" s="1"/>
      <c r="C1329" s="1"/>
      <c r="D1329" s="1"/>
      <c r="E1329" s="1"/>
      <c r="F1329" s="1"/>
      <c r="G1329" s="1"/>
      <c r="H1329" s="1"/>
      <c r="I1329" s="1"/>
      <c r="J1329" s="1"/>
      <c r="K1329" s="1"/>
      <c r="L1329" s="1"/>
      <c r="M1329" s="1"/>
    </row>
    <row r="1330" spans="1:13" x14ac:dyDescent="0.35">
      <c r="A1330" s="1"/>
      <c r="B1330" s="1"/>
      <c r="C1330" s="1"/>
      <c r="D1330" s="1"/>
      <c r="E1330" s="1"/>
      <c r="F1330" s="1"/>
      <c r="G1330" s="1"/>
      <c r="H1330" s="1"/>
      <c r="I1330" s="1"/>
      <c r="J1330" s="1"/>
      <c r="K1330" s="1"/>
      <c r="L1330" s="1"/>
      <c r="M1330" s="1"/>
    </row>
    <row r="1331" spans="1:13" x14ac:dyDescent="0.35">
      <c r="A1331" s="1"/>
      <c r="B1331" s="1"/>
      <c r="C1331" s="1"/>
      <c r="D1331" s="1"/>
      <c r="E1331" s="1"/>
      <c r="F1331" s="1"/>
      <c r="G1331" s="1"/>
      <c r="H1331" s="1"/>
      <c r="I1331" s="1"/>
      <c r="J1331" s="1"/>
      <c r="K1331" s="1"/>
      <c r="L1331" s="1"/>
      <c r="M1331" s="1"/>
    </row>
    <row r="1332" spans="1:13" x14ac:dyDescent="0.35">
      <c r="A1332" s="1"/>
      <c r="B1332" s="1"/>
      <c r="C1332" s="1"/>
      <c r="D1332" s="1"/>
      <c r="E1332" s="1"/>
      <c r="F1332" s="1"/>
      <c r="G1332" s="1"/>
      <c r="H1332" s="1"/>
      <c r="I1332" s="1"/>
      <c r="J1332" s="1"/>
      <c r="K1332" s="1"/>
      <c r="L1332" s="1"/>
      <c r="M1332" s="1"/>
    </row>
    <row r="1333" spans="1:13" x14ac:dyDescent="0.35">
      <c r="A1333" s="1"/>
      <c r="B1333" s="1"/>
      <c r="C1333" s="1"/>
      <c r="D1333" s="1"/>
      <c r="E1333" s="1"/>
      <c r="F1333" s="1"/>
      <c r="G1333" s="1"/>
      <c r="H1333" s="1"/>
      <c r="I1333" s="1"/>
      <c r="J1333" s="1"/>
      <c r="K1333" s="1"/>
      <c r="L1333" s="1"/>
      <c r="M1333" s="1"/>
    </row>
    <row r="1334" spans="1:13" x14ac:dyDescent="0.35">
      <c r="A1334" s="1"/>
      <c r="B1334" s="1"/>
      <c r="C1334" s="1"/>
      <c r="D1334" s="1"/>
      <c r="E1334" s="1"/>
      <c r="F1334" s="1"/>
      <c r="G1334" s="1"/>
      <c r="H1334" s="1"/>
      <c r="I1334" s="1"/>
      <c r="J1334" s="1"/>
      <c r="K1334" s="1"/>
      <c r="L1334" s="1"/>
      <c r="M1334" s="1"/>
    </row>
    <row r="1335" spans="1:13" x14ac:dyDescent="0.35">
      <c r="A1335" s="1"/>
      <c r="B1335" s="1"/>
      <c r="C1335" s="1"/>
      <c r="D1335" s="1"/>
      <c r="E1335" s="1"/>
      <c r="F1335" s="1"/>
      <c r="G1335" s="1"/>
      <c r="H1335" s="1"/>
      <c r="I1335" s="1"/>
      <c r="J1335" s="1"/>
      <c r="K1335" s="1"/>
      <c r="L1335" s="1"/>
      <c r="M1335" s="1"/>
    </row>
    <row r="1336" spans="1:13" x14ac:dyDescent="0.35">
      <c r="A1336" s="1"/>
      <c r="B1336" s="1"/>
      <c r="C1336" s="1"/>
      <c r="D1336" s="1"/>
      <c r="E1336" s="1"/>
      <c r="F1336" s="1"/>
      <c r="G1336" s="1"/>
      <c r="H1336" s="1"/>
      <c r="I1336" s="1"/>
      <c r="J1336" s="1"/>
      <c r="K1336" s="1"/>
      <c r="L1336" s="1"/>
      <c r="M1336" s="1"/>
    </row>
    <row r="1337" spans="1:13" x14ac:dyDescent="0.35">
      <c r="A1337" s="1"/>
      <c r="B1337" s="1"/>
      <c r="C1337" s="1"/>
      <c r="D1337" s="1"/>
      <c r="E1337" s="1"/>
      <c r="F1337" s="1"/>
      <c r="G1337" s="1"/>
      <c r="H1337" s="1"/>
      <c r="I1337" s="1"/>
      <c r="J1337" s="1"/>
      <c r="K1337" s="1"/>
      <c r="L1337" s="1"/>
      <c r="M1337" s="1"/>
    </row>
    <row r="1338" spans="1:13" x14ac:dyDescent="0.35">
      <c r="A1338" s="1"/>
      <c r="B1338" s="1"/>
      <c r="C1338" s="1"/>
      <c r="D1338" s="1"/>
      <c r="E1338" s="1"/>
      <c r="F1338" s="1"/>
      <c r="G1338" s="1"/>
      <c r="H1338" s="1"/>
      <c r="I1338" s="1"/>
      <c r="J1338" s="1"/>
      <c r="K1338" s="1"/>
      <c r="L1338" s="1"/>
      <c r="M1338" s="1"/>
    </row>
    <row r="1339" spans="1:13" x14ac:dyDescent="0.35">
      <c r="A1339" s="1"/>
      <c r="B1339" s="1"/>
      <c r="C1339" s="1"/>
      <c r="D1339" s="1"/>
      <c r="E1339" s="1"/>
      <c r="F1339" s="1"/>
      <c r="G1339" s="1"/>
      <c r="H1339" s="1"/>
      <c r="I1339" s="1"/>
      <c r="J1339" s="1"/>
      <c r="K1339" s="1"/>
      <c r="L1339" s="1"/>
      <c r="M1339" s="1"/>
    </row>
    <row r="1340" spans="1:13" x14ac:dyDescent="0.35">
      <c r="A1340" s="1"/>
      <c r="B1340" s="1"/>
      <c r="C1340" s="1"/>
      <c r="D1340" s="1"/>
      <c r="E1340" s="1"/>
      <c r="F1340" s="1"/>
      <c r="G1340" s="1"/>
      <c r="H1340" s="1"/>
      <c r="I1340" s="1"/>
      <c r="J1340" s="1"/>
      <c r="K1340" s="1"/>
      <c r="L1340" s="1"/>
      <c r="M1340" s="1"/>
    </row>
    <row r="1341" spans="1:13" x14ac:dyDescent="0.35">
      <c r="A1341" s="1"/>
      <c r="B1341" s="1"/>
      <c r="C1341" s="1"/>
      <c r="D1341" s="1"/>
      <c r="E1341" s="1"/>
      <c r="F1341" s="1"/>
      <c r="G1341" s="1"/>
      <c r="H1341" s="1"/>
      <c r="I1341" s="1"/>
      <c r="J1341" s="1"/>
      <c r="K1341" s="1"/>
      <c r="L1341" s="1"/>
      <c r="M1341" s="1"/>
    </row>
    <row r="1342" spans="1:13" x14ac:dyDescent="0.35">
      <c r="A1342" s="1"/>
      <c r="B1342" s="1"/>
      <c r="C1342" s="1"/>
      <c r="D1342" s="1"/>
      <c r="E1342" s="1"/>
      <c r="F1342" s="1"/>
      <c r="G1342" s="1"/>
      <c r="H1342" s="1"/>
      <c r="I1342" s="1"/>
      <c r="J1342" s="1"/>
      <c r="K1342" s="1"/>
      <c r="L1342" s="1"/>
      <c r="M1342" s="1"/>
    </row>
    <row r="1343" spans="1:13" x14ac:dyDescent="0.35">
      <c r="A1343" s="1"/>
      <c r="B1343" s="1"/>
      <c r="C1343" s="1"/>
      <c r="D1343" s="1"/>
      <c r="E1343" s="1"/>
      <c r="F1343" s="1"/>
      <c r="G1343" s="1"/>
      <c r="H1343" s="1"/>
      <c r="I1343" s="1"/>
      <c r="J1343" s="1"/>
      <c r="K1343" s="1"/>
      <c r="L1343" s="1"/>
      <c r="M1343" s="1"/>
    </row>
    <row r="1344" spans="1:13" x14ac:dyDescent="0.35">
      <c r="A1344" s="1"/>
      <c r="B1344" s="1"/>
      <c r="C1344" s="1"/>
      <c r="D1344" s="1"/>
      <c r="E1344" s="1"/>
      <c r="F1344" s="1"/>
      <c r="G1344" s="1"/>
      <c r="H1344" s="1"/>
      <c r="I1344" s="1"/>
      <c r="J1344" s="1"/>
      <c r="K1344" s="1"/>
      <c r="L1344" s="1"/>
      <c r="M1344" s="1"/>
    </row>
    <row r="1345" spans="1:13" x14ac:dyDescent="0.35">
      <c r="A1345" s="1"/>
      <c r="B1345" s="1"/>
      <c r="C1345" s="1"/>
      <c r="D1345" s="1"/>
      <c r="E1345" s="1"/>
      <c r="F1345" s="1"/>
      <c r="G1345" s="1"/>
      <c r="H1345" s="1"/>
      <c r="I1345" s="1"/>
      <c r="J1345" s="1"/>
      <c r="K1345" s="1"/>
      <c r="L1345" s="1"/>
      <c r="M1345" s="1"/>
    </row>
    <row r="1346" spans="1:13" x14ac:dyDescent="0.35">
      <c r="A1346" s="1"/>
      <c r="B1346" s="1"/>
      <c r="C1346" s="1"/>
      <c r="D1346" s="1"/>
      <c r="E1346" s="1"/>
      <c r="F1346" s="1"/>
      <c r="G1346" s="1"/>
      <c r="H1346" s="1"/>
      <c r="I1346" s="1"/>
      <c r="J1346" s="1"/>
      <c r="K1346" s="1"/>
      <c r="L1346" s="1"/>
      <c r="M1346" s="1"/>
    </row>
    <row r="1347" spans="1:13" x14ac:dyDescent="0.35">
      <c r="A1347" s="1"/>
      <c r="B1347" s="1"/>
      <c r="C1347" s="1"/>
      <c r="D1347" s="1"/>
      <c r="E1347" s="1"/>
      <c r="F1347" s="1"/>
      <c r="G1347" s="1"/>
      <c r="H1347" s="1"/>
      <c r="I1347" s="1"/>
      <c r="J1347" s="1"/>
      <c r="K1347" s="1"/>
      <c r="L1347" s="1"/>
      <c r="M1347" s="1"/>
    </row>
    <row r="1348" spans="1:13" x14ac:dyDescent="0.35">
      <c r="A1348" s="1"/>
      <c r="B1348" s="1"/>
      <c r="C1348" s="1"/>
      <c r="D1348" s="1"/>
      <c r="E1348" s="1"/>
      <c r="F1348" s="1"/>
      <c r="G1348" s="1"/>
      <c r="H1348" s="1"/>
      <c r="I1348" s="1"/>
      <c r="J1348" s="1"/>
      <c r="K1348" s="1"/>
      <c r="L1348" s="1"/>
      <c r="M1348" s="1"/>
    </row>
    <row r="1349" spans="1:13" x14ac:dyDescent="0.35">
      <c r="A1349" s="1"/>
      <c r="B1349" s="1"/>
      <c r="C1349" s="1"/>
      <c r="D1349" s="1"/>
      <c r="E1349" s="1"/>
      <c r="F1349" s="1"/>
      <c r="G1349" s="1"/>
      <c r="H1349" s="1"/>
      <c r="I1349" s="1"/>
      <c r="J1349" s="1"/>
      <c r="K1349" s="1"/>
      <c r="L1349" s="1"/>
      <c r="M1349" s="1"/>
    </row>
    <row r="1350" spans="1:13" x14ac:dyDescent="0.35">
      <c r="A1350" s="1"/>
      <c r="B1350" s="1"/>
      <c r="C1350" s="1"/>
      <c r="D1350" s="1"/>
      <c r="E1350" s="1"/>
      <c r="F1350" s="1"/>
      <c r="G1350" s="1"/>
      <c r="H1350" s="1"/>
      <c r="I1350" s="1"/>
      <c r="J1350" s="1"/>
      <c r="K1350" s="1"/>
      <c r="L1350" s="1"/>
      <c r="M1350" s="1"/>
    </row>
    <row r="1351" spans="1:13" x14ac:dyDescent="0.35">
      <c r="A1351" s="1"/>
      <c r="B1351" s="1"/>
      <c r="C1351" s="1"/>
      <c r="D1351" s="1"/>
      <c r="E1351" s="1"/>
      <c r="F1351" s="1"/>
      <c r="G1351" s="1"/>
      <c r="H1351" s="1"/>
      <c r="I1351" s="1"/>
      <c r="J1351" s="1"/>
      <c r="K1351" s="1"/>
      <c r="L1351" s="1"/>
      <c r="M1351" s="1"/>
    </row>
    <row r="1352" spans="1:13" x14ac:dyDescent="0.35">
      <c r="A1352" s="1"/>
      <c r="B1352" s="1"/>
      <c r="C1352" s="1"/>
      <c r="D1352" s="1"/>
      <c r="E1352" s="1"/>
      <c r="F1352" s="1"/>
      <c r="G1352" s="1"/>
      <c r="H1352" s="1"/>
      <c r="I1352" s="1"/>
      <c r="J1352" s="1"/>
      <c r="K1352" s="1"/>
      <c r="L1352" s="1"/>
      <c r="M1352" s="1"/>
    </row>
    <row r="1353" spans="1:13" x14ac:dyDescent="0.35">
      <c r="A1353" s="1"/>
      <c r="B1353" s="1"/>
      <c r="C1353" s="1"/>
      <c r="D1353" s="1"/>
      <c r="E1353" s="1"/>
      <c r="F1353" s="1"/>
      <c r="G1353" s="1"/>
      <c r="H1353" s="1"/>
      <c r="I1353" s="1"/>
      <c r="J1353" s="1"/>
      <c r="K1353" s="1"/>
      <c r="L1353" s="1"/>
      <c r="M1353" s="1"/>
    </row>
    <row r="1354" spans="1:13" x14ac:dyDescent="0.35">
      <c r="A1354" s="1"/>
      <c r="B1354" s="1"/>
      <c r="C1354" s="1"/>
      <c r="D1354" s="1"/>
      <c r="E1354" s="1"/>
      <c r="F1354" s="1"/>
      <c r="G1354" s="1"/>
      <c r="H1354" s="1"/>
      <c r="I1354" s="1"/>
      <c r="J1354" s="1"/>
      <c r="K1354" s="1"/>
      <c r="L1354" s="1"/>
      <c r="M1354" s="1"/>
    </row>
    <row r="1355" spans="1:13" x14ac:dyDescent="0.35">
      <c r="A1355" s="1"/>
      <c r="B1355" s="1"/>
      <c r="C1355" s="1"/>
      <c r="D1355" s="1"/>
      <c r="E1355" s="1"/>
      <c r="F1355" s="1"/>
      <c r="G1355" s="1"/>
      <c r="H1355" s="1"/>
      <c r="I1355" s="1"/>
      <c r="J1355" s="1"/>
      <c r="K1355" s="1"/>
      <c r="L1355" s="1"/>
      <c r="M1355" s="1"/>
    </row>
  </sheetData>
  <sheetProtection algorithmName="SHA-512" hashValue="fwadr7HYhMUpHogFCc6PWI7hwhw317SHoLf+6hIbVXf2n+PydOHDZwdUkxQAGF5iuDXlnEldBmp4MRjriTOm0Q==" saltValue="4pbuD5PQBuvYNmKQ0Pburg==" spinCount="100000" sheet="1" objects="1" scenarios="1"/>
  <mergeCells count="65">
    <mergeCell ref="A375:H375"/>
    <mergeCell ref="B357:G357"/>
    <mergeCell ref="A358:F358"/>
    <mergeCell ref="A359:I359"/>
    <mergeCell ref="B343:G343"/>
    <mergeCell ref="B344:G344"/>
    <mergeCell ref="A372:G372"/>
    <mergeCell ref="I372:K372"/>
    <mergeCell ref="B101:K101"/>
    <mergeCell ref="B104:K104"/>
    <mergeCell ref="B107:K107"/>
    <mergeCell ref="B110:K110"/>
    <mergeCell ref="B356:G356"/>
    <mergeCell ref="B304:K304"/>
    <mergeCell ref="B320:K320"/>
    <mergeCell ref="B323:K323"/>
    <mergeCell ref="B329:K329"/>
    <mergeCell ref="B330:K330"/>
    <mergeCell ref="A334:K334"/>
    <mergeCell ref="A338:K338"/>
    <mergeCell ref="B223:K223"/>
    <mergeCell ref="B230:K230"/>
    <mergeCell ref="B232:K232"/>
    <mergeCell ref="B121:K121"/>
    <mergeCell ref="B38:K38"/>
    <mergeCell ref="B49:K49"/>
    <mergeCell ref="B51:K51"/>
    <mergeCell ref="B58:K58"/>
    <mergeCell ref="B60:K60"/>
    <mergeCell ref="A1:K1"/>
    <mergeCell ref="A2:K2"/>
    <mergeCell ref="A3:K3"/>
    <mergeCell ref="A5:K5"/>
    <mergeCell ref="B17:K17"/>
    <mergeCell ref="D7:K7"/>
    <mergeCell ref="D9:K9"/>
    <mergeCell ref="D11:K11"/>
    <mergeCell ref="D12:K12"/>
    <mergeCell ref="B63:K63"/>
    <mergeCell ref="B68:K68"/>
    <mergeCell ref="B75:K75"/>
    <mergeCell ref="B80:K80"/>
    <mergeCell ref="B78:K78"/>
    <mergeCell ref="B123:K123"/>
    <mergeCell ref="B132:K132"/>
    <mergeCell ref="B145:K145"/>
    <mergeCell ref="B161:K161"/>
    <mergeCell ref="B207:K207"/>
    <mergeCell ref="B209:K209"/>
    <mergeCell ref="B214:K214"/>
    <mergeCell ref="B220:K220"/>
    <mergeCell ref="B221:K221"/>
    <mergeCell ref="B239:K239"/>
    <mergeCell ref="B241:K241"/>
    <mergeCell ref="B250:K250"/>
    <mergeCell ref="B261:K261"/>
    <mergeCell ref="D277:K277"/>
    <mergeCell ref="A360:I360"/>
    <mergeCell ref="B248:K248"/>
    <mergeCell ref="B275:K275"/>
    <mergeCell ref="D279:K279"/>
    <mergeCell ref="D281:K281"/>
    <mergeCell ref="B289:K289"/>
    <mergeCell ref="B293:K293"/>
    <mergeCell ref="B302:K302"/>
  </mergeCells>
  <dataValidations count="1">
    <dataValidation type="list" showErrorMessage="1" sqref="B21 B23 B25 B27 B29 B31 B33 B35 B44 B46 B53 B55 B61 B64 B70 B72 B82 B88 B90 B94 B96 B98 B116 B118 B125 B127 B129 B136 B138 B140 B143 B147 B149 B152 B156 B158 B165 B167 B169 B171 B175 B177 B179 B181 B183 B185 B187 B189 B191 B193 B195 B197 B199 B201 B203 B205 B210 B216 B218 B225 B227 B234 B236 B243 B245 B252 B254 B257 B295 B297 B300 B306 B308 B310 B314 B316 B318 B321 B325 B327 B335 B263 B265 B271 B273 B285 B287" xr:uid="{00000000-0002-0000-1B00-000000000000}">
      <formula1>X</formula1>
    </dataValidation>
  </dataValidations>
  <printOptions horizontalCentered="1"/>
  <pageMargins left="0.75" right="0.5" top="0.75" bottom="0.75" header="0.3" footer="0.3"/>
  <pageSetup scale="85" fitToHeight="9" orientation="portrait" r:id="rId1"/>
  <headerFooter>
    <oddFooter>&amp;L&amp;10&amp;A&amp;C&amp;10Page &amp;P/&amp;N&amp;R&amp;10 2025 Consolidated Application</oddFooter>
  </headerFooter>
  <rowBreaks count="7" manualBreakCount="7">
    <brk id="39" max="16383" man="1"/>
    <brk id="79" max="10" man="1"/>
    <brk id="122" max="16383" man="1"/>
    <brk id="161" max="16383" man="1"/>
    <brk id="211" max="16383" man="1"/>
    <brk id="290" max="16383" man="1"/>
    <brk id="330" max="11"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AH88"/>
  <sheetViews>
    <sheetView showGridLines="0" topLeftCell="A52" workbookViewId="0">
      <selection sqref="A1:K1"/>
    </sheetView>
  </sheetViews>
  <sheetFormatPr defaultRowHeight="14.5" x14ac:dyDescent="0.35"/>
  <cols>
    <col min="1" max="2" width="3.81640625" customWidth="1"/>
    <col min="3" max="3" width="27.81640625" customWidth="1"/>
    <col min="4" max="4" width="8.1796875" customWidth="1"/>
    <col min="5" max="5" width="7.1796875" customWidth="1"/>
    <col min="6" max="6" width="5.7265625" customWidth="1"/>
    <col min="7" max="7" width="20" customWidth="1"/>
    <col min="8" max="8" width="4.26953125" customWidth="1"/>
    <col min="9" max="9" width="4" customWidth="1"/>
    <col min="10" max="10" width="8.1796875" customWidth="1"/>
    <col min="11" max="11" width="1.453125" customWidth="1"/>
  </cols>
  <sheetData>
    <row r="1" spans="1:34" x14ac:dyDescent="0.35">
      <c r="A1" s="1151" t="s">
        <v>1566</v>
      </c>
      <c r="B1" s="1167"/>
      <c r="C1" s="1167"/>
      <c r="D1" s="1167"/>
      <c r="E1" s="1167"/>
      <c r="F1" s="1167"/>
      <c r="G1" s="1167"/>
      <c r="H1" s="1167"/>
      <c r="I1" s="1167"/>
      <c r="J1" s="1167"/>
      <c r="K1" s="1167"/>
      <c r="L1" s="1"/>
      <c r="M1" s="1"/>
      <c r="N1" s="1"/>
      <c r="O1" s="1"/>
      <c r="P1" s="1"/>
      <c r="Q1" s="1"/>
      <c r="R1" s="1"/>
      <c r="S1" s="1"/>
      <c r="T1" s="1"/>
      <c r="U1" s="1"/>
      <c r="V1" s="1"/>
      <c r="W1" s="1"/>
      <c r="X1" s="1"/>
      <c r="Y1" s="1"/>
      <c r="Z1" s="1"/>
      <c r="AA1" s="1"/>
      <c r="AB1" s="1"/>
      <c r="AC1" s="1"/>
      <c r="AD1" s="1"/>
      <c r="AE1" s="1"/>
      <c r="AF1" s="1"/>
      <c r="AG1" s="1"/>
      <c r="AH1" s="1"/>
    </row>
    <row r="2" spans="1:34" x14ac:dyDescent="0.35">
      <c r="A2" s="1168" t="s">
        <v>1567</v>
      </c>
      <c r="B2" s="1152"/>
      <c r="C2" s="1152"/>
      <c r="D2" s="1152"/>
      <c r="E2" s="1152"/>
      <c r="F2" s="1152"/>
      <c r="G2" s="1152"/>
      <c r="H2" s="1152"/>
      <c r="I2" s="1152"/>
      <c r="J2" s="1152"/>
      <c r="K2" s="1152"/>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1"/>
      <c r="B5" s="1" t="s">
        <v>1568</v>
      </c>
      <c r="C5" s="1"/>
      <c r="D5" s="793"/>
      <c r="E5" s="1" t="s">
        <v>1376</v>
      </c>
      <c r="F5" s="1169"/>
      <c r="G5" s="1170"/>
      <c r="H5" s="1" t="s">
        <v>1569</v>
      </c>
      <c r="I5" s="794"/>
      <c r="J5" s="1" t="s">
        <v>1570</v>
      </c>
      <c r="K5" s="1"/>
      <c r="L5" s="1"/>
      <c r="M5" s="1"/>
      <c r="N5" s="1"/>
      <c r="O5" s="1"/>
      <c r="P5" s="1"/>
      <c r="Q5" s="1"/>
      <c r="R5" s="1"/>
      <c r="S5" s="1"/>
      <c r="T5" s="1"/>
      <c r="U5" s="1"/>
      <c r="V5" s="1"/>
      <c r="W5" s="1"/>
      <c r="X5" s="1"/>
      <c r="Y5" s="1"/>
      <c r="Z5" s="1"/>
      <c r="AA5" s="1"/>
      <c r="AB5" s="1"/>
      <c r="AC5" s="1"/>
      <c r="AD5" s="1"/>
      <c r="AE5" s="1"/>
      <c r="AF5" s="1"/>
      <c r="AG5" s="1"/>
      <c r="AH5" s="1"/>
    </row>
    <row r="6" spans="1:34"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x14ac:dyDescent="0.35">
      <c r="A7" s="1" t="s">
        <v>1571</v>
      </c>
      <c r="B7" s="944" t="s">
        <v>1273</v>
      </c>
      <c r="C7" s="1171"/>
      <c r="D7" s="1171"/>
      <c r="E7" s="1171"/>
      <c r="F7" s="1" t="s">
        <v>1572</v>
      </c>
      <c r="G7" s="944"/>
      <c r="H7" s="944"/>
      <c r="I7" s="944"/>
      <c r="J7" s="944"/>
      <c r="K7" s="1171"/>
      <c r="L7" s="1"/>
      <c r="M7" s="1"/>
      <c r="N7" s="1"/>
      <c r="O7" s="1"/>
      <c r="P7" s="1"/>
      <c r="Q7" s="1"/>
      <c r="R7" s="1"/>
      <c r="S7" s="1"/>
      <c r="T7" s="1"/>
      <c r="U7" s="1"/>
      <c r="V7" s="1"/>
      <c r="W7" s="1"/>
      <c r="X7" s="1"/>
      <c r="Y7" s="1"/>
      <c r="Z7" s="1"/>
      <c r="AA7" s="1"/>
      <c r="AB7" s="1"/>
      <c r="AC7" s="1"/>
      <c r="AD7" s="1"/>
      <c r="AE7" s="1"/>
      <c r="AF7" s="1"/>
      <c r="AG7" s="1"/>
      <c r="AH7" s="1"/>
    </row>
    <row r="8" spans="1:34" x14ac:dyDescent="0.35">
      <c r="A8" s="1"/>
      <c r="B8" s="1172" t="s">
        <v>1573</v>
      </c>
      <c r="C8" s="1172"/>
      <c r="D8" s="1172"/>
      <c r="E8" s="1172"/>
      <c r="F8" s="1"/>
      <c r="G8" s="1173" t="s">
        <v>1266</v>
      </c>
      <c r="H8" s="1173"/>
      <c r="I8" s="1173"/>
      <c r="J8" s="1173"/>
      <c r="K8" s="1"/>
      <c r="L8" s="1"/>
      <c r="M8" s="1"/>
      <c r="N8" s="1"/>
      <c r="O8" s="1"/>
      <c r="P8" s="1"/>
      <c r="Q8" s="1"/>
      <c r="R8" s="1"/>
      <c r="S8" s="1"/>
      <c r="T8" s="1"/>
      <c r="U8" s="1"/>
      <c r="V8" s="1"/>
      <c r="W8" s="1"/>
      <c r="X8" s="1"/>
      <c r="Y8" s="1"/>
      <c r="Z8" s="1"/>
      <c r="AA8" s="1"/>
      <c r="AB8" s="1"/>
      <c r="AC8" s="1"/>
      <c r="AD8" s="1"/>
      <c r="AE8" s="1"/>
      <c r="AF8" s="1"/>
      <c r="AG8" s="1"/>
      <c r="AH8" s="1"/>
    </row>
    <row r="9" spans="1:34" x14ac:dyDescent="0.35">
      <c r="A9" s="1" t="s">
        <v>1574</v>
      </c>
      <c r="B9" s="1176" t="s">
        <v>1273</v>
      </c>
      <c r="C9" s="1177"/>
      <c r="D9" s="1177"/>
      <c r="E9" s="1" t="s">
        <v>1575</v>
      </c>
      <c r="F9" s="1"/>
      <c r="G9" s="1176"/>
      <c r="H9" s="1177"/>
      <c r="I9" s="1177"/>
      <c r="J9" s="1177"/>
      <c r="K9" s="1177"/>
      <c r="L9" s="1"/>
      <c r="M9" s="1"/>
      <c r="N9" s="1"/>
      <c r="O9" s="1"/>
      <c r="P9" s="1"/>
      <c r="Q9" s="1"/>
      <c r="R9" s="1"/>
      <c r="S9" s="1"/>
      <c r="T9" s="1"/>
      <c r="U9" s="1"/>
      <c r="V9" s="1"/>
      <c r="W9" s="1"/>
      <c r="X9" s="1"/>
      <c r="Y9" s="1"/>
      <c r="Z9" s="1"/>
      <c r="AA9" s="1"/>
      <c r="AB9" s="1"/>
      <c r="AC9" s="1"/>
      <c r="AD9" s="1"/>
      <c r="AE9" s="1"/>
      <c r="AF9" s="1"/>
      <c r="AG9" s="1"/>
      <c r="AH9" s="1"/>
    </row>
    <row r="10" spans="1:34" x14ac:dyDescent="0.35">
      <c r="A10" s="1"/>
      <c r="B10" s="1172" t="s">
        <v>1576</v>
      </c>
      <c r="C10" s="1172"/>
      <c r="D10" s="1172"/>
      <c r="E10" s="1"/>
      <c r="F10" s="1"/>
      <c r="G10" s="1172" t="s">
        <v>1577</v>
      </c>
      <c r="H10" s="1172"/>
      <c r="I10" s="1172"/>
      <c r="J10" s="1172"/>
      <c r="K10" s="1172"/>
      <c r="L10" s="1"/>
      <c r="M10" s="1"/>
      <c r="N10" s="1"/>
      <c r="O10" s="1"/>
      <c r="P10" s="1"/>
      <c r="Q10" s="1"/>
      <c r="R10" s="1"/>
      <c r="S10" s="1"/>
      <c r="T10" s="1"/>
      <c r="U10" s="1"/>
      <c r="V10" s="1"/>
      <c r="W10" s="1"/>
      <c r="X10" s="1"/>
      <c r="Y10" s="1"/>
      <c r="Z10" s="1"/>
      <c r="AA10" s="1"/>
      <c r="AB10" s="1"/>
      <c r="AC10" s="1"/>
      <c r="AD10" s="1"/>
      <c r="AE10" s="1"/>
      <c r="AF10" s="1"/>
      <c r="AG10" s="1"/>
      <c r="AH10" s="1"/>
    </row>
    <row r="11" spans="1:34" x14ac:dyDescent="0.35">
      <c r="A11" s="1" t="s">
        <v>1578</v>
      </c>
      <c r="B11" s="1"/>
      <c r="C11" s="1"/>
      <c r="D11" s="1116"/>
      <c r="E11" s="1117"/>
      <c r="F11" s="1117"/>
      <c r="G11" s="1117"/>
      <c r="H11" s="1117"/>
      <c r="I11" s="1117"/>
      <c r="J11" s="1117"/>
      <c r="K11" s="1117"/>
      <c r="L11" s="1"/>
      <c r="M11" s="1"/>
      <c r="N11" s="1"/>
      <c r="O11" s="1"/>
      <c r="P11" s="1"/>
      <c r="Q11" s="1"/>
      <c r="R11" s="1"/>
      <c r="S11" s="1"/>
      <c r="T11" s="1"/>
      <c r="U11" s="1"/>
      <c r="V11" s="1"/>
      <c r="W11" s="1"/>
      <c r="X11" s="1"/>
      <c r="Y11" s="1"/>
      <c r="Z11" s="1"/>
      <c r="AA11" s="1"/>
      <c r="AB11" s="1"/>
      <c r="AC11" s="1"/>
      <c r="AD11" s="1"/>
      <c r="AE11" s="1"/>
      <c r="AF11" s="1"/>
      <c r="AG11" s="1"/>
      <c r="AH11" s="1"/>
    </row>
    <row r="12" spans="1:34" x14ac:dyDescent="0.35">
      <c r="A12" s="1"/>
      <c r="B12" s="1"/>
      <c r="C12" s="1"/>
      <c r="D12" s="984" t="s">
        <v>1579</v>
      </c>
      <c r="E12" s="1178"/>
      <c r="F12" s="1178"/>
      <c r="G12" s="1178"/>
      <c r="H12" s="1178"/>
      <c r="I12" s="1178"/>
      <c r="J12" s="1178"/>
      <c r="K12" s="1178"/>
      <c r="L12" s="1"/>
      <c r="M12" s="1"/>
      <c r="N12" s="1"/>
      <c r="O12" s="1"/>
      <c r="P12" s="1"/>
      <c r="Q12" s="1"/>
      <c r="R12" s="1"/>
      <c r="S12" s="1"/>
      <c r="T12" s="1"/>
      <c r="U12" s="1"/>
      <c r="V12" s="1"/>
      <c r="W12" s="1"/>
      <c r="X12" s="1"/>
      <c r="Y12" s="1"/>
      <c r="Z12" s="1"/>
      <c r="AA12" s="1"/>
      <c r="AB12" s="1"/>
      <c r="AC12" s="1"/>
      <c r="AD12" s="1"/>
      <c r="AE12" s="1"/>
      <c r="AF12" s="1"/>
      <c r="AG12" s="1"/>
      <c r="AH12" s="1"/>
    </row>
    <row r="13" spans="1:34" x14ac:dyDescent="0.35">
      <c r="A13" s="1" t="s">
        <v>1580</v>
      </c>
      <c r="B13" s="1"/>
      <c r="C13" s="1"/>
      <c r="D13" s="1176"/>
      <c r="E13" s="1177"/>
      <c r="F13" s="1177"/>
      <c r="G13" s="1177"/>
      <c r="H13" s="1177"/>
      <c r="I13" s="1177"/>
      <c r="J13" s="1177"/>
      <c r="K13" s="1" t="s">
        <v>1262</v>
      </c>
      <c r="L13" s="1"/>
      <c r="M13" s="1"/>
      <c r="N13" s="1"/>
      <c r="O13" s="1"/>
      <c r="P13" s="1"/>
      <c r="Q13" s="1"/>
      <c r="R13" s="1"/>
      <c r="S13" s="1"/>
      <c r="T13" s="1"/>
      <c r="U13" s="1"/>
      <c r="V13" s="1"/>
      <c r="W13" s="1"/>
      <c r="X13" s="1"/>
      <c r="Y13" s="1"/>
      <c r="Z13" s="1"/>
      <c r="AA13" s="1"/>
      <c r="AB13" s="1"/>
      <c r="AC13" s="1"/>
      <c r="AD13" s="1"/>
      <c r="AE13" s="1"/>
      <c r="AF13" s="1"/>
      <c r="AG13" s="1"/>
      <c r="AH13" s="1"/>
    </row>
    <row r="14" spans="1:34"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35">
      <c r="A15" s="1"/>
      <c r="B15" s="1176" t="s">
        <v>1273</v>
      </c>
      <c r="C15" s="1177"/>
      <c r="D15" s="1177"/>
      <c r="E15" s="1" t="s">
        <v>1581</v>
      </c>
      <c r="F15" s="1"/>
      <c r="G15" s="1176"/>
      <c r="H15" s="1177"/>
      <c r="I15" s="1177"/>
      <c r="J15" s="1177"/>
      <c r="K15" s="1177"/>
      <c r="L15" s="1"/>
      <c r="M15" s="1"/>
      <c r="N15" s="1"/>
      <c r="O15" s="1"/>
      <c r="P15" s="1"/>
      <c r="Q15" s="1"/>
      <c r="R15" s="1"/>
      <c r="S15" s="1"/>
      <c r="T15" s="1"/>
      <c r="U15" s="1"/>
      <c r="V15" s="1"/>
      <c r="W15" s="1"/>
      <c r="X15" s="1"/>
      <c r="Y15" s="1"/>
      <c r="Z15" s="1"/>
      <c r="AA15" s="1"/>
      <c r="AB15" s="1"/>
      <c r="AC15" s="1"/>
      <c r="AD15" s="1"/>
      <c r="AE15" s="1"/>
      <c r="AF15" s="1"/>
      <c r="AG15" s="1"/>
      <c r="AH15" s="1"/>
    </row>
    <row r="16" spans="1:34" x14ac:dyDescent="0.35">
      <c r="A16" s="1"/>
      <c r="B16" s="984" t="s">
        <v>1573</v>
      </c>
      <c r="C16" s="984"/>
      <c r="D16" s="984"/>
      <c r="E16" s="1"/>
      <c r="F16" s="1"/>
      <c r="G16" s="984" t="s">
        <v>1582</v>
      </c>
      <c r="H16" s="984"/>
      <c r="I16" s="984"/>
      <c r="J16" s="984"/>
      <c r="K16" s="984"/>
      <c r="L16" s="1"/>
      <c r="M16" s="1"/>
      <c r="N16" s="1"/>
      <c r="O16" s="1"/>
      <c r="P16" s="1"/>
      <c r="Q16" s="1"/>
      <c r="R16" s="1"/>
      <c r="S16" s="1"/>
      <c r="T16" s="1"/>
      <c r="U16" s="1"/>
      <c r="V16" s="1"/>
      <c r="W16" s="1"/>
      <c r="X16" s="1"/>
      <c r="Y16" s="1"/>
      <c r="Z16" s="1"/>
      <c r="AA16" s="1"/>
      <c r="AB16" s="1"/>
      <c r="AC16" s="1"/>
      <c r="AD16" s="1"/>
      <c r="AE16" s="1"/>
      <c r="AF16" s="1"/>
      <c r="AG16" s="1"/>
      <c r="AH16" s="1"/>
    </row>
    <row r="17" spans="1:34" x14ac:dyDescent="0.35">
      <c r="A17" s="1" t="s">
        <v>1583</v>
      </c>
      <c r="B17" s="1"/>
      <c r="C17" s="1"/>
      <c r="D17" s="1174"/>
      <c r="E17" s="1175"/>
      <c r="F17" s="1175"/>
      <c r="G17" s="1175"/>
      <c r="H17" s="1175"/>
      <c r="I17" s="1175"/>
      <c r="J17" s="1175"/>
      <c r="K17" s="1175"/>
      <c r="L17" s="1"/>
      <c r="M17" s="1"/>
      <c r="N17" s="1"/>
      <c r="O17" s="1"/>
      <c r="P17" s="1"/>
      <c r="Q17" s="1"/>
      <c r="R17" s="1"/>
      <c r="S17" s="1"/>
      <c r="T17" s="1"/>
      <c r="U17" s="1"/>
      <c r="V17" s="1"/>
      <c r="W17" s="1"/>
      <c r="X17" s="1"/>
      <c r="Y17" s="1"/>
      <c r="Z17" s="1"/>
      <c r="AA17" s="1"/>
      <c r="AB17" s="1"/>
      <c r="AC17" s="1"/>
      <c r="AD17" s="1"/>
      <c r="AE17" s="1"/>
      <c r="AF17" s="1"/>
      <c r="AG17" s="1"/>
      <c r="AH17" s="1"/>
    </row>
    <row r="18" spans="1:34" x14ac:dyDescent="0.35">
      <c r="A18" s="1"/>
      <c r="B18" s="1"/>
      <c r="C18" s="1"/>
      <c r="D18" s="984" t="s">
        <v>1584</v>
      </c>
      <c r="E18" s="984"/>
      <c r="F18" s="984"/>
      <c r="G18" s="984"/>
      <c r="H18" s="984"/>
      <c r="I18" s="984"/>
      <c r="J18" s="984"/>
      <c r="K18" s="984"/>
      <c r="L18" s="1"/>
      <c r="M18" s="1"/>
      <c r="N18" s="1"/>
      <c r="O18" s="1"/>
      <c r="P18" s="1"/>
      <c r="Q18" s="1"/>
      <c r="R18" s="1"/>
      <c r="S18" s="1"/>
      <c r="T18" s="1"/>
      <c r="U18" s="1"/>
      <c r="V18" s="1"/>
      <c r="W18" s="1"/>
      <c r="X18" s="1"/>
      <c r="Y18" s="1"/>
      <c r="Z18" s="1"/>
      <c r="AA18" s="1"/>
      <c r="AB18" s="1"/>
      <c r="AC18" s="1"/>
      <c r="AD18" s="1"/>
      <c r="AE18" s="1"/>
      <c r="AF18" s="1"/>
      <c r="AG18" s="1"/>
      <c r="AH18" s="1"/>
    </row>
    <row r="19" spans="1:34" x14ac:dyDescent="0.35">
      <c r="A19" s="1" t="s">
        <v>1585</v>
      </c>
      <c r="B19" s="1"/>
      <c r="C19" s="1176" t="s">
        <v>1273</v>
      </c>
      <c r="D19" s="1177"/>
      <c r="E19" s="1177"/>
      <c r="F19" s="1177"/>
      <c r="G19" s="1" t="s">
        <v>1586</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35">
      <c r="A20" s="1"/>
      <c r="B20" s="1"/>
      <c r="C20" s="984" t="s">
        <v>1587</v>
      </c>
      <c r="D20" s="984"/>
      <c r="E20" s="984"/>
      <c r="F20" s="98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35">
      <c r="A21" s="1176" t="s">
        <v>1273</v>
      </c>
      <c r="B21" s="1177"/>
      <c r="C21" s="1177"/>
      <c r="D21" s="1177"/>
      <c r="E21" s="1177"/>
      <c r="F21" s="1177"/>
      <c r="G21" s="1177"/>
      <c r="H21" s="1177"/>
      <c r="I21" s="1177"/>
      <c r="J21" s="1177"/>
      <c r="K21" s="1" t="s">
        <v>1570</v>
      </c>
      <c r="L21" s="1"/>
      <c r="M21" s="1"/>
      <c r="N21" s="1"/>
      <c r="O21" s="1"/>
      <c r="P21" s="1"/>
      <c r="Q21" s="1"/>
      <c r="R21" s="1"/>
      <c r="S21" s="1"/>
      <c r="T21" s="1"/>
      <c r="U21" s="1"/>
      <c r="V21" s="1"/>
      <c r="W21" s="1"/>
      <c r="X21" s="1"/>
      <c r="Y21" s="1"/>
      <c r="Z21" s="1"/>
      <c r="AA21" s="1"/>
      <c r="AB21" s="1"/>
      <c r="AC21" s="1"/>
      <c r="AD21" s="1"/>
      <c r="AE21" s="1"/>
      <c r="AF21" s="1"/>
      <c r="AG21" s="1"/>
      <c r="AH21" s="1"/>
    </row>
    <row r="22" spans="1:34" x14ac:dyDescent="0.35">
      <c r="A22" s="984" t="s">
        <v>1588</v>
      </c>
      <c r="B22" s="1178"/>
      <c r="C22" s="1178"/>
      <c r="D22" s="1178"/>
      <c r="E22" s="1178"/>
      <c r="F22" s="1178"/>
      <c r="G22" s="1178"/>
      <c r="H22" s="1178"/>
      <c r="I22" s="1178"/>
      <c r="J22" s="1178"/>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35">
      <c r="A24" s="1" t="s">
        <v>1589</v>
      </c>
      <c r="B24" s="1"/>
      <c r="C24" s="1"/>
      <c r="D24" s="1116"/>
      <c r="E24" s="1179"/>
      <c r="F24" s="1179"/>
      <c r="G24" s="1179"/>
      <c r="H24" s="1179"/>
      <c r="I24" s="1179"/>
      <c r="J24" s="1179"/>
      <c r="K24" s="1" t="s">
        <v>1262</v>
      </c>
      <c r="L24" s="1"/>
      <c r="M24" s="1"/>
      <c r="N24" s="1"/>
      <c r="O24" s="1"/>
      <c r="P24" s="1"/>
      <c r="Q24" s="1"/>
      <c r="R24" s="1"/>
      <c r="S24" s="1"/>
      <c r="T24" s="1"/>
      <c r="U24" s="1"/>
      <c r="V24" s="1"/>
      <c r="W24" s="1"/>
      <c r="X24" s="1"/>
      <c r="Y24" s="1"/>
      <c r="Z24" s="1"/>
      <c r="AA24" s="1"/>
      <c r="AB24" s="1"/>
      <c r="AC24" s="1"/>
      <c r="AD24" s="1"/>
      <c r="AE24" s="1"/>
      <c r="AF24" s="1"/>
      <c r="AG24" s="1"/>
      <c r="AH24" s="1"/>
    </row>
    <row r="25" spans="1:34" x14ac:dyDescent="0.35">
      <c r="A25" s="1"/>
      <c r="B25" s="1"/>
      <c r="C25" s="1"/>
      <c r="D25" s="1"/>
      <c r="E25" s="1"/>
      <c r="F25" s="1"/>
      <c r="G25" s="1" t="s">
        <v>1273</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35">
      <c r="A26" s="1176" t="s">
        <v>1273</v>
      </c>
      <c r="B26" s="1177"/>
      <c r="C26" s="1177"/>
      <c r="D26" s="1177"/>
      <c r="E26" s="1" t="s">
        <v>1590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35">
      <c r="A27" s="984" t="s">
        <v>1573</v>
      </c>
      <c r="B27" s="984"/>
      <c r="C27" s="984"/>
      <c r="D27" s="984"/>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35">
      <c r="A28" s="1176"/>
      <c r="B28" s="1177"/>
      <c r="C28" s="1177"/>
      <c r="D28" s="1177"/>
      <c r="E28" s="1" t="s">
        <v>1591</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35">
      <c r="A29" s="984" t="s">
        <v>1576</v>
      </c>
      <c r="B29" s="1178"/>
      <c r="C29" s="1178"/>
      <c r="D29" s="1178"/>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35">
      <c r="A30" s="1" t="s">
        <v>1592</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35">
      <c r="A32" s="1116" t="s">
        <v>1273</v>
      </c>
      <c r="B32" s="1117"/>
      <c r="C32" s="1117"/>
      <c r="D32" s="1117"/>
      <c r="E32" s="1" t="s">
        <v>1593</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35">
      <c r="A33" s="1172" t="s">
        <v>1594</v>
      </c>
      <c r="B33" s="1172"/>
      <c r="C33" s="1172"/>
      <c r="D33" s="117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35">
      <c r="A34" s="1"/>
      <c r="B34" s="1"/>
      <c r="C34" s="1" t="s">
        <v>1595</v>
      </c>
      <c r="D34" s="1176"/>
      <c r="E34" s="1177"/>
      <c r="F34" s="1177"/>
      <c r="G34" s="1177"/>
      <c r="H34" s="1177"/>
      <c r="I34" s="1177"/>
      <c r="J34" s="1177"/>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35">
      <c r="A35" s="1"/>
      <c r="B35" s="1"/>
      <c r="C35" s="1"/>
      <c r="D35" s="1172" t="s">
        <v>1596</v>
      </c>
      <c r="E35" s="1172"/>
      <c r="F35" s="1172"/>
      <c r="G35" s="1172"/>
      <c r="H35" s="1172"/>
      <c r="I35" s="1172"/>
      <c r="J35" s="1172"/>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5">
      <c r="A36" s="1" t="s">
        <v>1597</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35">
      <c r="A39" s="1174" t="s">
        <v>1273</v>
      </c>
      <c r="B39" s="1175"/>
      <c r="C39" s="1175"/>
      <c r="D39" s="1175"/>
      <c r="E39" s="1175"/>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35">
      <c r="A40" s="1180" t="s">
        <v>1598</v>
      </c>
      <c r="B40" s="1180"/>
      <c r="C40" s="1180"/>
      <c r="D40" s="1180"/>
      <c r="E40" s="118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35">
      <c r="A42" s="1" t="s">
        <v>1263</v>
      </c>
      <c r="B42" s="768"/>
      <c r="C42" s="768"/>
      <c r="D42" s="768"/>
      <c r="E42" s="76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35">
      <c r="A43" s="342"/>
      <c r="B43" s="342" t="s">
        <v>1264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35">
      <c r="A45" s="1" t="s">
        <v>1599</v>
      </c>
      <c r="B45" s="1116"/>
      <c r="C45" s="1117"/>
      <c r="D45" s="1117"/>
      <c r="E45" s="1117"/>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35">
      <c r="A46" s="343"/>
      <c r="B46" s="343" t="s">
        <v>1266</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35">
      <c r="A52" s="1" t="s">
        <v>1600</v>
      </c>
      <c r="B52" s="1"/>
      <c r="C52" s="1"/>
      <c r="D52" s="1"/>
      <c r="E52" s="1"/>
      <c r="F52" s="1"/>
      <c r="G52" s="1" t="s">
        <v>1601</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35">
      <c r="A53" s="1"/>
      <c r="B53" s="1"/>
      <c r="C53" s="1"/>
      <c r="D53" s="1"/>
      <c r="E53" s="1"/>
      <c r="F53" s="1"/>
      <c r="G53" s="1" t="s">
        <v>1602</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x14ac:dyDescent="0.35">
      <c r="A54" s="1" t="s">
        <v>1603</v>
      </c>
      <c r="B54" s="1"/>
      <c r="C54" s="1"/>
      <c r="D54" s="1"/>
      <c r="E54" s="1"/>
      <c r="F54" s="1"/>
      <c r="G54" s="1" t="s">
        <v>1601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thickBot="1" x14ac:dyDescent="0.4">
      <c r="A57" s="1" t="s">
        <v>1604</v>
      </c>
      <c r="B57" s="1"/>
      <c r="C57" s="225"/>
      <c r="D57" s="1" t="s">
        <v>1605</v>
      </c>
      <c r="E57" s="1" t="s">
        <v>1273</v>
      </c>
      <c r="F57" s="1"/>
      <c r="G57" s="1"/>
      <c r="H57" s="1" t="s">
        <v>1569</v>
      </c>
      <c r="I57" s="225" t="s">
        <v>1273</v>
      </c>
      <c r="J57" s="1" t="s">
        <v>1606</v>
      </c>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thickBot="1" x14ac:dyDescent="0.4">
      <c r="A59" s="1" t="s">
        <v>1607</v>
      </c>
      <c r="B59" s="1"/>
      <c r="C59" s="1"/>
      <c r="D59" s="225"/>
      <c r="E59" s="225"/>
      <c r="F59" s="225" t="s">
        <v>1273</v>
      </c>
      <c r="G59" s="225"/>
      <c r="H59" s="225"/>
      <c r="I59" s="225"/>
      <c r="J59" s="225"/>
      <c r="K59" s="1" t="s">
        <v>1570</v>
      </c>
      <c r="L59" s="1"/>
      <c r="M59" s="1"/>
      <c r="N59" s="1"/>
      <c r="O59" s="1"/>
      <c r="P59" s="1"/>
      <c r="Q59" s="1"/>
      <c r="R59" s="1"/>
      <c r="S59" s="1"/>
      <c r="T59" s="1"/>
      <c r="U59" s="1"/>
      <c r="V59" s="1"/>
      <c r="W59" s="1"/>
      <c r="X59" s="1"/>
      <c r="Y59" s="1"/>
      <c r="Z59" s="1"/>
      <c r="AA59" s="1"/>
      <c r="AB59" s="1"/>
      <c r="AC59" s="1"/>
      <c r="AD59" s="1"/>
      <c r="AE59" s="1"/>
      <c r="AF59" s="1"/>
      <c r="AG59" s="1"/>
      <c r="AH59" s="1"/>
    </row>
    <row r="60" spans="1:34"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35">
      <c r="A61" s="1" t="s">
        <v>1608</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x14ac:dyDescent="0.35">
      <c r="A63" s="1" t="s">
        <v>1609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thickBot="1" x14ac:dyDescent="0.4">
      <c r="A66" s="1"/>
      <c r="B66" s="1"/>
      <c r="C66" s="1"/>
      <c r="D66" s="1"/>
      <c r="E66" s="225"/>
      <c r="F66" s="225"/>
      <c r="G66" s="225"/>
      <c r="H66" s="225"/>
      <c r="I66" s="225"/>
      <c r="J66" s="225"/>
      <c r="K66" s="1"/>
      <c r="L66" s="1"/>
      <c r="M66" s="1"/>
      <c r="N66" s="1"/>
      <c r="O66" s="1"/>
      <c r="P66" s="1"/>
      <c r="Q66" s="1"/>
      <c r="R66" s="1"/>
      <c r="S66" s="1"/>
      <c r="T66" s="1"/>
      <c r="U66" s="1"/>
      <c r="V66" s="1"/>
      <c r="W66" s="1"/>
      <c r="X66" s="1"/>
      <c r="Y66" s="1"/>
      <c r="Z66" s="1"/>
      <c r="AA66" s="1"/>
      <c r="AB66" s="1"/>
      <c r="AC66" s="1"/>
      <c r="AD66" s="1"/>
      <c r="AE66" s="1"/>
      <c r="AF66" s="1"/>
      <c r="AG66" s="1"/>
      <c r="AH66" s="1"/>
    </row>
    <row r="67" spans="1:34" x14ac:dyDescent="0.35">
      <c r="A67" s="1"/>
      <c r="B67" s="1"/>
      <c r="C67" s="1"/>
      <c r="D67" s="1"/>
      <c r="E67" s="1" t="s">
        <v>1564</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x14ac:dyDescent="0.35">
      <c r="A68" s="1"/>
      <c r="B68" s="1"/>
      <c r="C68" s="1"/>
      <c r="D68" s="1"/>
      <c r="E68" s="1"/>
      <c r="F68" s="1"/>
      <c r="G68" s="1"/>
      <c r="H68" s="1"/>
      <c r="I68" s="1" t="s">
        <v>1273</v>
      </c>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thickBot="1" x14ac:dyDescent="0.4">
      <c r="A69" s="344" t="s">
        <v>1610</v>
      </c>
      <c r="B69" s="344"/>
      <c r="C69" s="344"/>
      <c r="D69" s="1"/>
      <c r="E69" s="225"/>
      <c r="F69" s="225"/>
      <c r="G69" s="225"/>
      <c r="H69" s="225"/>
      <c r="I69" s="225"/>
      <c r="J69" s="225"/>
      <c r="K69" s="1"/>
      <c r="L69" s="1"/>
      <c r="M69" s="1"/>
      <c r="N69" s="1"/>
      <c r="O69" s="1"/>
      <c r="P69" s="1"/>
      <c r="Q69" s="1"/>
      <c r="R69" s="1"/>
      <c r="S69" s="1"/>
      <c r="T69" s="1"/>
      <c r="U69" s="1"/>
      <c r="V69" s="1"/>
      <c r="W69" s="1"/>
      <c r="X69" s="1"/>
      <c r="Y69" s="1"/>
      <c r="Z69" s="1"/>
      <c r="AA69" s="1"/>
      <c r="AB69" s="1"/>
      <c r="AC69" s="1"/>
      <c r="AD69" s="1"/>
      <c r="AE69" s="1"/>
      <c r="AF69" s="1"/>
      <c r="AG69" s="1"/>
      <c r="AH69" s="1"/>
    </row>
    <row r="70" spans="1:34" x14ac:dyDescent="0.35">
      <c r="A70" s="1"/>
      <c r="B70" s="1"/>
      <c r="C70" s="1"/>
      <c r="D70" s="1"/>
      <c r="E70" s="1" t="s">
        <v>1611</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x14ac:dyDescent="0.35">
      <c r="A72" s="1"/>
      <c r="B72" s="1"/>
      <c r="C72" s="1"/>
      <c r="D72" s="1"/>
      <c r="E72" s="1" t="s">
        <v>1612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x14ac:dyDescent="0.35">
      <c r="A74" s="1"/>
      <c r="B74" s="1"/>
      <c r="C74" s="1"/>
      <c r="D74" s="1"/>
      <c r="E74" s="1" t="s">
        <v>1613</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x14ac:dyDescent="0.35">
      <c r="A76" s="1" t="s">
        <v>1614</v>
      </c>
      <c r="B76" s="1"/>
      <c r="C76" s="1"/>
      <c r="D76" s="1"/>
      <c r="E76" s="1" t="s">
        <v>1615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thickBot="1" x14ac:dyDescent="0.4">
      <c r="A78" s="1" t="s">
        <v>1616</v>
      </c>
      <c r="B78" s="1"/>
      <c r="C78" s="1"/>
      <c r="D78" s="1"/>
      <c r="E78" s="225"/>
      <c r="F78" s="1" t="s">
        <v>1617</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1" t="s">
        <v>1618</v>
      </c>
      <c r="B80" s="1"/>
      <c r="C80" s="1"/>
      <c r="D80" s="1"/>
      <c r="E80" s="1" t="s">
        <v>1273</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thickBot="1" x14ac:dyDescent="0.4">
      <c r="A81" s="225" t="s">
        <v>1273</v>
      </c>
      <c r="B81" s="225"/>
      <c r="C81" s="225"/>
      <c r="D81" s="225"/>
      <c r="E81" s="225"/>
      <c r="F81" s="225"/>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thickBot="1" x14ac:dyDescent="0.4">
      <c r="A82" s="225"/>
      <c r="B82" s="225"/>
      <c r="C82" s="225"/>
      <c r="D82" s="225"/>
      <c r="E82" s="225"/>
      <c r="F82" s="225"/>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thickBot="1" x14ac:dyDescent="0.4">
      <c r="A85" s="225"/>
      <c r="B85" s="225"/>
      <c r="C85" s="225"/>
      <c r="D85" s="1"/>
      <c r="E85" s="225"/>
      <c r="F85" s="225"/>
      <c r="G85" s="22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1" t="s">
        <v>1619</v>
      </c>
      <c r="B86" s="1"/>
      <c r="C86" s="1"/>
      <c r="D86" s="1"/>
      <c r="E86" s="1" t="s">
        <v>1552</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1" t="s">
        <v>1620</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sheetData>
  <sheetProtection algorithmName="SHA-512" hashValue="7hJmDZ6aanulVJSrnzJwX/GbMhrSEL1n6bScNLjlhzngHG9ghSRIlb0AHmzKXvFm8czsW796kzvx78ZsA+z4Wg==" saltValue="o8tpk5CaZBsRSAHf9R4xjQ==" spinCount="100000" sheet="1" objects="1" scenarios="1"/>
  <mergeCells count="36">
    <mergeCell ref="D34:J34"/>
    <mergeCell ref="D35:J35"/>
    <mergeCell ref="A39:E39"/>
    <mergeCell ref="A40:E40"/>
    <mergeCell ref="B45:E45"/>
    <mergeCell ref="A33:D33"/>
    <mergeCell ref="D18:K18"/>
    <mergeCell ref="C19:F19"/>
    <mergeCell ref="C20:F20"/>
    <mergeCell ref="A21:J21"/>
    <mergeCell ref="A22:J22"/>
    <mergeCell ref="D24:J24"/>
    <mergeCell ref="A26:D26"/>
    <mergeCell ref="A27:D27"/>
    <mergeCell ref="A28:D28"/>
    <mergeCell ref="A29:D29"/>
    <mergeCell ref="A32:D32"/>
    <mergeCell ref="D17:K17"/>
    <mergeCell ref="B9:D9"/>
    <mergeCell ref="B10:D10"/>
    <mergeCell ref="G9:K9"/>
    <mergeCell ref="G10:K10"/>
    <mergeCell ref="D11:K11"/>
    <mergeCell ref="D12:K12"/>
    <mergeCell ref="D13:J13"/>
    <mergeCell ref="B15:D15"/>
    <mergeCell ref="B16:D16"/>
    <mergeCell ref="G15:K15"/>
    <mergeCell ref="G16:K16"/>
    <mergeCell ref="A1:K1"/>
    <mergeCell ref="A2:K2"/>
    <mergeCell ref="F5:G5"/>
    <mergeCell ref="B7:E7"/>
    <mergeCell ref="B8:E8"/>
    <mergeCell ref="G8:J8"/>
    <mergeCell ref="G7:K7"/>
  </mergeCells>
  <pageMargins left="0.5" right="0.25"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AH88"/>
  <sheetViews>
    <sheetView showGridLines="0" workbookViewId="0">
      <selection sqref="A1:K1"/>
    </sheetView>
  </sheetViews>
  <sheetFormatPr defaultRowHeight="14.5" x14ac:dyDescent="0.35"/>
  <cols>
    <col min="1" max="2" width="3.81640625" customWidth="1"/>
    <col min="3" max="3" width="27.81640625" customWidth="1"/>
    <col min="4" max="4" width="8.1796875" customWidth="1"/>
    <col min="5" max="5" width="7.1796875" customWidth="1"/>
    <col min="6" max="6" width="5.7265625" customWidth="1"/>
    <col min="7" max="7" width="20" customWidth="1"/>
    <col min="8" max="8" width="4.26953125" customWidth="1"/>
    <col min="9" max="9" width="4" customWidth="1"/>
    <col min="10" max="10" width="8.1796875" customWidth="1"/>
    <col min="11" max="11" width="1.453125" customWidth="1"/>
  </cols>
  <sheetData>
    <row r="1" spans="1:34" x14ac:dyDescent="0.35">
      <c r="A1" s="1151" t="s">
        <v>1566</v>
      </c>
      <c r="B1" s="1167"/>
      <c r="C1" s="1167"/>
      <c r="D1" s="1167"/>
      <c r="E1" s="1167"/>
      <c r="F1" s="1167"/>
      <c r="G1" s="1167"/>
      <c r="H1" s="1167"/>
      <c r="I1" s="1167"/>
      <c r="J1" s="1167"/>
      <c r="K1" s="1167"/>
      <c r="L1" s="1"/>
      <c r="M1" s="1"/>
      <c r="N1" s="1"/>
      <c r="O1" s="1"/>
      <c r="P1" s="1"/>
      <c r="Q1" s="1"/>
      <c r="R1" s="1"/>
      <c r="S1" s="1"/>
      <c r="T1" s="1"/>
      <c r="U1" s="1"/>
      <c r="V1" s="1"/>
      <c r="W1" s="1"/>
      <c r="X1" s="1"/>
      <c r="Y1" s="1"/>
      <c r="Z1" s="1"/>
      <c r="AA1" s="1"/>
      <c r="AB1" s="1"/>
      <c r="AC1" s="1"/>
      <c r="AD1" s="1"/>
      <c r="AE1" s="1"/>
      <c r="AF1" s="1"/>
      <c r="AG1" s="1"/>
      <c r="AH1" s="1"/>
    </row>
    <row r="2" spans="1:34" x14ac:dyDescent="0.35">
      <c r="A2" s="1168" t="s">
        <v>1621</v>
      </c>
      <c r="B2" s="1152"/>
      <c r="C2" s="1152"/>
      <c r="D2" s="1152"/>
      <c r="E2" s="1152"/>
      <c r="F2" s="1152"/>
      <c r="G2" s="1152"/>
      <c r="H2" s="1152"/>
      <c r="I2" s="1152"/>
      <c r="J2" s="1152"/>
      <c r="K2" s="1152"/>
      <c r="L2" s="1"/>
      <c r="M2" s="1"/>
      <c r="N2" s="1"/>
      <c r="O2" s="1"/>
      <c r="P2" s="1"/>
      <c r="Q2" s="1"/>
      <c r="R2" s="1"/>
      <c r="S2" s="1"/>
      <c r="T2" s="1"/>
      <c r="U2" s="1"/>
      <c r="V2" s="1"/>
      <c r="W2" s="1"/>
      <c r="X2" s="1"/>
      <c r="Y2" s="1"/>
      <c r="Z2" s="1"/>
      <c r="AA2" s="1"/>
      <c r="AB2" s="1"/>
      <c r="AC2" s="1"/>
      <c r="AD2" s="1"/>
      <c r="AE2" s="1"/>
      <c r="AF2" s="1"/>
      <c r="AG2" s="1"/>
      <c r="AH2" s="1"/>
    </row>
    <row r="3" spans="1:34"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row>
    <row r="4" spans="1:34" x14ac:dyDescent="0.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4" x14ac:dyDescent="0.35">
      <c r="A5" s="1"/>
      <c r="B5" s="1" t="s">
        <v>1568</v>
      </c>
      <c r="C5" s="1"/>
      <c r="D5" s="793"/>
      <c r="E5" s="1" t="s">
        <v>1376</v>
      </c>
      <c r="F5" s="1169"/>
      <c r="G5" s="1170"/>
      <c r="H5" s="1" t="s">
        <v>1569</v>
      </c>
      <c r="I5" s="794"/>
      <c r="J5" s="1" t="s">
        <v>1570</v>
      </c>
      <c r="K5" s="1"/>
      <c r="L5" s="1"/>
      <c r="M5" s="1"/>
      <c r="N5" s="1"/>
      <c r="O5" s="1"/>
      <c r="P5" s="1"/>
      <c r="Q5" s="1"/>
      <c r="R5" s="1"/>
      <c r="S5" s="1"/>
      <c r="T5" s="1"/>
      <c r="U5" s="1"/>
      <c r="V5" s="1"/>
      <c r="W5" s="1"/>
      <c r="X5" s="1"/>
      <c r="Y5" s="1"/>
      <c r="Z5" s="1"/>
      <c r="AA5" s="1"/>
      <c r="AB5" s="1"/>
      <c r="AC5" s="1"/>
      <c r="AD5" s="1"/>
      <c r="AE5" s="1"/>
      <c r="AF5" s="1"/>
      <c r="AG5" s="1"/>
      <c r="AH5" s="1"/>
    </row>
    <row r="6" spans="1:34" x14ac:dyDescent="0.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row>
    <row r="7" spans="1:34" x14ac:dyDescent="0.35">
      <c r="A7" s="1" t="s">
        <v>1571</v>
      </c>
      <c r="B7" s="944" t="s">
        <v>1273</v>
      </c>
      <c r="C7" s="1171"/>
      <c r="D7" s="1171"/>
      <c r="E7" s="1171"/>
      <c r="F7" s="1" t="s">
        <v>1572</v>
      </c>
      <c r="G7" s="944"/>
      <c r="H7" s="944"/>
      <c r="I7" s="944"/>
      <c r="J7" s="944"/>
      <c r="K7" s="1171"/>
      <c r="L7" s="1"/>
      <c r="M7" s="1"/>
      <c r="N7" s="1"/>
      <c r="O7" s="1"/>
      <c r="P7" s="1"/>
      <c r="Q7" s="1"/>
      <c r="R7" s="1"/>
      <c r="S7" s="1"/>
      <c r="T7" s="1"/>
      <c r="U7" s="1"/>
      <c r="V7" s="1"/>
      <c r="W7" s="1"/>
      <c r="X7" s="1"/>
      <c r="Y7" s="1"/>
      <c r="Z7" s="1"/>
      <c r="AA7" s="1"/>
      <c r="AB7" s="1"/>
      <c r="AC7" s="1"/>
      <c r="AD7" s="1"/>
      <c r="AE7" s="1"/>
      <c r="AF7" s="1"/>
      <c r="AG7" s="1"/>
      <c r="AH7" s="1"/>
    </row>
    <row r="8" spans="1:34" x14ac:dyDescent="0.35">
      <c r="A8" s="1"/>
      <c r="B8" s="1172" t="s">
        <v>1573</v>
      </c>
      <c r="C8" s="1172"/>
      <c r="D8" s="1172"/>
      <c r="E8" s="1172"/>
      <c r="F8" s="1"/>
      <c r="G8" s="1173" t="s">
        <v>1266</v>
      </c>
      <c r="H8" s="1173"/>
      <c r="I8" s="1173"/>
      <c r="J8" s="1173"/>
      <c r="K8" s="1"/>
      <c r="L8" s="1"/>
      <c r="M8" s="1"/>
      <c r="N8" s="1"/>
      <c r="O8" s="1"/>
      <c r="P8" s="1"/>
      <c r="Q8" s="1"/>
      <c r="R8" s="1"/>
      <c r="S8" s="1"/>
      <c r="T8" s="1"/>
      <c r="U8" s="1"/>
      <c r="V8" s="1"/>
      <c r="W8" s="1"/>
      <c r="X8" s="1"/>
      <c r="Y8" s="1"/>
      <c r="Z8" s="1"/>
      <c r="AA8" s="1"/>
      <c r="AB8" s="1"/>
      <c r="AC8" s="1"/>
      <c r="AD8" s="1"/>
      <c r="AE8" s="1"/>
      <c r="AF8" s="1"/>
      <c r="AG8" s="1"/>
      <c r="AH8" s="1"/>
    </row>
    <row r="9" spans="1:34" x14ac:dyDescent="0.35">
      <c r="A9" s="1" t="s">
        <v>1574</v>
      </c>
      <c r="B9" s="1176" t="s">
        <v>1273</v>
      </c>
      <c r="C9" s="1177"/>
      <c r="D9" s="1177"/>
      <c r="E9" s="1" t="s">
        <v>1575</v>
      </c>
      <c r="F9" s="1"/>
      <c r="G9" s="1176"/>
      <c r="H9" s="1177"/>
      <c r="I9" s="1177"/>
      <c r="J9" s="1177"/>
      <c r="K9" s="1177"/>
      <c r="L9" s="1"/>
      <c r="M9" s="1"/>
      <c r="N9" s="1"/>
      <c r="O9" s="1"/>
      <c r="P9" s="1"/>
      <c r="Q9" s="1"/>
      <c r="R9" s="1"/>
      <c r="S9" s="1"/>
      <c r="T9" s="1"/>
      <c r="U9" s="1"/>
      <c r="V9" s="1"/>
      <c r="W9" s="1"/>
      <c r="X9" s="1"/>
      <c r="Y9" s="1"/>
      <c r="Z9" s="1"/>
      <c r="AA9" s="1"/>
      <c r="AB9" s="1"/>
      <c r="AC9" s="1"/>
      <c r="AD9" s="1"/>
      <c r="AE9" s="1"/>
      <c r="AF9" s="1"/>
      <c r="AG9" s="1"/>
      <c r="AH9" s="1"/>
    </row>
    <row r="10" spans="1:34" x14ac:dyDescent="0.35">
      <c r="A10" s="1"/>
      <c r="B10" s="1172" t="s">
        <v>1594</v>
      </c>
      <c r="C10" s="1172"/>
      <c r="D10" s="1172"/>
      <c r="E10" s="1"/>
      <c r="F10" s="1"/>
      <c r="G10" s="1172" t="s">
        <v>1577</v>
      </c>
      <c r="H10" s="1172"/>
      <c r="I10" s="1172"/>
      <c r="J10" s="1172"/>
      <c r="K10" s="1172"/>
      <c r="L10" s="1"/>
      <c r="M10" s="1"/>
      <c r="N10" s="1"/>
      <c r="O10" s="1"/>
      <c r="P10" s="1"/>
      <c r="Q10" s="1"/>
      <c r="R10" s="1"/>
      <c r="S10" s="1"/>
      <c r="T10" s="1"/>
      <c r="U10" s="1"/>
      <c r="V10" s="1"/>
      <c r="W10" s="1"/>
      <c r="X10" s="1"/>
      <c r="Y10" s="1"/>
      <c r="Z10" s="1"/>
      <c r="AA10" s="1"/>
      <c r="AB10" s="1"/>
      <c r="AC10" s="1"/>
      <c r="AD10" s="1"/>
      <c r="AE10" s="1"/>
      <c r="AF10" s="1"/>
      <c r="AG10" s="1"/>
      <c r="AH10" s="1"/>
    </row>
    <row r="11" spans="1:34" x14ac:dyDescent="0.35">
      <c r="A11" s="1" t="s">
        <v>1578</v>
      </c>
      <c r="B11" s="1"/>
      <c r="C11" s="1"/>
      <c r="D11" s="1116"/>
      <c r="E11" s="1117"/>
      <c r="F11" s="1117"/>
      <c r="G11" s="1117"/>
      <c r="H11" s="1117"/>
      <c r="I11" s="1117"/>
      <c r="J11" s="1117"/>
      <c r="K11" s="1117"/>
      <c r="L11" s="1"/>
      <c r="M11" s="1"/>
      <c r="N11" s="1"/>
      <c r="O11" s="1"/>
      <c r="P11" s="1"/>
      <c r="Q11" s="1"/>
      <c r="R11" s="1"/>
      <c r="S11" s="1"/>
      <c r="T11" s="1"/>
      <c r="U11" s="1"/>
      <c r="V11" s="1"/>
      <c r="W11" s="1"/>
      <c r="X11" s="1"/>
      <c r="Y11" s="1"/>
      <c r="Z11" s="1"/>
      <c r="AA11" s="1"/>
      <c r="AB11" s="1"/>
      <c r="AC11" s="1"/>
      <c r="AD11" s="1"/>
      <c r="AE11" s="1"/>
      <c r="AF11" s="1"/>
      <c r="AG11" s="1"/>
      <c r="AH11" s="1"/>
    </row>
    <row r="12" spans="1:34" x14ac:dyDescent="0.35">
      <c r="A12" s="1"/>
      <c r="B12" s="1"/>
      <c r="C12" s="1"/>
      <c r="D12" s="984" t="s">
        <v>1579</v>
      </c>
      <c r="E12" s="1178"/>
      <c r="F12" s="1178"/>
      <c r="G12" s="1178"/>
      <c r="H12" s="1178"/>
      <c r="I12" s="1178"/>
      <c r="J12" s="1178"/>
      <c r="K12" s="1178"/>
      <c r="L12" s="1"/>
      <c r="M12" s="1"/>
      <c r="N12" s="1"/>
      <c r="O12" s="1"/>
      <c r="P12" s="1"/>
      <c r="Q12" s="1"/>
      <c r="R12" s="1"/>
      <c r="S12" s="1"/>
      <c r="T12" s="1"/>
      <c r="U12" s="1"/>
      <c r="V12" s="1"/>
      <c r="W12" s="1"/>
      <c r="X12" s="1"/>
      <c r="Y12" s="1"/>
      <c r="Z12" s="1"/>
      <c r="AA12" s="1"/>
      <c r="AB12" s="1"/>
      <c r="AC12" s="1"/>
      <c r="AD12" s="1"/>
      <c r="AE12" s="1"/>
      <c r="AF12" s="1"/>
      <c r="AG12" s="1"/>
      <c r="AH12" s="1"/>
    </row>
    <row r="13" spans="1:34" x14ac:dyDescent="0.35">
      <c r="A13" s="1" t="s">
        <v>1580</v>
      </c>
      <c r="B13" s="1"/>
      <c r="C13" s="1"/>
      <c r="D13" s="1176"/>
      <c r="E13" s="1177"/>
      <c r="F13" s="1177"/>
      <c r="G13" s="1177"/>
      <c r="H13" s="1177"/>
      <c r="I13" s="1177"/>
      <c r="J13" s="1177"/>
      <c r="K13" s="1" t="s">
        <v>1262</v>
      </c>
      <c r="L13" s="1"/>
      <c r="M13" s="1"/>
      <c r="N13" s="1"/>
      <c r="O13" s="1"/>
      <c r="P13" s="1"/>
      <c r="Q13" s="1"/>
      <c r="R13" s="1"/>
      <c r="S13" s="1"/>
      <c r="T13" s="1"/>
      <c r="U13" s="1"/>
      <c r="V13" s="1"/>
      <c r="W13" s="1"/>
      <c r="X13" s="1"/>
      <c r="Y13" s="1"/>
      <c r="Z13" s="1"/>
      <c r="AA13" s="1"/>
      <c r="AB13" s="1"/>
      <c r="AC13" s="1"/>
      <c r="AD13" s="1"/>
      <c r="AE13" s="1"/>
      <c r="AF13" s="1"/>
      <c r="AG13" s="1"/>
      <c r="AH13" s="1"/>
    </row>
    <row r="14" spans="1:34" x14ac:dyDescent="0.3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row>
    <row r="15" spans="1:34" x14ac:dyDescent="0.35">
      <c r="A15" s="1"/>
      <c r="B15" s="1176" t="s">
        <v>1273</v>
      </c>
      <c r="C15" s="1177"/>
      <c r="D15" s="1177"/>
      <c r="E15" s="1" t="s">
        <v>1581</v>
      </c>
      <c r="F15" s="1"/>
      <c r="G15" s="1176"/>
      <c r="H15" s="1177"/>
      <c r="I15" s="1177"/>
      <c r="J15" s="1177"/>
      <c r="K15" s="1177"/>
      <c r="L15" s="1"/>
      <c r="M15" s="1"/>
      <c r="N15" s="1"/>
      <c r="O15" s="1"/>
      <c r="P15" s="1"/>
      <c r="Q15" s="1"/>
      <c r="R15" s="1"/>
      <c r="S15" s="1"/>
      <c r="T15" s="1"/>
      <c r="U15" s="1"/>
      <c r="V15" s="1"/>
      <c r="W15" s="1"/>
      <c r="X15" s="1"/>
      <c r="Y15" s="1"/>
      <c r="Z15" s="1"/>
      <c r="AA15" s="1"/>
      <c r="AB15" s="1"/>
      <c r="AC15" s="1"/>
      <c r="AD15" s="1"/>
      <c r="AE15" s="1"/>
      <c r="AF15" s="1"/>
      <c r="AG15" s="1"/>
      <c r="AH15" s="1"/>
    </row>
    <row r="16" spans="1:34" x14ac:dyDescent="0.35">
      <c r="A16" s="1"/>
      <c r="B16" s="984" t="s">
        <v>1573</v>
      </c>
      <c r="C16" s="984"/>
      <c r="D16" s="984"/>
      <c r="E16" s="1"/>
      <c r="F16" s="1"/>
      <c r="G16" s="984" t="s">
        <v>1582</v>
      </c>
      <c r="H16" s="984"/>
      <c r="I16" s="984"/>
      <c r="J16" s="984"/>
      <c r="K16" s="984"/>
      <c r="L16" s="1"/>
      <c r="M16" s="1"/>
      <c r="N16" s="1"/>
      <c r="O16" s="1"/>
      <c r="P16" s="1"/>
      <c r="Q16" s="1"/>
      <c r="R16" s="1"/>
      <c r="S16" s="1"/>
      <c r="T16" s="1"/>
      <c r="U16" s="1"/>
      <c r="V16" s="1"/>
      <c r="W16" s="1"/>
      <c r="X16" s="1"/>
      <c r="Y16" s="1"/>
      <c r="Z16" s="1"/>
      <c r="AA16" s="1"/>
      <c r="AB16" s="1"/>
      <c r="AC16" s="1"/>
      <c r="AD16" s="1"/>
      <c r="AE16" s="1"/>
      <c r="AF16" s="1"/>
      <c r="AG16" s="1"/>
      <c r="AH16" s="1"/>
    </row>
    <row r="17" spans="1:34" x14ac:dyDescent="0.35">
      <c r="A17" s="1" t="s">
        <v>1583</v>
      </c>
      <c r="B17" s="1"/>
      <c r="C17" s="1"/>
      <c r="D17" s="1174"/>
      <c r="E17" s="1175"/>
      <c r="F17" s="1175"/>
      <c r="G17" s="1175"/>
      <c r="H17" s="1175"/>
      <c r="I17" s="1175"/>
      <c r="J17" s="1175"/>
      <c r="K17" s="1175"/>
      <c r="L17" s="1"/>
      <c r="M17" s="1"/>
      <c r="N17" s="1"/>
      <c r="O17" s="1"/>
      <c r="P17" s="1"/>
      <c r="Q17" s="1"/>
      <c r="R17" s="1"/>
      <c r="S17" s="1"/>
      <c r="T17" s="1"/>
      <c r="U17" s="1"/>
      <c r="V17" s="1"/>
      <c r="W17" s="1"/>
      <c r="X17" s="1"/>
      <c r="Y17" s="1"/>
      <c r="Z17" s="1"/>
      <c r="AA17" s="1"/>
      <c r="AB17" s="1"/>
      <c r="AC17" s="1"/>
      <c r="AD17" s="1"/>
      <c r="AE17" s="1"/>
      <c r="AF17" s="1"/>
      <c r="AG17" s="1"/>
      <c r="AH17" s="1"/>
    </row>
    <row r="18" spans="1:34" x14ac:dyDescent="0.35">
      <c r="A18" s="1"/>
      <c r="B18" s="1"/>
      <c r="C18" s="1"/>
      <c r="D18" s="984" t="s">
        <v>1584</v>
      </c>
      <c r="E18" s="984"/>
      <c r="F18" s="984"/>
      <c r="G18" s="984"/>
      <c r="H18" s="984"/>
      <c r="I18" s="984"/>
      <c r="J18" s="984"/>
      <c r="K18" s="984"/>
      <c r="L18" s="1"/>
      <c r="M18" s="1"/>
      <c r="N18" s="1"/>
      <c r="O18" s="1"/>
      <c r="P18" s="1"/>
      <c r="Q18" s="1"/>
      <c r="R18" s="1"/>
      <c r="S18" s="1"/>
      <c r="T18" s="1"/>
      <c r="U18" s="1"/>
      <c r="V18" s="1"/>
      <c r="W18" s="1"/>
      <c r="X18" s="1"/>
      <c r="Y18" s="1"/>
      <c r="Z18" s="1"/>
      <c r="AA18" s="1"/>
      <c r="AB18" s="1"/>
      <c r="AC18" s="1"/>
      <c r="AD18" s="1"/>
      <c r="AE18" s="1"/>
      <c r="AF18" s="1"/>
      <c r="AG18" s="1"/>
      <c r="AH18" s="1"/>
    </row>
    <row r="19" spans="1:34" x14ac:dyDescent="0.35">
      <c r="A19" s="1" t="s">
        <v>1585</v>
      </c>
      <c r="B19" s="1"/>
      <c r="C19" s="1176" t="s">
        <v>1273</v>
      </c>
      <c r="D19" s="1177"/>
      <c r="E19" s="1177"/>
      <c r="F19" s="1177"/>
      <c r="G19" s="1" t="s">
        <v>1586</v>
      </c>
      <c r="H19" s="1"/>
      <c r="I19" s="1"/>
      <c r="J19" s="1"/>
      <c r="K19" s="1"/>
      <c r="L19" s="1"/>
      <c r="M19" s="1"/>
      <c r="N19" s="1"/>
      <c r="O19" s="1"/>
      <c r="P19" s="1"/>
      <c r="Q19" s="1"/>
      <c r="R19" s="1"/>
      <c r="S19" s="1"/>
      <c r="T19" s="1"/>
      <c r="U19" s="1"/>
      <c r="V19" s="1"/>
      <c r="W19" s="1"/>
      <c r="X19" s="1"/>
      <c r="Y19" s="1"/>
      <c r="Z19" s="1"/>
      <c r="AA19" s="1"/>
      <c r="AB19" s="1"/>
      <c r="AC19" s="1"/>
      <c r="AD19" s="1"/>
      <c r="AE19" s="1"/>
      <c r="AF19" s="1"/>
      <c r="AG19" s="1"/>
      <c r="AH19" s="1"/>
    </row>
    <row r="20" spans="1:34" x14ac:dyDescent="0.35">
      <c r="A20" s="1"/>
      <c r="B20" s="1"/>
      <c r="C20" s="984" t="s">
        <v>1587</v>
      </c>
      <c r="D20" s="984"/>
      <c r="E20" s="984"/>
      <c r="F20" s="984"/>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row>
    <row r="21" spans="1:34" x14ac:dyDescent="0.35">
      <c r="A21" s="1176" t="s">
        <v>1273</v>
      </c>
      <c r="B21" s="1177"/>
      <c r="C21" s="1177"/>
      <c r="D21" s="1177"/>
      <c r="E21" s="1177"/>
      <c r="F21" s="1177"/>
      <c r="G21" s="1177"/>
      <c r="H21" s="1177"/>
      <c r="I21" s="1177"/>
      <c r="J21" s="1177"/>
      <c r="K21" s="1" t="s">
        <v>1570</v>
      </c>
      <c r="L21" s="1"/>
      <c r="M21" s="1"/>
      <c r="N21" s="1"/>
      <c r="O21" s="1"/>
      <c r="P21" s="1"/>
      <c r="Q21" s="1"/>
      <c r="R21" s="1"/>
      <c r="S21" s="1"/>
      <c r="T21" s="1"/>
      <c r="U21" s="1"/>
      <c r="V21" s="1"/>
      <c r="W21" s="1"/>
      <c r="X21" s="1"/>
      <c r="Y21" s="1"/>
      <c r="Z21" s="1"/>
      <c r="AA21" s="1"/>
      <c r="AB21" s="1"/>
      <c r="AC21" s="1"/>
      <c r="AD21" s="1"/>
      <c r="AE21" s="1"/>
      <c r="AF21" s="1"/>
      <c r="AG21" s="1"/>
      <c r="AH21" s="1"/>
    </row>
    <row r="22" spans="1:34" x14ac:dyDescent="0.35">
      <c r="A22" s="984" t="s">
        <v>1588</v>
      </c>
      <c r="B22" s="1178"/>
      <c r="C22" s="1178"/>
      <c r="D22" s="1178"/>
      <c r="E22" s="1178"/>
      <c r="F22" s="1178"/>
      <c r="G22" s="1178"/>
      <c r="H22" s="1178"/>
      <c r="I22" s="1178"/>
      <c r="J22" s="1178"/>
      <c r="K22" s="1"/>
      <c r="L22" s="1"/>
      <c r="M22" s="1"/>
      <c r="N22" s="1"/>
      <c r="O22" s="1"/>
      <c r="P22" s="1"/>
      <c r="Q22" s="1"/>
      <c r="R22" s="1"/>
      <c r="S22" s="1"/>
      <c r="T22" s="1"/>
      <c r="U22" s="1"/>
      <c r="V22" s="1"/>
      <c r="W22" s="1"/>
      <c r="X22" s="1"/>
      <c r="Y22" s="1"/>
      <c r="Z22" s="1"/>
      <c r="AA22" s="1"/>
      <c r="AB22" s="1"/>
      <c r="AC22" s="1"/>
      <c r="AD22" s="1"/>
      <c r="AE22" s="1"/>
      <c r="AF22" s="1"/>
      <c r="AG22" s="1"/>
      <c r="AH22" s="1"/>
    </row>
    <row r="23" spans="1:34" x14ac:dyDescent="0.3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row>
    <row r="24" spans="1:34" x14ac:dyDescent="0.35">
      <c r="A24" s="1" t="s">
        <v>1589</v>
      </c>
      <c r="B24" s="1"/>
      <c r="C24" s="1"/>
      <c r="D24" s="1116"/>
      <c r="E24" s="1179"/>
      <c r="F24" s="1179"/>
      <c r="G24" s="1179"/>
      <c r="H24" s="1179"/>
      <c r="I24" s="1179"/>
      <c r="J24" s="1179"/>
      <c r="K24" s="1" t="s">
        <v>1262</v>
      </c>
      <c r="L24" s="1"/>
      <c r="M24" s="1"/>
      <c r="N24" s="1"/>
      <c r="O24" s="1"/>
      <c r="P24" s="1"/>
      <c r="Q24" s="1"/>
      <c r="R24" s="1"/>
      <c r="S24" s="1"/>
      <c r="T24" s="1"/>
      <c r="U24" s="1"/>
      <c r="V24" s="1"/>
      <c r="W24" s="1"/>
      <c r="X24" s="1"/>
      <c r="Y24" s="1"/>
      <c r="Z24" s="1"/>
      <c r="AA24" s="1"/>
      <c r="AB24" s="1"/>
      <c r="AC24" s="1"/>
      <c r="AD24" s="1"/>
      <c r="AE24" s="1"/>
      <c r="AF24" s="1"/>
      <c r="AG24" s="1"/>
      <c r="AH24" s="1"/>
    </row>
    <row r="25" spans="1:34" x14ac:dyDescent="0.35">
      <c r="A25" s="1"/>
      <c r="B25" s="1"/>
      <c r="C25" s="1"/>
      <c r="D25" s="1"/>
      <c r="E25" s="1"/>
      <c r="F25" s="1"/>
      <c r="G25" s="1" t="s">
        <v>1273</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row>
    <row r="26" spans="1:34" x14ac:dyDescent="0.35">
      <c r="A26" s="1176" t="s">
        <v>1273</v>
      </c>
      <c r="B26" s="1177"/>
      <c r="C26" s="1177"/>
      <c r="D26" s="1177"/>
      <c r="E26" s="1" t="s">
        <v>1590</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row>
    <row r="27" spans="1:34" x14ac:dyDescent="0.35">
      <c r="A27" s="984" t="s">
        <v>1573</v>
      </c>
      <c r="B27" s="984"/>
      <c r="C27" s="984"/>
      <c r="D27" s="984"/>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row>
    <row r="28" spans="1:34" x14ac:dyDescent="0.35">
      <c r="A28" s="1176"/>
      <c r="B28" s="1177"/>
      <c r="C28" s="1177"/>
      <c r="D28" s="1177"/>
      <c r="E28" s="1" t="s">
        <v>1591</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row>
    <row r="29" spans="1:34" x14ac:dyDescent="0.35">
      <c r="A29" s="984" t="s">
        <v>1594</v>
      </c>
      <c r="B29" s="1178"/>
      <c r="C29" s="1178"/>
      <c r="D29" s="1178"/>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row>
    <row r="30" spans="1:34" x14ac:dyDescent="0.35">
      <c r="A30" s="1" t="s">
        <v>1592</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3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x14ac:dyDescent="0.35">
      <c r="A32" s="1116" t="s">
        <v>1273</v>
      </c>
      <c r="B32" s="1117"/>
      <c r="C32" s="1117"/>
      <c r="D32" s="1117"/>
      <c r="E32" s="1" t="s">
        <v>1593</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x14ac:dyDescent="0.35">
      <c r="A33" s="1172" t="s">
        <v>1576</v>
      </c>
      <c r="B33" s="1172"/>
      <c r="C33" s="1172"/>
      <c r="D33" s="1172"/>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x14ac:dyDescent="0.35">
      <c r="A34" s="1"/>
      <c r="B34" s="1"/>
      <c r="C34" s="1" t="s">
        <v>1595</v>
      </c>
      <c r="D34" s="1176"/>
      <c r="E34" s="1177"/>
      <c r="F34" s="1177"/>
      <c r="G34" s="1177"/>
      <c r="H34" s="1177"/>
      <c r="I34" s="1177"/>
      <c r="J34" s="1177"/>
      <c r="K34" s="1"/>
      <c r="L34" s="1"/>
      <c r="M34" s="1"/>
      <c r="N34" s="1"/>
      <c r="O34" s="1"/>
      <c r="P34" s="1"/>
      <c r="Q34" s="1"/>
      <c r="R34" s="1"/>
      <c r="S34" s="1"/>
      <c r="T34" s="1"/>
      <c r="U34" s="1"/>
      <c r="V34" s="1"/>
      <c r="W34" s="1"/>
      <c r="X34" s="1"/>
      <c r="Y34" s="1"/>
      <c r="Z34" s="1"/>
      <c r="AA34" s="1"/>
      <c r="AB34" s="1"/>
      <c r="AC34" s="1"/>
      <c r="AD34" s="1"/>
      <c r="AE34" s="1"/>
      <c r="AF34" s="1"/>
      <c r="AG34" s="1"/>
      <c r="AH34" s="1"/>
    </row>
    <row r="35" spans="1:34" x14ac:dyDescent="0.35">
      <c r="A35" s="1"/>
      <c r="B35" s="1"/>
      <c r="C35" s="1"/>
      <c r="D35" s="1172" t="s">
        <v>1596</v>
      </c>
      <c r="E35" s="1172"/>
      <c r="F35" s="1172"/>
      <c r="G35" s="1172"/>
      <c r="H35" s="1172"/>
      <c r="I35" s="1172"/>
      <c r="J35" s="1172"/>
      <c r="K35" s="1"/>
      <c r="L35" s="1"/>
      <c r="M35" s="1"/>
      <c r="N35" s="1"/>
      <c r="O35" s="1"/>
      <c r="P35" s="1"/>
      <c r="Q35" s="1"/>
      <c r="R35" s="1"/>
      <c r="S35" s="1"/>
      <c r="T35" s="1"/>
      <c r="U35" s="1"/>
      <c r="V35" s="1"/>
      <c r="W35" s="1"/>
      <c r="X35" s="1"/>
      <c r="Y35" s="1"/>
      <c r="Z35" s="1"/>
      <c r="AA35" s="1"/>
      <c r="AB35" s="1"/>
      <c r="AC35" s="1"/>
      <c r="AD35" s="1"/>
      <c r="AE35" s="1"/>
      <c r="AF35" s="1"/>
      <c r="AG35" s="1"/>
      <c r="AH35" s="1"/>
    </row>
    <row r="36" spans="1:34" x14ac:dyDescent="0.35">
      <c r="A36" s="1" t="s">
        <v>1597</v>
      </c>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x14ac:dyDescent="0.3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row r="38" spans="1:34" x14ac:dyDescent="0.3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row>
    <row r="39" spans="1:34" x14ac:dyDescent="0.35">
      <c r="A39" s="1174" t="s">
        <v>1273</v>
      </c>
      <c r="B39" s="1175"/>
      <c r="C39" s="1175"/>
      <c r="D39" s="1175"/>
      <c r="E39" s="1175"/>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row>
    <row r="40" spans="1:34" x14ac:dyDescent="0.35">
      <c r="A40" s="1180" t="s">
        <v>1622</v>
      </c>
      <c r="B40" s="1180"/>
      <c r="C40" s="1180"/>
      <c r="D40" s="1180"/>
      <c r="E40" s="1180"/>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row>
    <row r="41" spans="1:34" x14ac:dyDescent="0.3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row>
    <row r="42" spans="1:34" x14ac:dyDescent="0.35">
      <c r="A42" s="1" t="s">
        <v>1263</v>
      </c>
      <c r="B42" s="768"/>
      <c r="C42" s="768"/>
      <c r="D42" s="768"/>
      <c r="E42" s="768"/>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1:34" x14ac:dyDescent="0.35">
      <c r="A43" s="342"/>
      <c r="B43" s="342" t="s">
        <v>1264</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row>
    <row r="44" spans="1:34" x14ac:dyDescent="0.3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row>
    <row r="45" spans="1:34" x14ac:dyDescent="0.35">
      <c r="A45" s="1" t="s">
        <v>1599</v>
      </c>
      <c r="B45" s="1116"/>
      <c r="C45" s="1117"/>
      <c r="D45" s="1117"/>
      <c r="E45" s="1117"/>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row>
    <row r="46" spans="1:34" x14ac:dyDescent="0.35">
      <c r="A46" s="343"/>
      <c r="B46" s="343" t="s">
        <v>1266</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row>
    <row r="47" spans="1:34" x14ac:dyDescent="0.3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row>
    <row r="48" spans="1:34" x14ac:dyDescent="0.3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row>
    <row r="49" spans="1:34" x14ac:dyDescent="0.3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row>
    <row r="50" spans="1:34" x14ac:dyDescent="0.3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row>
    <row r="51" spans="1:34" x14ac:dyDescent="0.3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row>
    <row r="52" spans="1:34" x14ac:dyDescent="0.35">
      <c r="A52" s="1" t="s">
        <v>1600</v>
      </c>
      <c r="B52" s="1"/>
      <c r="C52" s="1"/>
      <c r="D52" s="1"/>
      <c r="E52" s="1"/>
      <c r="F52" s="1"/>
      <c r="G52" s="1" t="s">
        <v>1601</v>
      </c>
      <c r="H52" s="1"/>
      <c r="I52" s="1"/>
      <c r="J52" s="1"/>
      <c r="K52" s="1"/>
      <c r="L52" s="1"/>
      <c r="M52" s="1"/>
      <c r="N52" s="1"/>
      <c r="O52" s="1"/>
      <c r="P52" s="1"/>
      <c r="Q52" s="1"/>
      <c r="R52" s="1"/>
      <c r="S52" s="1"/>
      <c r="T52" s="1"/>
      <c r="U52" s="1"/>
      <c r="V52" s="1"/>
      <c r="W52" s="1"/>
      <c r="X52" s="1"/>
      <c r="Y52" s="1"/>
      <c r="Z52" s="1"/>
      <c r="AA52" s="1"/>
      <c r="AB52" s="1"/>
      <c r="AC52" s="1"/>
      <c r="AD52" s="1"/>
      <c r="AE52" s="1"/>
      <c r="AF52" s="1"/>
      <c r="AG52" s="1"/>
      <c r="AH52" s="1"/>
    </row>
    <row r="53" spans="1:34" x14ac:dyDescent="0.35">
      <c r="A53" s="1"/>
      <c r="B53" s="1"/>
      <c r="C53" s="1"/>
      <c r="D53" s="1"/>
      <c r="E53" s="1"/>
      <c r="F53" s="1"/>
      <c r="G53" s="1" t="s">
        <v>1602</v>
      </c>
      <c r="H53" s="1"/>
      <c r="I53" s="1"/>
      <c r="J53" s="1"/>
      <c r="K53" s="1"/>
      <c r="L53" s="1"/>
      <c r="M53" s="1"/>
      <c r="N53" s="1"/>
      <c r="O53" s="1"/>
      <c r="P53" s="1"/>
      <c r="Q53" s="1"/>
      <c r="R53" s="1"/>
      <c r="S53" s="1"/>
      <c r="T53" s="1"/>
      <c r="U53" s="1"/>
      <c r="V53" s="1"/>
      <c r="W53" s="1"/>
      <c r="X53" s="1"/>
      <c r="Y53" s="1"/>
      <c r="Z53" s="1"/>
      <c r="AA53" s="1"/>
      <c r="AB53" s="1"/>
      <c r="AC53" s="1"/>
      <c r="AD53" s="1"/>
      <c r="AE53" s="1"/>
      <c r="AF53" s="1"/>
      <c r="AG53" s="1"/>
      <c r="AH53" s="1"/>
    </row>
    <row r="54" spans="1:34" x14ac:dyDescent="0.35">
      <c r="A54" s="1" t="s">
        <v>1603</v>
      </c>
      <c r="B54" s="1"/>
      <c r="C54" s="1"/>
      <c r="D54" s="1"/>
      <c r="E54" s="1"/>
      <c r="F54" s="1"/>
      <c r="G54" s="1" t="s">
        <v>1601</v>
      </c>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1:34" x14ac:dyDescent="0.3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1:34" x14ac:dyDescent="0.3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1:34" ht="15" thickBot="1" x14ac:dyDescent="0.4">
      <c r="A57" s="1" t="s">
        <v>1604</v>
      </c>
      <c r="B57" s="1"/>
      <c r="C57" s="225"/>
      <c r="D57" s="1" t="s">
        <v>1605</v>
      </c>
      <c r="E57" s="1" t="s">
        <v>1273</v>
      </c>
      <c r="F57" s="1"/>
      <c r="G57" s="1"/>
      <c r="H57" s="1" t="s">
        <v>1569</v>
      </c>
      <c r="I57" s="225" t="s">
        <v>1273</v>
      </c>
      <c r="J57" s="1" t="s">
        <v>1606</v>
      </c>
      <c r="K57" s="1"/>
      <c r="L57" s="1"/>
      <c r="M57" s="1"/>
      <c r="N57" s="1"/>
      <c r="O57" s="1"/>
      <c r="P57" s="1"/>
      <c r="Q57" s="1"/>
      <c r="R57" s="1"/>
      <c r="S57" s="1"/>
      <c r="T57" s="1"/>
      <c r="U57" s="1"/>
      <c r="V57" s="1"/>
      <c r="W57" s="1"/>
      <c r="X57" s="1"/>
      <c r="Y57" s="1"/>
      <c r="Z57" s="1"/>
      <c r="AA57" s="1"/>
      <c r="AB57" s="1"/>
      <c r="AC57" s="1"/>
      <c r="AD57" s="1"/>
      <c r="AE57" s="1"/>
      <c r="AF57" s="1"/>
      <c r="AG57" s="1"/>
      <c r="AH57" s="1"/>
    </row>
    <row r="58" spans="1:34" x14ac:dyDescent="0.3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34" ht="15" thickBot="1" x14ac:dyDescent="0.4">
      <c r="A59" s="1" t="s">
        <v>1607</v>
      </c>
      <c r="B59" s="1"/>
      <c r="C59" s="1"/>
      <c r="D59" s="225"/>
      <c r="E59" s="225"/>
      <c r="F59" s="225" t="s">
        <v>1273</v>
      </c>
      <c r="G59" s="225"/>
      <c r="H59" s="225"/>
      <c r="I59" s="225"/>
      <c r="J59" s="225"/>
      <c r="K59" s="1" t="s">
        <v>1570</v>
      </c>
      <c r="L59" s="1"/>
      <c r="M59" s="1"/>
      <c r="N59" s="1"/>
      <c r="O59" s="1"/>
      <c r="P59" s="1"/>
      <c r="Q59" s="1"/>
      <c r="R59" s="1"/>
      <c r="S59" s="1"/>
      <c r="T59" s="1"/>
      <c r="U59" s="1"/>
      <c r="V59" s="1"/>
      <c r="W59" s="1"/>
      <c r="X59" s="1"/>
      <c r="Y59" s="1"/>
      <c r="Z59" s="1"/>
      <c r="AA59" s="1"/>
      <c r="AB59" s="1"/>
      <c r="AC59" s="1"/>
      <c r="AD59" s="1"/>
      <c r="AE59" s="1"/>
      <c r="AF59" s="1"/>
      <c r="AG59" s="1"/>
      <c r="AH59" s="1"/>
    </row>
    <row r="60" spans="1:34" x14ac:dyDescent="0.3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34" x14ac:dyDescent="0.35">
      <c r="A61" s="1" t="s">
        <v>1608</v>
      </c>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34" x14ac:dyDescent="0.3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34" x14ac:dyDescent="0.35">
      <c r="A63" s="1" t="s">
        <v>1609</v>
      </c>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34" x14ac:dyDescent="0.3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x14ac:dyDescent="0.3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row>
    <row r="66" spans="1:34" ht="15" thickBot="1" x14ac:dyDescent="0.4">
      <c r="A66" s="1"/>
      <c r="B66" s="1"/>
      <c r="C66" s="1"/>
      <c r="D66" s="1"/>
      <c r="E66" s="225"/>
      <c r="F66" s="225"/>
      <c r="G66" s="225"/>
      <c r="H66" s="225"/>
      <c r="I66" s="225"/>
      <c r="J66" s="225"/>
      <c r="K66" s="1"/>
      <c r="L66" s="1"/>
      <c r="M66" s="1"/>
      <c r="N66" s="1"/>
      <c r="O66" s="1"/>
      <c r="P66" s="1"/>
      <c r="Q66" s="1"/>
      <c r="R66" s="1"/>
      <c r="S66" s="1"/>
      <c r="T66" s="1"/>
      <c r="U66" s="1"/>
      <c r="V66" s="1"/>
      <c r="W66" s="1"/>
      <c r="X66" s="1"/>
      <c r="Y66" s="1"/>
      <c r="Z66" s="1"/>
      <c r="AA66" s="1"/>
      <c r="AB66" s="1"/>
      <c r="AC66" s="1"/>
      <c r="AD66" s="1"/>
      <c r="AE66" s="1"/>
      <c r="AF66" s="1"/>
      <c r="AG66" s="1"/>
      <c r="AH66" s="1"/>
    </row>
    <row r="67" spans="1:34" x14ac:dyDescent="0.35">
      <c r="A67" s="1"/>
      <c r="B67" s="1"/>
      <c r="C67" s="1"/>
      <c r="D67" s="1"/>
      <c r="E67" s="1" t="s">
        <v>1564</v>
      </c>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row>
    <row r="68" spans="1:34" x14ac:dyDescent="0.35">
      <c r="A68" s="1"/>
      <c r="B68" s="1"/>
      <c r="C68" s="1"/>
      <c r="D68" s="1"/>
      <c r="E68" s="1"/>
      <c r="F68" s="1"/>
      <c r="G68" s="1"/>
      <c r="H68" s="1"/>
      <c r="I68" s="1" t="s">
        <v>1273</v>
      </c>
      <c r="J68" s="1"/>
      <c r="K68" s="1"/>
      <c r="L68" s="1"/>
      <c r="M68" s="1"/>
      <c r="N68" s="1"/>
      <c r="O68" s="1"/>
      <c r="P68" s="1"/>
      <c r="Q68" s="1"/>
      <c r="R68" s="1"/>
      <c r="S68" s="1"/>
      <c r="T68" s="1"/>
      <c r="U68" s="1"/>
      <c r="V68" s="1"/>
      <c r="W68" s="1"/>
      <c r="X68" s="1"/>
      <c r="Y68" s="1"/>
      <c r="Z68" s="1"/>
      <c r="AA68" s="1"/>
      <c r="AB68" s="1"/>
      <c r="AC68" s="1"/>
      <c r="AD68" s="1"/>
      <c r="AE68" s="1"/>
      <c r="AF68" s="1"/>
      <c r="AG68" s="1"/>
      <c r="AH68" s="1"/>
    </row>
    <row r="69" spans="1:34" ht="15" thickBot="1" x14ac:dyDescent="0.4">
      <c r="A69" s="344" t="s">
        <v>1610</v>
      </c>
      <c r="B69" s="344"/>
      <c r="C69" s="344"/>
      <c r="D69" s="1"/>
      <c r="E69" s="225"/>
      <c r="F69" s="225"/>
      <c r="G69" s="225"/>
      <c r="H69" s="225"/>
      <c r="I69" s="225"/>
      <c r="J69" s="225"/>
      <c r="K69" s="1"/>
      <c r="L69" s="1"/>
      <c r="M69" s="1"/>
      <c r="N69" s="1"/>
      <c r="O69" s="1"/>
      <c r="P69" s="1"/>
      <c r="Q69" s="1"/>
      <c r="R69" s="1"/>
      <c r="S69" s="1"/>
      <c r="T69" s="1"/>
      <c r="U69" s="1"/>
      <c r="V69" s="1"/>
      <c r="W69" s="1"/>
      <c r="X69" s="1"/>
      <c r="Y69" s="1"/>
      <c r="Z69" s="1"/>
      <c r="AA69" s="1"/>
      <c r="AB69" s="1"/>
      <c r="AC69" s="1"/>
      <c r="AD69" s="1"/>
      <c r="AE69" s="1"/>
      <c r="AF69" s="1"/>
      <c r="AG69" s="1"/>
      <c r="AH69" s="1"/>
    </row>
    <row r="70" spans="1:34" x14ac:dyDescent="0.35">
      <c r="A70" s="1"/>
      <c r="B70" s="1"/>
      <c r="C70" s="1"/>
      <c r="D70" s="1"/>
      <c r="E70" s="1" t="s">
        <v>1611</v>
      </c>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row>
    <row r="71" spans="1:34" x14ac:dyDescent="0.3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row>
    <row r="72" spans="1:34" x14ac:dyDescent="0.35">
      <c r="A72" s="1"/>
      <c r="B72" s="1"/>
      <c r="C72" s="1"/>
      <c r="D72" s="1"/>
      <c r="E72" s="1" t="s">
        <v>1612</v>
      </c>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row>
    <row r="73" spans="1:34" x14ac:dyDescent="0.3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row>
    <row r="74" spans="1:34" x14ac:dyDescent="0.35">
      <c r="A74" s="1"/>
      <c r="B74" s="1"/>
      <c r="C74" s="1"/>
      <c r="D74" s="1"/>
      <c r="E74" s="1" t="s">
        <v>1613</v>
      </c>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row>
    <row r="75" spans="1:34" x14ac:dyDescent="0.3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row>
    <row r="76" spans="1:34" x14ac:dyDescent="0.35">
      <c r="A76" s="1" t="s">
        <v>1614</v>
      </c>
      <c r="B76" s="1"/>
      <c r="C76" s="1"/>
      <c r="D76" s="1"/>
      <c r="E76" s="1" t="s">
        <v>1615</v>
      </c>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row>
    <row r="77" spans="1:34" x14ac:dyDescent="0.3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row>
    <row r="78" spans="1:34" ht="15" thickBot="1" x14ac:dyDescent="0.4">
      <c r="A78" s="1" t="s">
        <v>1616</v>
      </c>
      <c r="B78" s="1"/>
      <c r="C78" s="1"/>
      <c r="D78" s="1"/>
      <c r="E78" s="225"/>
      <c r="F78" s="1" t="s">
        <v>1617</v>
      </c>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row>
    <row r="79" spans="1:34" x14ac:dyDescent="0.3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row>
    <row r="80" spans="1:34" x14ac:dyDescent="0.35">
      <c r="A80" s="1" t="s">
        <v>1618</v>
      </c>
      <c r="B80" s="1"/>
      <c r="C80" s="1"/>
      <c r="D80" s="1"/>
      <c r="E80" s="1" t="s">
        <v>1273</v>
      </c>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15" thickBot="1" x14ac:dyDescent="0.4">
      <c r="A81" s="225" t="s">
        <v>1273</v>
      </c>
      <c r="B81" s="225"/>
      <c r="C81" s="225"/>
      <c r="D81" s="225"/>
      <c r="E81" s="225"/>
      <c r="F81" s="225"/>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15" thickBot="1" x14ac:dyDescent="0.4">
      <c r="A82" s="225"/>
      <c r="B82" s="225"/>
      <c r="C82" s="225"/>
      <c r="D82" s="225"/>
      <c r="E82" s="225"/>
      <c r="F82" s="225"/>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row>
    <row r="83" spans="1:34" x14ac:dyDescent="0.3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row>
    <row r="84" spans="1:34" x14ac:dyDescent="0.3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row>
    <row r="85" spans="1:34" ht="15" thickBot="1" x14ac:dyDescent="0.4">
      <c r="A85" s="225"/>
      <c r="B85" s="225"/>
      <c r="C85" s="225"/>
      <c r="D85" s="1"/>
      <c r="E85" s="225"/>
      <c r="F85" s="225"/>
      <c r="G85" s="225"/>
      <c r="H85" s="1"/>
      <c r="I85" s="1"/>
      <c r="J85" s="1"/>
      <c r="K85" s="1"/>
      <c r="L85" s="1"/>
      <c r="M85" s="1"/>
      <c r="N85" s="1"/>
      <c r="O85" s="1"/>
      <c r="P85" s="1"/>
      <c r="Q85" s="1"/>
      <c r="R85" s="1"/>
      <c r="S85" s="1"/>
      <c r="T85" s="1"/>
      <c r="U85" s="1"/>
      <c r="V85" s="1"/>
      <c r="W85" s="1"/>
      <c r="X85" s="1"/>
      <c r="Y85" s="1"/>
      <c r="Z85" s="1"/>
      <c r="AA85" s="1"/>
      <c r="AB85" s="1"/>
      <c r="AC85" s="1"/>
      <c r="AD85" s="1"/>
      <c r="AE85" s="1"/>
      <c r="AF85" s="1"/>
      <c r="AG85" s="1"/>
      <c r="AH85" s="1"/>
    </row>
    <row r="86" spans="1:34" x14ac:dyDescent="0.35">
      <c r="A86" s="1" t="s">
        <v>1619</v>
      </c>
      <c r="B86" s="1"/>
      <c r="C86" s="1"/>
      <c r="D86" s="1"/>
      <c r="E86" s="1" t="s">
        <v>1552</v>
      </c>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x14ac:dyDescent="0.35">
      <c r="A87" s="1" t="s">
        <v>1620</v>
      </c>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x14ac:dyDescent="0.3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sheetData>
  <sheetProtection algorithmName="SHA-512" hashValue="hoU3ogtB5SiAN2cD2v14fR9jVldgbFPq6CM0oCdycT3HoRAviMf/ohg7ge4z4+8FtSxAv9CzYp6BBFuQ46VG6w==" saltValue="TZcDgNFevDYQEZ4UBl2U6g==" spinCount="100000" sheet="1" objects="1" scenarios="1"/>
  <mergeCells count="36">
    <mergeCell ref="D34:J34"/>
    <mergeCell ref="D35:J35"/>
    <mergeCell ref="A39:E39"/>
    <mergeCell ref="A40:E40"/>
    <mergeCell ref="B45:E45"/>
    <mergeCell ref="A33:D33"/>
    <mergeCell ref="D18:K18"/>
    <mergeCell ref="C19:F19"/>
    <mergeCell ref="C20:F20"/>
    <mergeCell ref="A21:J21"/>
    <mergeCell ref="A22:J22"/>
    <mergeCell ref="D24:J24"/>
    <mergeCell ref="A26:D26"/>
    <mergeCell ref="A27:D27"/>
    <mergeCell ref="A28:D28"/>
    <mergeCell ref="A29:D29"/>
    <mergeCell ref="A32:D32"/>
    <mergeCell ref="D17:K17"/>
    <mergeCell ref="B9:D9"/>
    <mergeCell ref="G9:K9"/>
    <mergeCell ref="B10:D10"/>
    <mergeCell ref="G10:K10"/>
    <mergeCell ref="D11:K11"/>
    <mergeCell ref="D12:K12"/>
    <mergeCell ref="D13:J13"/>
    <mergeCell ref="B15:D15"/>
    <mergeCell ref="G15:K15"/>
    <mergeCell ref="B16:D16"/>
    <mergeCell ref="G16:K16"/>
    <mergeCell ref="B8:E8"/>
    <mergeCell ref="G8:J8"/>
    <mergeCell ref="A1:K1"/>
    <mergeCell ref="A2:K2"/>
    <mergeCell ref="F5:G5"/>
    <mergeCell ref="B7:E7"/>
    <mergeCell ref="G7:K7"/>
  </mergeCells>
  <pageMargins left="0.5" right="0.25"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Q1605"/>
  <sheetViews>
    <sheetView showGridLines="0" workbookViewId="0"/>
  </sheetViews>
  <sheetFormatPr defaultRowHeight="14.5" x14ac:dyDescent="0.35"/>
  <cols>
    <col min="1" max="2" width="3.7265625" customWidth="1"/>
  </cols>
  <sheetData>
    <row r="1" spans="1:17" x14ac:dyDescent="0.35">
      <c r="A1" s="1" t="s">
        <v>1623</v>
      </c>
      <c r="B1" s="1"/>
      <c r="C1" s="1"/>
      <c r="D1" s="1"/>
      <c r="E1" s="1"/>
      <c r="F1" s="1"/>
      <c r="G1" s="1"/>
      <c r="H1" s="1"/>
      <c r="I1" s="1"/>
      <c r="J1" s="1"/>
      <c r="K1" s="1"/>
      <c r="L1" s="1"/>
      <c r="M1" s="1"/>
      <c r="N1" s="1"/>
      <c r="O1" s="1"/>
      <c r="P1" s="1"/>
      <c r="Q1" s="1"/>
    </row>
    <row r="2" spans="1:17" x14ac:dyDescent="0.35">
      <c r="A2" s="1" t="s">
        <v>1624</v>
      </c>
      <c r="B2" s="1"/>
      <c r="C2" s="1"/>
      <c r="D2" s="1"/>
      <c r="E2" s="1"/>
      <c r="F2" s="1"/>
      <c r="G2" s="1"/>
      <c r="H2" s="1"/>
      <c r="I2" s="1"/>
      <c r="J2" s="1"/>
      <c r="K2" s="1"/>
      <c r="L2" s="1"/>
      <c r="M2" s="1"/>
      <c r="N2" s="1"/>
      <c r="O2" s="1"/>
      <c r="P2" s="1"/>
      <c r="Q2" s="1"/>
    </row>
    <row r="3" spans="1:17" x14ac:dyDescent="0.35">
      <c r="A3" s="1"/>
      <c r="B3" s="1"/>
      <c r="C3" s="1"/>
      <c r="D3" s="1"/>
      <c r="E3" s="1"/>
      <c r="F3" s="1"/>
      <c r="G3" s="1"/>
      <c r="H3" s="1"/>
      <c r="I3" s="1"/>
      <c r="J3" s="1"/>
      <c r="K3" s="1"/>
      <c r="L3" s="1"/>
      <c r="M3" s="1"/>
      <c r="N3" s="1"/>
      <c r="O3" s="1"/>
      <c r="P3" s="1"/>
      <c r="Q3" s="1"/>
    </row>
    <row r="4" spans="1:17" x14ac:dyDescent="0.35">
      <c r="A4" s="1"/>
      <c r="B4" s="1"/>
      <c r="C4" s="1"/>
      <c r="D4" s="1"/>
      <c r="E4" s="1"/>
      <c r="F4" s="1"/>
      <c r="G4" s="1"/>
      <c r="H4" s="1"/>
      <c r="I4" s="1"/>
      <c r="J4" s="1"/>
      <c r="K4" s="1"/>
      <c r="L4" s="1"/>
      <c r="M4" s="1"/>
      <c r="N4" s="1"/>
      <c r="O4" s="1"/>
      <c r="P4" s="1"/>
      <c r="Q4" s="1"/>
    </row>
    <row r="5" spans="1:17" x14ac:dyDescent="0.35">
      <c r="A5" s="1" t="s">
        <v>1625</v>
      </c>
      <c r="B5" s="1"/>
      <c r="C5" s="1"/>
      <c r="D5" s="1"/>
      <c r="E5" s="1"/>
      <c r="F5" s="1"/>
      <c r="G5" s="1"/>
      <c r="H5" s="1"/>
      <c r="I5" s="1"/>
      <c r="J5" s="1"/>
      <c r="K5" s="1"/>
      <c r="L5" s="1"/>
      <c r="M5" s="1"/>
      <c r="N5" s="1"/>
      <c r="O5" s="1"/>
      <c r="P5" s="1"/>
      <c r="Q5" s="1"/>
    </row>
    <row r="6" spans="1:17" x14ac:dyDescent="0.35">
      <c r="A6" s="1"/>
      <c r="B6" s="1"/>
      <c r="C6" s="1"/>
      <c r="D6" s="1"/>
      <c r="E6" s="1"/>
      <c r="F6" s="1"/>
      <c r="G6" s="1"/>
      <c r="H6" s="1"/>
      <c r="I6" s="1"/>
      <c r="J6" s="1"/>
      <c r="K6" s="1"/>
      <c r="L6" s="1"/>
      <c r="M6" s="1"/>
      <c r="N6" s="1"/>
      <c r="O6" s="1"/>
      <c r="P6" s="1"/>
      <c r="Q6" s="1"/>
    </row>
    <row r="7" spans="1:17" x14ac:dyDescent="0.35">
      <c r="A7" s="1"/>
      <c r="B7" s="1"/>
      <c r="C7" s="1"/>
      <c r="D7" s="1"/>
      <c r="E7" s="1"/>
      <c r="F7" s="1"/>
      <c r="G7" s="1"/>
      <c r="H7" s="1"/>
      <c r="I7" s="1"/>
      <c r="J7" s="1"/>
      <c r="K7" s="1"/>
      <c r="L7" s="1"/>
      <c r="M7" s="1"/>
      <c r="N7" s="1"/>
      <c r="O7" s="1"/>
      <c r="P7" s="1"/>
      <c r="Q7" s="1"/>
    </row>
    <row r="8" spans="1:17" x14ac:dyDescent="0.35">
      <c r="A8" s="1" t="s">
        <v>1626</v>
      </c>
      <c r="B8" s="1"/>
      <c r="C8" s="1"/>
      <c r="D8" s="1"/>
      <c r="E8" s="1"/>
      <c r="F8" s="1"/>
      <c r="G8" s="1"/>
      <c r="H8" s="1"/>
      <c r="I8" s="1"/>
      <c r="J8" s="1"/>
      <c r="K8" s="1"/>
      <c r="L8" s="1"/>
      <c r="M8" s="1"/>
      <c r="N8" s="1"/>
      <c r="O8" s="1"/>
      <c r="P8" s="1"/>
      <c r="Q8" s="1"/>
    </row>
    <row r="9" spans="1:17" x14ac:dyDescent="0.35">
      <c r="A9" s="1" t="s">
        <v>1627</v>
      </c>
      <c r="B9" s="1"/>
      <c r="C9" s="1"/>
      <c r="D9" s="1"/>
      <c r="E9" s="1"/>
      <c r="F9" s="1"/>
      <c r="G9" s="1"/>
      <c r="H9" s="1"/>
      <c r="I9" s="1"/>
      <c r="J9" s="1"/>
      <c r="K9" s="1"/>
      <c r="L9" s="1"/>
      <c r="M9" s="1"/>
      <c r="N9" s="1"/>
      <c r="O9" s="1"/>
      <c r="P9" s="1"/>
      <c r="Q9" s="1"/>
    </row>
    <row r="10" spans="1:17" x14ac:dyDescent="0.35">
      <c r="A10" s="1" t="s">
        <v>1628</v>
      </c>
      <c r="B10" s="1"/>
      <c r="C10" s="1"/>
      <c r="D10" s="1"/>
      <c r="E10" s="1"/>
      <c r="F10" s="1"/>
      <c r="G10" s="1"/>
      <c r="H10" s="1"/>
      <c r="I10" s="1"/>
      <c r="J10" s="1"/>
      <c r="K10" s="1"/>
      <c r="L10" s="1"/>
      <c r="M10" s="1"/>
      <c r="N10" s="1"/>
      <c r="O10" s="1"/>
      <c r="P10" s="1"/>
      <c r="Q10" s="1"/>
    </row>
    <row r="11" spans="1:17" x14ac:dyDescent="0.35">
      <c r="A11" s="1" t="s">
        <v>1629</v>
      </c>
      <c r="B11" s="1"/>
      <c r="C11" s="1"/>
      <c r="D11" s="1"/>
      <c r="E11" s="1"/>
      <c r="F11" s="1"/>
      <c r="G11" s="1"/>
      <c r="H11" s="1"/>
      <c r="I11" s="1"/>
      <c r="J11" s="1"/>
      <c r="K11" s="1"/>
      <c r="L11" s="1"/>
      <c r="M11" s="1"/>
      <c r="N11" s="1"/>
      <c r="O11" s="1"/>
      <c r="P11" s="1"/>
      <c r="Q11" s="1"/>
    </row>
    <row r="12" spans="1:17" x14ac:dyDescent="0.35">
      <c r="A12" s="1"/>
      <c r="B12" s="1"/>
      <c r="C12" s="1"/>
      <c r="D12" s="1"/>
      <c r="E12" s="1"/>
      <c r="F12" s="1"/>
      <c r="G12" s="1"/>
      <c r="H12" s="1"/>
      <c r="I12" s="1"/>
      <c r="J12" s="1"/>
      <c r="K12" s="1"/>
      <c r="L12" s="1"/>
      <c r="M12" s="1"/>
      <c r="N12" s="1"/>
      <c r="O12" s="1"/>
      <c r="P12" s="1"/>
      <c r="Q12" s="1"/>
    </row>
    <row r="13" spans="1:17" x14ac:dyDescent="0.35">
      <c r="A13" s="1" t="s">
        <v>1630</v>
      </c>
      <c r="B13" s="1"/>
      <c r="C13" s="1"/>
      <c r="D13" s="1"/>
      <c r="E13" s="1"/>
      <c r="F13" s="1"/>
      <c r="G13" s="1"/>
      <c r="H13" s="1"/>
      <c r="I13" s="1"/>
      <c r="J13" s="1"/>
      <c r="K13" s="1"/>
      <c r="L13" s="1"/>
      <c r="M13" s="1"/>
      <c r="N13" s="1"/>
      <c r="O13" s="1"/>
      <c r="P13" s="1"/>
      <c r="Q13" s="1"/>
    </row>
    <row r="14" spans="1:17" x14ac:dyDescent="0.35">
      <c r="A14" s="1"/>
      <c r="B14" s="1"/>
      <c r="C14" s="1"/>
      <c r="D14" s="1"/>
      <c r="E14" s="1"/>
      <c r="F14" s="1"/>
      <c r="G14" s="1"/>
      <c r="H14" s="1"/>
      <c r="I14" s="1"/>
      <c r="J14" s="1"/>
      <c r="K14" s="1"/>
      <c r="L14" s="1"/>
      <c r="M14" s="1"/>
      <c r="N14" s="1"/>
      <c r="O14" s="1"/>
      <c r="P14" s="1"/>
      <c r="Q14" s="1"/>
    </row>
    <row r="15" spans="1:17" x14ac:dyDescent="0.35">
      <c r="A15" s="1" t="s">
        <v>1631</v>
      </c>
      <c r="B15" s="1" t="s">
        <v>1632</v>
      </c>
      <c r="C15" s="1"/>
      <c r="D15" s="1"/>
      <c r="E15" s="1"/>
      <c r="F15" s="1"/>
      <c r="G15" s="1"/>
      <c r="H15" s="1"/>
      <c r="I15" s="1"/>
      <c r="J15" s="1"/>
      <c r="K15" s="1"/>
      <c r="L15" s="1"/>
      <c r="M15" s="1"/>
      <c r="N15" s="1"/>
      <c r="O15" s="1"/>
      <c r="P15" s="1"/>
      <c r="Q15" s="1"/>
    </row>
    <row r="16" spans="1:17" x14ac:dyDescent="0.35">
      <c r="A16" s="1"/>
      <c r="B16" s="1"/>
      <c r="C16" s="1"/>
      <c r="D16" s="1"/>
      <c r="E16" s="1"/>
      <c r="F16" s="1"/>
      <c r="G16" s="1"/>
      <c r="H16" s="1"/>
      <c r="I16" s="1"/>
      <c r="J16" s="1"/>
      <c r="K16" s="1"/>
      <c r="L16" s="1"/>
      <c r="M16" s="1"/>
      <c r="N16" s="1"/>
      <c r="O16" s="1"/>
      <c r="P16" s="1"/>
      <c r="Q16" s="1"/>
    </row>
    <row r="17" spans="1:17" ht="43.9" customHeight="1" x14ac:dyDescent="0.35">
      <c r="A17" s="926" t="s">
        <v>1633</v>
      </c>
      <c r="B17" s="927"/>
      <c r="C17" s="927"/>
      <c r="D17" s="927"/>
      <c r="E17" s="927"/>
      <c r="F17" s="927"/>
      <c r="G17" s="927"/>
      <c r="H17" s="927"/>
      <c r="I17" s="927"/>
      <c r="J17" s="927"/>
      <c r="K17" s="927"/>
      <c r="L17" s="1"/>
      <c r="M17" s="1"/>
      <c r="N17" s="1"/>
      <c r="O17" s="1"/>
      <c r="P17" s="1"/>
      <c r="Q17" s="1"/>
    </row>
    <row r="18" spans="1:17" x14ac:dyDescent="0.35">
      <c r="A18" s="1"/>
      <c r="B18" s="1"/>
      <c r="C18" s="1"/>
      <c r="D18" s="1"/>
      <c r="E18" s="1"/>
      <c r="F18" s="1"/>
      <c r="G18" s="1"/>
      <c r="H18" s="1"/>
      <c r="I18" s="1"/>
      <c r="J18" s="1"/>
      <c r="K18" s="1"/>
      <c r="L18" s="1"/>
      <c r="M18" s="1"/>
      <c r="N18" s="1"/>
      <c r="O18" s="1"/>
      <c r="P18" s="1"/>
      <c r="Q18" s="1"/>
    </row>
    <row r="19" spans="1:17" x14ac:dyDescent="0.35">
      <c r="A19" s="1" t="s">
        <v>1634</v>
      </c>
      <c r="B19" s="1"/>
      <c r="C19" s="1"/>
      <c r="D19" s="1"/>
      <c r="E19" s="1"/>
      <c r="F19" s="1"/>
      <c r="G19" s="1"/>
      <c r="H19" s="1"/>
      <c r="I19" s="1"/>
      <c r="J19" s="1"/>
      <c r="K19" s="1"/>
      <c r="L19" s="1"/>
      <c r="M19" s="1"/>
      <c r="N19" s="1"/>
      <c r="O19" s="1"/>
      <c r="P19" s="1"/>
      <c r="Q19" s="1"/>
    </row>
    <row r="20" spans="1:17" x14ac:dyDescent="0.35">
      <c r="A20" s="1"/>
      <c r="B20" s="1"/>
      <c r="C20" s="1"/>
      <c r="D20" s="1"/>
      <c r="E20" s="1"/>
      <c r="F20" s="1"/>
      <c r="G20" s="1"/>
      <c r="H20" s="1"/>
      <c r="I20" s="1"/>
      <c r="J20" s="1"/>
      <c r="K20" s="1"/>
      <c r="L20" s="1"/>
      <c r="M20" s="1"/>
      <c r="N20" s="1"/>
      <c r="O20" s="1"/>
      <c r="P20" s="1"/>
      <c r="Q20" s="1"/>
    </row>
    <row r="21" spans="1:17" x14ac:dyDescent="0.35">
      <c r="A21" s="1" t="s">
        <v>82</v>
      </c>
      <c r="B21" s="1"/>
      <c r="C21" s="1"/>
      <c r="E21" s="990"/>
      <c r="F21" s="990"/>
      <c r="G21" s="990"/>
      <c r="H21" s="990"/>
      <c r="I21" s="990"/>
      <c r="J21" s="990"/>
      <c r="K21" s="990"/>
      <c r="M21" s="1"/>
      <c r="N21" s="1"/>
      <c r="O21" s="1"/>
      <c r="P21" s="1"/>
      <c r="Q21" s="1"/>
    </row>
    <row r="22" spans="1:17" x14ac:dyDescent="0.35">
      <c r="A22" s="1"/>
      <c r="B22" s="1"/>
      <c r="C22" s="1"/>
      <c r="D22" s="1"/>
      <c r="E22" s="1"/>
      <c r="F22" s="1"/>
      <c r="G22" s="1"/>
      <c r="H22" s="1"/>
      <c r="I22" s="1"/>
      <c r="J22" s="1"/>
      <c r="K22" s="1"/>
      <c r="L22" s="1"/>
      <c r="M22" s="1"/>
      <c r="N22" s="1"/>
      <c r="O22" s="1"/>
      <c r="P22" s="1"/>
      <c r="Q22" s="1"/>
    </row>
    <row r="23" spans="1:17" x14ac:dyDescent="0.35">
      <c r="A23" s="1" t="s">
        <v>1635</v>
      </c>
      <c r="B23" s="1"/>
      <c r="C23" s="1"/>
      <c r="E23" s="990"/>
      <c r="F23" s="990"/>
      <c r="G23" s="990"/>
      <c r="H23" s="990"/>
      <c r="I23" s="990"/>
      <c r="J23" s="990"/>
      <c r="K23" s="990"/>
      <c r="M23" s="1"/>
      <c r="N23" s="1"/>
      <c r="O23" s="1"/>
      <c r="P23" s="1"/>
      <c r="Q23" s="1"/>
    </row>
    <row r="24" spans="1:17" x14ac:dyDescent="0.35">
      <c r="A24" s="1"/>
      <c r="B24" s="1"/>
      <c r="C24" s="1"/>
      <c r="D24" s="1"/>
      <c r="E24" s="1"/>
      <c r="F24" s="1"/>
      <c r="G24" s="1"/>
      <c r="H24" s="1"/>
      <c r="I24" s="1"/>
      <c r="J24" s="1"/>
      <c r="K24" s="1"/>
      <c r="L24" s="1"/>
      <c r="M24" s="1"/>
      <c r="N24" s="1"/>
      <c r="O24" s="1"/>
      <c r="P24" s="1"/>
      <c r="Q24" s="1"/>
    </row>
    <row r="25" spans="1:17" x14ac:dyDescent="0.35">
      <c r="A25" s="1" t="s">
        <v>1636</v>
      </c>
      <c r="B25" s="1"/>
      <c r="C25" s="1"/>
      <c r="D25" s="1"/>
      <c r="E25" s="989"/>
      <c r="F25" s="990"/>
      <c r="G25" s="990"/>
      <c r="H25" s="990"/>
      <c r="I25" s="990"/>
      <c r="J25" s="990"/>
      <c r="K25" s="990"/>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t="s">
        <v>1637</v>
      </c>
      <c r="B27" s="1"/>
      <c r="C27" s="1"/>
      <c r="D27" s="1"/>
      <c r="E27" s="1"/>
      <c r="F27" s="1"/>
      <c r="G27" s="1"/>
      <c r="H27" s="1"/>
      <c r="I27" s="1"/>
      <c r="J27" s="1"/>
      <c r="K27" s="1"/>
      <c r="L27" s="1"/>
      <c r="M27" s="1"/>
      <c r="N27" s="1"/>
      <c r="O27" s="1"/>
      <c r="P27" s="1"/>
      <c r="Q27" s="1"/>
    </row>
    <row r="28" spans="1:17" ht="6" customHeight="1" x14ac:dyDescent="0.35">
      <c r="A28" s="1"/>
      <c r="B28" s="1"/>
      <c r="C28" s="1"/>
      <c r="D28" s="1"/>
      <c r="E28" s="1"/>
      <c r="F28" s="1"/>
      <c r="G28" s="1"/>
      <c r="H28" s="1"/>
      <c r="I28" s="1"/>
      <c r="J28" s="1"/>
      <c r="K28" s="1"/>
      <c r="L28" s="1"/>
      <c r="M28" s="1"/>
      <c r="N28" s="1"/>
      <c r="O28" s="1"/>
      <c r="P28" s="1"/>
      <c r="Q28" s="1"/>
    </row>
    <row r="29" spans="1:17" x14ac:dyDescent="0.35">
      <c r="A29" s="1"/>
      <c r="B29" s="324"/>
      <c r="C29" s="1" t="s">
        <v>1638</v>
      </c>
      <c r="D29" s="1"/>
      <c r="E29" s="1"/>
      <c r="F29" s="1"/>
      <c r="G29" s="1"/>
      <c r="H29" s="1"/>
      <c r="I29" s="1"/>
      <c r="J29" s="1"/>
      <c r="K29" s="1"/>
      <c r="L29" s="1"/>
      <c r="M29" s="1"/>
      <c r="N29" s="1"/>
      <c r="O29" s="1"/>
      <c r="P29" s="1"/>
      <c r="Q29" s="1"/>
    </row>
    <row r="30" spans="1:17" ht="6" customHeight="1" x14ac:dyDescent="0.35">
      <c r="A30" s="1"/>
      <c r="B30" s="1"/>
      <c r="C30" s="1"/>
      <c r="D30" s="1"/>
      <c r="E30" s="1"/>
      <c r="F30" s="1"/>
      <c r="G30" s="1"/>
      <c r="H30" s="1"/>
      <c r="I30" s="1"/>
      <c r="J30" s="1"/>
      <c r="K30" s="1"/>
      <c r="L30" s="1"/>
      <c r="M30" s="1"/>
      <c r="N30" s="1"/>
      <c r="O30" s="1"/>
      <c r="P30" s="1"/>
      <c r="Q30" s="1"/>
    </row>
    <row r="31" spans="1:17" x14ac:dyDescent="0.35">
      <c r="A31" s="1"/>
      <c r="B31" s="324"/>
      <c r="C31" s="1" t="s">
        <v>1639</v>
      </c>
      <c r="D31" s="1"/>
      <c r="E31" s="1"/>
      <c r="F31" s="1"/>
      <c r="G31" s="1"/>
      <c r="H31" s="1"/>
      <c r="I31" s="1"/>
      <c r="J31" s="1"/>
      <c r="K31" s="1"/>
      <c r="L31" s="1"/>
      <c r="M31" s="1"/>
      <c r="N31" s="1"/>
      <c r="O31" s="1"/>
      <c r="P31" s="1"/>
      <c r="Q31" s="1"/>
    </row>
    <row r="32" spans="1:17" ht="6" customHeight="1" x14ac:dyDescent="0.35">
      <c r="A32" s="1"/>
      <c r="B32" s="1"/>
      <c r="C32" s="1"/>
      <c r="D32" s="1"/>
      <c r="E32" s="1"/>
      <c r="F32" s="1"/>
      <c r="G32" s="1"/>
      <c r="H32" s="1"/>
      <c r="I32" s="1"/>
      <c r="J32" s="1"/>
      <c r="K32" s="1"/>
      <c r="L32" s="1"/>
      <c r="M32" s="1"/>
      <c r="N32" s="1"/>
      <c r="O32" s="1"/>
      <c r="P32" s="1"/>
      <c r="Q32" s="1"/>
    </row>
    <row r="33" spans="1:17" x14ac:dyDescent="0.35">
      <c r="A33" s="1"/>
      <c r="B33" s="324"/>
      <c r="C33" s="1" t="s">
        <v>1640</v>
      </c>
      <c r="D33" s="1"/>
      <c r="E33" s="1"/>
      <c r="F33" s="1"/>
      <c r="G33" s="1"/>
      <c r="H33" s="1"/>
      <c r="I33" s="1"/>
      <c r="J33" s="1"/>
      <c r="K33" s="1"/>
      <c r="L33" s="1"/>
      <c r="M33" s="1"/>
      <c r="N33" s="1"/>
      <c r="O33" s="1"/>
      <c r="P33" s="1"/>
      <c r="Q33" s="1"/>
    </row>
    <row r="34" spans="1:17" ht="6" customHeight="1" x14ac:dyDescent="0.35">
      <c r="A34" s="1"/>
      <c r="B34" s="1"/>
      <c r="C34" s="1"/>
      <c r="D34" s="1"/>
      <c r="E34" s="1"/>
      <c r="F34" s="1"/>
      <c r="G34" s="1"/>
      <c r="H34" s="1"/>
      <c r="I34" s="1"/>
      <c r="J34" s="1"/>
      <c r="K34" s="1"/>
      <c r="L34" s="1"/>
      <c r="M34" s="1"/>
      <c r="N34" s="1"/>
      <c r="O34" s="1"/>
      <c r="P34" s="1"/>
      <c r="Q34" s="1"/>
    </row>
    <row r="35" spans="1:17" x14ac:dyDescent="0.35">
      <c r="A35" s="1"/>
      <c r="B35" s="324"/>
      <c r="C35" s="1" t="s">
        <v>1641</v>
      </c>
      <c r="D35" s="1"/>
      <c r="E35" s="1"/>
      <c r="F35" s="1"/>
      <c r="G35" s="1"/>
      <c r="H35" s="1"/>
      <c r="I35" s="1"/>
      <c r="J35" s="1"/>
      <c r="K35" s="1"/>
      <c r="L35" s="1"/>
      <c r="M35" s="1"/>
      <c r="N35" s="1"/>
      <c r="O35" s="1"/>
      <c r="P35" s="1"/>
      <c r="Q35" s="1"/>
    </row>
    <row r="36" spans="1:17" x14ac:dyDescent="0.35">
      <c r="A36" s="1"/>
      <c r="B36" s="1"/>
      <c r="C36" s="1"/>
      <c r="D36" s="1"/>
      <c r="E36" s="1"/>
      <c r="F36" s="1"/>
      <c r="G36" s="1"/>
      <c r="H36" s="1"/>
      <c r="I36" s="1"/>
      <c r="J36" s="1"/>
      <c r="K36" s="1"/>
      <c r="L36" s="1"/>
      <c r="M36" s="1"/>
      <c r="N36" s="1"/>
      <c r="O36" s="1"/>
      <c r="P36" s="1"/>
      <c r="Q36" s="1"/>
    </row>
    <row r="37" spans="1:17" x14ac:dyDescent="0.35">
      <c r="A37" s="1" t="s">
        <v>1642</v>
      </c>
      <c r="B37" s="1"/>
      <c r="C37" s="1"/>
      <c r="D37" s="1"/>
      <c r="E37" s="1"/>
      <c r="F37" s="1"/>
      <c r="G37" s="1"/>
      <c r="H37" s="1"/>
      <c r="I37" s="1"/>
      <c r="J37" s="1"/>
      <c r="K37" s="1"/>
      <c r="L37" s="1"/>
      <c r="M37" s="1"/>
      <c r="N37" s="1"/>
      <c r="O37" s="1"/>
      <c r="P37" s="1"/>
      <c r="Q37" s="1"/>
    </row>
    <row r="38" spans="1:17" x14ac:dyDescent="0.35">
      <c r="A38" s="1"/>
      <c r="B38" s="1"/>
      <c r="C38" s="1"/>
      <c r="D38" s="1"/>
      <c r="E38" s="1"/>
      <c r="F38" s="1"/>
      <c r="G38" s="1"/>
      <c r="H38" s="1"/>
      <c r="I38" s="1"/>
      <c r="J38" s="1"/>
      <c r="K38" s="1"/>
      <c r="L38" s="1"/>
      <c r="M38" s="1"/>
      <c r="N38" s="1"/>
      <c r="O38" s="1"/>
      <c r="P38" s="1"/>
      <c r="Q38" s="1"/>
    </row>
    <row r="39" spans="1:17" x14ac:dyDescent="0.35">
      <c r="A39" s="1" t="s">
        <v>1643</v>
      </c>
      <c r="B39" s="1"/>
      <c r="C39" s="1"/>
      <c r="D39" s="1"/>
      <c r="E39" s="1"/>
      <c r="F39" s="1"/>
      <c r="G39" s="1"/>
      <c r="H39" s="1"/>
      <c r="I39" s="1"/>
      <c r="J39" s="1"/>
      <c r="K39" s="1"/>
      <c r="L39" s="1"/>
      <c r="M39" s="1"/>
      <c r="N39" s="1"/>
      <c r="O39" s="1"/>
      <c r="P39" s="1"/>
      <c r="Q39" s="1"/>
    </row>
    <row r="40" spans="1:17" x14ac:dyDescent="0.35">
      <c r="A40" s="1"/>
      <c r="B40" s="1"/>
      <c r="C40" s="1"/>
      <c r="D40" s="1"/>
      <c r="E40" s="1"/>
      <c r="F40" s="1"/>
      <c r="G40" s="1"/>
      <c r="H40" s="1"/>
      <c r="I40" s="1"/>
      <c r="J40" s="1"/>
      <c r="K40" s="1"/>
      <c r="L40" s="1"/>
      <c r="M40" s="1"/>
      <c r="N40" s="1"/>
      <c r="O40" s="1"/>
      <c r="P40" s="1"/>
      <c r="Q40" s="1"/>
    </row>
    <row r="41" spans="1:17" x14ac:dyDescent="0.35">
      <c r="A41" s="1"/>
      <c r="B41" s="1"/>
      <c r="C41" s="1"/>
      <c r="D41" s="1"/>
      <c r="E41" s="1"/>
      <c r="F41" s="1"/>
      <c r="G41" s="1"/>
      <c r="H41" s="1"/>
      <c r="I41" s="1"/>
      <c r="J41" s="1"/>
      <c r="K41" s="1"/>
      <c r="L41" s="1"/>
      <c r="M41" s="1"/>
      <c r="N41" s="1"/>
      <c r="O41" s="1"/>
      <c r="P41" s="1"/>
      <c r="Q41" s="1"/>
    </row>
    <row r="42" spans="1:17" x14ac:dyDescent="0.35">
      <c r="A42" s="1"/>
      <c r="B42" s="1"/>
      <c r="C42" s="1"/>
      <c r="D42" s="1"/>
      <c r="E42" s="1"/>
      <c r="F42" s="1"/>
      <c r="G42" s="1"/>
      <c r="H42" s="1"/>
      <c r="I42" s="1"/>
      <c r="J42" s="1"/>
      <c r="K42" s="1"/>
      <c r="L42" s="1"/>
      <c r="M42" s="1"/>
      <c r="N42" s="1"/>
      <c r="O42" s="1"/>
      <c r="P42" s="1"/>
      <c r="Q42" s="1"/>
    </row>
    <row r="43" spans="1:17" x14ac:dyDescent="0.35">
      <c r="A43" s="1" t="s">
        <v>1644</v>
      </c>
      <c r="B43" s="1"/>
      <c r="C43" s="1"/>
      <c r="D43" s="1"/>
      <c r="E43" s="1"/>
      <c r="F43" s="1"/>
      <c r="G43" s="1"/>
      <c r="H43" s="1"/>
      <c r="I43" s="1"/>
      <c r="J43" s="1"/>
      <c r="K43" s="1"/>
      <c r="L43" s="1"/>
      <c r="M43" s="1"/>
      <c r="N43" s="1"/>
      <c r="O43" s="1"/>
      <c r="P43" s="1"/>
      <c r="Q43" s="1"/>
    </row>
    <row r="44" spans="1:17" x14ac:dyDescent="0.35">
      <c r="A44" s="1" t="s">
        <v>1645</v>
      </c>
      <c r="B44" s="1"/>
      <c r="C44" s="1"/>
      <c r="D44" s="1"/>
      <c r="E44" s="1"/>
      <c r="F44" s="1"/>
      <c r="G44" s="1"/>
      <c r="H44" s="1"/>
      <c r="I44" s="1"/>
      <c r="J44" s="1"/>
      <c r="K44" s="1"/>
      <c r="L44" s="1"/>
      <c r="M44" s="1"/>
      <c r="N44" s="1"/>
      <c r="O44" s="1"/>
      <c r="P44" s="1"/>
      <c r="Q44" s="1"/>
    </row>
    <row r="45" spans="1:17" x14ac:dyDescent="0.35">
      <c r="A45" s="1"/>
      <c r="B45" s="1"/>
      <c r="C45" s="1"/>
      <c r="D45" s="1"/>
      <c r="E45" s="1"/>
      <c r="F45" s="1"/>
      <c r="G45" s="1"/>
      <c r="H45" s="1"/>
      <c r="I45" s="1"/>
      <c r="J45" s="1"/>
      <c r="K45" s="1"/>
      <c r="L45" s="1"/>
      <c r="M45" s="1"/>
      <c r="N45" s="1"/>
      <c r="O45" s="1"/>
      <c r="P45" s="1"/>
      <c r="Q45" s="1"/>
    </row>
    <row r="46" spans="1:17" x14ac:dyDescent="0.35">
      <c r="A46" s="1"/>
      <c r="B46" s="1"/>
      <c r="C46" s="1"/>
      <c r="D46" s="1"/>
      <c r="E46" s="1"/>
      <c r="F46" s="1"/>
      <c r="G46" s="1"/>
      <c r="H46" s="1"/>
      <c r="I46" s="1"/>
      <c r="J46" s="1"/>
      <c r="K46" s="1"/>
      <c r="L46" s="1"/>
      <c r="M46" s="1"/>
      <c r="N46" s="1"/>
      <c r="O46" s="1"/>
      <c r="P46" s="1"/>
      <c r="Q46" s="1"/>
    </row>
    <row r="47" spans="1:17" x14ac:dyDescent="0.35">
      <c r="A47" s="1"/>
      <c r="B47" s="1"/>
      <c r="C47" s="1"/>
      <c r="D47" s="1"/>
      <c r="E47" s="1"/>
      <c r="F47" s="1"/>
      <c r="G47" s="1"/>
      <c r="H47" s="1"/>
      <c r="I47" s="1"/>
      <c r="J47" s="1"/>
      <c r="K47" s="1"/>
      <c r="L47" s="1"/>
      <c r="M47" s="1"/>
      <c r="N47" s="1"/>
      <c r="O47" s="1"/>
      <c r="P47" s="1"/>
      <c r="Q47" s="1"/>
    </row>
    <row r="48" spans="1:17" x14ac:dyDescent="0.35">
      <c r="A48" s="1"/>
      <c r="B48" s="1"/>
      <c r="C48" s="1"/>
      <c r="D48" s="1"/>
      <c r="E48" s="1"/>
      <c r="F48" s="1"/>
      <c r="G48" s="1"/>
      <c r="H48" s="1"/>
      <c r="I48" s="1"/>
      <c r="J48" s="1"/>
      <c r="K48" s="1"/>
      <c r="L48" s="1"/>
      <c r="M48" s="1"/>
      <c r="N48" s="1"/>
      <c r="O48" s="1"/>
      <c r="P48" s="1"/>
      <c r="Q48" s="1"/>
    </row>
    <row r="49" spans="1:17" x14ac:dyDescent="0.35">
      <c r="A49" s="1"/>
      <c r="B49" s="1"/>
      <c r="C49" s="1"/>
      <c r="D49" s="1"/>
      <c r="E49" s="1"/>
      <c r="F49" s="1"/>
      <c r="G49" s="1"/>
      <c r="H49" s="1"/>
      <c r="I49" s="1"/>
      <c r="J49" s="1"/>
      <c r="K49" s="1"/>
      <c r="L49" s="1"/>
      <c r="M49" s="1"/>
      <c r="N49" s="1"/>
      <c r="O49" s="1"/>
      <c r="P49" s="1"/>
      <c r="Q49" s="1"/>
    </row>
    <row r="50" spans="1:17" x14ac:dyDescent="0.35">
      <c r="A50" s="1"/>
      <c r="B50" s="1"/>
      <c r="C50" s="1"/>
      <c r="D50" s="1"/>
      <c r="E50" s="1"/>
      <c r="F50" s="1"/>
      <c r="G50" s="1"/>
      <c r="H50" s="1"/>
      <c r="I50" s="1"/>
      <c r="J50" s="1"/>
      <c r="K50" s="1"/>
      <c r="L50" s="1"/>
      <c r="M50" s="1"/>
      <c r="N50" s="1"/>
      <c r="O50" s="1"/>
      <c r="P50" s="1"/>
      <c r="Q50" s="1"/>
    </row>
    <row r="51" spans="1:17" x14ac:dyDescent="0.35">
      <c r="A51" s="1"/>
      <c r="B51" s="1"/>
      <c r="C51" s="1"/>
      <c r="D51" s="1"/>
      <c r="E51" s="1"/>
      <c r="F51" s="1"/>
      <c r="G51" s="1"/>
      <c r="H51" s="1"/>
      <c r="I51" s="1"/>
      <c r="J51" s="1"/>
      <c r="K51" s="1"/>
      <c r="L51" s="1"/>
      <c r="M51" s="1"/>
      <c r="N51" s="1"/>
      <c r="O51" s="1"/>
      <c r="P51" s="1"/>
      <c r="Q51" s="1"/>
    </row>
    <row r="52" spans="1:17" x14ac:dyDescent="0.35">
      <c r="A52" s="1"/>
      <c r="B52" s="1"/>
      <c r="C52" s="1"/>
      <c r="D52" s="1"/>
      <c r="E52" s="1"/>
      <c r="F52" s="1"/>
      <c r="G52" s="1"/>
      <c r="H52" s="1"/>
      <c r="I52" s="1"/>
      <c r="J52" s="1"/>
      <c r="K52" s="1"/>
      <c r="L52" s="1"/>
      <c r="M52" s="1"/>
      <c r="N52" s="1"/>
      <c r="O52" s="1"/>
      <c r="P52" s="1"/>
      <c r="Q52" s="1"/>
    </row>
    <row r="53" spans="1:17" x14ac:dyDescent="0.35">
      <c r="A53" s="1"/>
      <c r="B53" s="1"/>
      <c r="C53" s="1"/>
      <c r="D53" s="1"/>
      <c r="E53" s="1"/>
      <c r="F53" s="1"/>
      <c r="G53" s="1"/>
      <c r="H53" s="1"/>
      <c r="I53" s="1"/>
      <c r="J53" s="1"/>
      <c r="K53" s="1"/>
      <c r="L53" s="1"/>
      <c r="M53" s="1"/>
      <c r="N53" s="1"/>
      <c r="O53" s="1"/>
      <c r="P53" s="1"/>
      <c r="Q53" s="1"/>
    </row>
    <row r="54" spans="1:17" x14ac:dyDescent="0.35">
      <c r="A54" s="1"/>
      <c r="B54" s="1"/>
      <c r="C54" s="1"/>
      <c r="D54" s="1"/>
      <c r="E54" s="1"/>
      <c r="F54" s="1"/>
      <c r="G54" s="1"/>
      <c r="H54" s="1"/>
      <c r="I54" s="1"/>
      <c r="J54" s="1"/>
      <c r="K54" s="1"/>
      <c r="L54" s="1"/>
      <c r="M54" s="1"/>
      <c r="N54" s="1"/>
      <c r="O54" s="1"/>
      <c r="P54" s="1"/>
      <c r="Q54" s="1"/>
    </row>
    <row r="55" spans="1:17" x14ac:dyDescent="0.35">
      <c r="A55" s="1"/>
      <c r="B55" s="1"/>
      <c r="C55" s="1"/>
      <c r="D55" s="1"/>
      <c r="E55" s="1"/>
      <c r="F55" s="1"/>
      <c r="G55" s="1"/>
      <c r="H55" s="1"/>
      <c r="I55" s="1"/>
      <c r="J55" s="1"/>
      <c r="K55" s="1"/>
      <c r="L55" s="1"/>
      <c r="M55" s="1"/>
      <c r="N55" s="1"/>
      <c r="O55" s="1"/>
      <c r="P55" s="1"/>
      <c r="Q55" s="1"/>
    </row>
    <row r="56" spans="1:17" x14ac:dyDescent="0.35">
      <c r="A56" s="1"/>
      <c r="B56" s="1"/>
      <c r="C56" s="1"/>
      <c r="D56" s="1"/>
      <c r="E56" s="1"/>
      <c r="F56" s="1"/>
      <c r="G56" s="1"/>
      <c r="H56" s="1"/>
      <c r="I56" s="1"/>
      <c r="J56" s="1"/>
      <c r="K56" s="1"/>
      <c r="L56" s="1"/>
      <c r="M56" s="1"/>
      <c r="N56" s="1"/>
      <c r="O56" s="1"/>
      <c r="P56" s="1"/>
      <c r="Q56" s="1"/>
    </row>
    <row r="57" spans="1:17" x14ac:dyDescent="0.35">
      <c r="A57" s="1"/>
      <c r="B57" s="1"/>
      <c r="C57" s="1"/>
      <c r="D57" s="1"/>
      <c r="E57" s="1"/>
      <c r="F57" s="1"/>
      <c r="G57" s="1"/>
      <c r="H57" s="1"/>
      <c r="I57" s="1"/>
      <c r="J57" s="1"/>
      <c r="K57" s="1"/>
      <c r="L57" s="1"/>
      <c r="M57" s="1"/>
      <c r="N57" s="1"/>
      <c r="O57" s="1"/>
      <c r="P57" s="1"/>
      <c r="Q57" s="1"/>
    </row>
    <row r="58" spans="1:17" x14ac:dyDescent="0.35">
      <c r="A58" s="1"/>
      <c r="B58" s="1"/>
      <c r="C58" s="1"/>
      <c r="D58" s="1"/>
      <c r="E58" s="1"/>
      <c r="F58" s="1"/>
      <c r="G58" s="1"/>
      <c r="H58" s="1"/>
      <c r="I58" s="1"/>
      <c r="J58" s="1"/>
      <c r="K58" s="1"/>
      <c r="L58" s="1"/>
      <c r="M58" s="1"/>
      <c r="N58" s="1"/>
      <c r="O58" s="1"/>
      <c r="P58" s="1"/>
      <c r="Q58" s="1"/>
    </row>
    <row r="59" spans="1:17" x14ac:dyDescent="0.35">
      <c r="A59" s="1"/>
      <c r="B59" s="1"/>
      <c r="C59" s="1"/>
      <c r="D59" s="1"/>
      <c r="E59" s="1"/>
      <c r="F59" s="1"/>
      <c r="G59" s="1"/>
      <c r="H59" s="1"/>
      <c r="I59" s="1"/>
      <c r="J59" s="1"/>
      <c r="K59" s="1"/>
      <c r="L59" s="1"/>
      <c r="M59" s="1"/>
      <c r="N59" s="1"/>
      <c r="O59" s="1"/>
      <c r="P59" s="1"/>
      <c r="Q59" s="1"/>
    </row>
    <row r="60" spans="1:17" x14ac:dyDescent="0.35">
      <c r="A60" s="1"/>
      <c r="B60" s="1"/>
      <c r="C60" s="1"/>
      <c r="D60" s="1"/>
      <c r="E60" s="1"/>
      <c r="F60" s="1"/>
      <c r="G60" s="1"/>
      <c r="H60" s="1"/>
      <c r="I60" s="1"/>
      <c r="J60" s="1"/>
      <c r="K60" s="1"/>
      <c r="L60" s="1"/>
      <c r="M60" s="1"/>
      <c r="N60" s="1"/>
      <c r="O60" s="1"/>
      <c r="P60" s="1"/>
      <c r="Q60" s="1"/>
    </row>
    <row r="61" spans="1:17" x14ac:dyDescent="0.35">
      <c r="A61" s="1"/>
      <c r="B61" s="1"/>
      <c r="C61" s="1"/>
      <c r="D61" s="1"/>
      <c r="E61" s="1"/>
      <c r="F61" s="1"/>
      <c r="G61" s="1"/>
      <c r="H61" s="1"/>
      <c r="I61" s="1"/>
      <c r="J61" s="1"/>
      <c r="K61" s="1"/>
      <c r="L61" s="1"/>
      <c r="M61" s="1"/>
      <c r="N61" s="1"/>
      <c r="O61" s="1"/>
      <c r="P61" s="1"/>
      <c r="Q61" s="1"/>
    </row>
    <row r="62" spans="1:17" x14ac:dyDescent="0.35">
      <c r="A62" s="1"/>
      <c r="B62" s="1"/>
      <c r="C62" s="1"/>
      <c r="D62" s="1"/>
      <c r="E62" s="1"/>
      <c r="F62" s="1"/>
      <c r="G62" s="1"/>
      <c r="H62" s="1"/>
      <c r="I62" s="1"/>
      <c r="J62" s="1"/>
      <c r="K62" s="1"/>
      <c r="L62" s="1"/>
      <c r="M62" s="1"/>
      <c r="N62" s="1"/>
      <c r="O62" s="1"/>
      <c r="P62" s="1"/>
      <c r="Q62" s="1"/>
    </row>
    <row r="63" spans="1:17" x14ac:dyDescent="0.35">
      <c r="A63" s="1"/>
      <c r="B63" s="1"/>
      <c r="C63" s="1"/>
      <c r="D63" s="1"/>
      <c r="E63" s="1"/>
      <c r="F63" s="1"/>
      <c r="G63" s="1"/>
      <c r="H63" s="1"/>
      <c r="I63" s="1"/>
      <c r="J63" s="1"/>
      <c r="K63" s="1"/>
      <c r="L63" s="1"/>
      <c r="M63" s="1"/>
      <c r="N63" s="1"/>
      <c r="O63" s="1"/>
      <c r="P63" s="1"/>
      <c r="Q63" s="1"/>
    </row>
    <row r="64" spans="1:17" x14ac:dyDescent="0.35">
      <c r="A64" s="1"/>
      <c r="B64" s="1"/>
      <c r="C64" s="1"/>
      <c r="D64" s="1"/>
      <c r="E64" s="1"/>
      <c r="F64" s="1"/>
      <c r="G64" s="1"/>
      <c r="H64" s="1"/>
      <c r="I64" s="1"/>
      <c r="J64" s="1"/>
      <c r="K64" s="1"/>
      <c r="L64" s="1"/>
      <c r="M64" s="1"/>
      <c r="N64" s="1"/>
      <c r="O64" s="1"/>
      <c r="P64" s="1"/>
      <c r="Q64" s="1"/>
    </row>
    <row r="65" spans="1:17" x14ac:dyDescent="0.35">
      <c r="A65" s="1"/>
      <c r="B65" s="1"/>
      <c r="C65" s="1"/>
      <c r="D65" s="1"/>
      <c r="E65" s="1"/>
      <c r="F65" s="1"/>
      <c r="G65" s="1"/>
      <c r="H65" s="1"/>
      <c r="I65" s="1"/>
      <c r="J65" s="1"/>
      <c r="K65" s="1"/>
      <c r="L65" s="1"/>
      <c r="M65" s="1"/>
      <c r="N65" s="1"/>
      <c r="O65" s="1"/>
      <c r="P65" s="1"/>
      <c r="Q65" s="1"/>
    </row>
    <row r="66" spans="1:17" x14ac:dyDescent="0.35">
      <c r="A66" s="1"/>
      <c r="B66" s="1"/>
      <c r="C66" s="1"/>
      <c r="D66" s="1"/>
      <c r="E66" s="1"/>
      <c r="F66" s="1"/>
      <c r="G66" s="1"/>
      <c r="H66" s="1"/>
      <c r="I66" s="1"/>
      <c r="J66" s="1"/>
      <c r="K66" s="1"/>
      <c r="L66" s="1"/>
      <c r="M66" s="1"/>
      <c r="N66" s="1"/>
      <c r="O66" s="1"/>
      <c r="P66" s="1"/>
      <c r="Q66" s="1"/>
    </row>
    <row r="67" spans="1:17" x14ac:dyDescent="0.35">
      <c r="A67" s="1"/>
      <c r="B67" s="1"/>
      <c r="C67" s="1"/>
      <c r="D67" s="1"/>
      <c r="E67" s="1"/>
      <c r="F67" s="1"/>
      <c r="G67" s="1"/>
      <c r="H67" s="1"/>
      <c r="I67" s="1"/>
      <c r="J67" s="1"/>
      <c r="K67" s="1"/>
      <c r="L67" s="1"/>
      <c r="M67" s="1"/>
      <c r="N67" s="1"/>
      <c r="O67" s="1"/>
      <c r="P67" s="1"/>
      <c r="Q67" s="1"/>
    </row>
    <row r="68" spans="1:17" x14ac:dyDescent="0.35">
      <c r="A68" s="1"/>
      <c r="B68" s="1"/>
      <c r="C68" s="1"/>
      <c r="D68" s="1"/>
      <c r="E68" s="1"/>
      <c r="F68" s="1"/>
      <c r="G68" s="1"/>
      <c r="H68" s="1"/>
      <c r="I68" s="1"/>
      <c r="J68" s="1"/>
      <c r="K68" s="1"/>
      <c r="L68" s="1"/>
      <c r="M68" s="1"/>
      <c r="N68" s="1"/>
      <c r="O68" s="1"/>
      <c r="P68" s="1"/>
      <c r="Q68" s="1"/>
    </row>
    <row r="69" spans="1:17" x14ac:dyDescent="0.35">
      <c r="A69" s="1"/>
      <c r="B69" s="1"/>
      <c r="C69" s="1"/>
      <c r="D69" s="1"/>
      <c r="E69" s="1"/>
      <c r="F69" s="1"/>
      <c r="G69" s="1"/>
      <c r="H69" s="1"/>
      <c r="I69" s="1"/>
      <c r="J69" s="1"/>
      <c r="K69" s="1"/>
      <c r="L69" s="1"/>
      <c r="M69" s="1"/>
      <c r="N69" s="1"/>
      <c r="O69" s="1"/>
      <c r="P69" s="1"/>
      <c r="Q69" s="1"/>
    </row>
    <row r="70" spans="1:17" x14ac:dyDescent="0.35">
      <c r="A70" s="1"/>
      <c r="B70" s="1"/>
      <c r="C70" s="1"/>
      <c r="D70" s="1"/>
      <c r="E70" s="1"/>
      <c r="F70" s="1"/>
      <c r="G70" s="1"/>
      <c r="H70" s="1"/>
      <c r="I70" s="1"/>
      <c r="J70" s="1"/>
      <c r="K70" s="1"/>
      <c r="L70" s="1"/>
      <c r="M70" s="1"/>
      <c r="N70" s="1"/>
      <c r="O70" s="1"/>
      <c r="P70" s="1"/>
      <c r="Q70" s="1"/>
    </row>
    <row r="71" spans="1:17" x14ac:dyDescent="0.35">
      <c r="A71" s="1"/>
      <c r="B71" s="1"/>
      <c r="C71" s="1"/>
      <c r="D71" s="1"/>
      <c r="E71" s="1"/>
      <c r="F71" s="1"/>
      <c r="G71" s="1"/>
      <c r="H71" s="1"/>
      <c r="I71" s="1"/>
      <c r="J71" s="1"/>
      <c r="K71" s="1"/>
      <c r="L71" s="1"/>
      <c r="M71" s="1"/>
      <c r="N71" s="1"/>
      <c r="O71" s="1"/>
      <c r="P71" s="1"/>
      <c r="Q71" s="1"/>
    </row>
    <row r="72" spans="1:17" x14ac:dyDescent="0.35">
      <c r="A72" s="1"/>
      <c r="B72" s="1"/>
      <c r="C72" s="1"/>
      <c r="D72" s="1"/>
      <c r="E72" s="1"/>
      <c r="F72" s="1"/>
      <c r="G72" s="1"/>
      <c r="H72" s="1"/>
      <c r="I72" s="1"/>
      <c r="J72" s="1"/>
      <c r="K72" s="1"/>
      <c r="L72" s="1"/>
      <c r="M72" s="1"/>
      <c r="N72" s="1"/>
      <c r="O72" s="1"/>
      <c r="P72" s="1"/>
      <c r="Q72" s="1"/>
    </row>
    <row r="73" spans="1:17" x14ac:dyDescent="0.35">
      <c r="A73" s="1"/>
      <c r="B73" s="1"/>
      <c r="C73" s="1"/>
      <c r="D73" s="1"/>
      <c r="E73" s="1"/>
      <c r="F73" s="1"/>
      <c r="G73" s="1"/>
      <c r="H73" s="1"/>
      <c r="I73" s="1"/>
      <c r="J73" s="1"/>
      <c r="K73" s="1"/>
      <c r="L73" s="1"/>
      <c r="M73" s="1"/>
      <c r="N73" s="1"/>
      <c r="O73" s="1"/>
      <c r="P73" s="1"/>
      <c r="Q73" s="1"/>
    </row>
    <row r="74" spans="1:17" x14ac:dyDescent="0.35">
      <c r="A74" s="1"/>
      <c r="B74" s="1"/>
      <c r="C74" s="1"/>
      <c r="D74" s="1"/>
      <c r="E74" s="1"/>
      <c r="F74" s="1"/>
      <c r="G74" s="1"/>
      <c r="H74" s="1"/>
      <c r="I74" s="1"/>
      <c r="J74" s="1"/>
      <c r="K74" s="1"/>
      <c r="L74" s="1"/>
      <c r="M74" s="1"/>
      <c r="N74" s="1"/>
      <c r="O74" s="1"/>
      <c r="P74" s="1"/>
      <c r="Q74" s="1"/>
    </row>
    <row r="75" spans="1:17" x14ac:dyDescent="0.35">
      <c r="A75" s="1"/>
      <c r="B75" s="1"/>
      <c r="C75" s="1"/>
      <c r="D75" s="1"/>
      <c r="E75" s="1"/>
      <c r="F75" s="1"/>
      <c r="G75" s="1"/>
      <c r="H75" s="1"/>
      <c r="I75" s="1"/>
      <c r="J75" s="1"/>
      <c r="K75" s="1"/>
      <c r="L75" s="1"/>
      <c r="M75" s="1"/>
      <c r="N75" s="1"/>
      <c r="O75" s="1"/>
      <c r="P75" s="1"/>
      <c r="Q75" s="1"/>
    </row>
    <row r="76" spans="1:17" x14ac:dyDescent="0.35">
      <c r="A76" s="1"/>
      <c r="B76" s="1"/>
      <c r="C76" s="1"/>
      <c r="D76" s="1"/>
      <c r="E76" s="1"/>
      <c r="F76" s="1"/>
      <c r="G76" s="1"/>
      <c r="H76" s="1"/>
      <c r="I76" s="1"/>
      <c r="J76" s="1"/>
      <c r="K76" s="1"/>
      <c r="L76" s="1"/>
      <c r="M76" s="1"/>
      <c r="N76" s="1"/>
      <c r="O76" s="1"/>
      <c r="P76" s="1"/>
      <c r="Q76" s="1"/>
    </row>
    <row r="77" spans="1:17" x14ac:dyDescent="0.35">
      <c r="A77" s="1"/>
      <c r="B77" s="1"/>
      <c r="C77" s="1"/>
      <c r="D77" s="1"/>
      <c r="E77" s="1"/>
      <c r="F77" s="1"/>
      <c r="G77" s="1"/>
      <c r="H77" s="1"/>
      <c r="I77" s="1"/>
      <c r="J77" s="1"/>
      <c r="K77" s="1"/>
      <c r="L77" s="1"/>
      <c r="M77" s="1"/>
      <c r="N77" s="1"/>
      <c r="O77" s="1"/>
      <c r="P77" s="1"/>
      <c r="Q77" s="1"/>
    </row>
    <row r="78" spans="1:17" x14ac:dyDescent="0.35">
      <c r="A78" s="1"/>
      <c r="B78" s="1"/>
      <c r="C78" s="1"/>
      <c r="D78" s="1"/>
      <c r="E78" s="1"/>
      <c r="F78" s="1"/>
      <c r="G78" s="1"/>
      <c r="H78" s="1"/>
      <c r="I78" s="1"/>
      <c r="J78" s="1"/>
      <c r="K78" s="1"/>
      <c r="L78" s="1"/>
      <c r="M78" s="1"/>
      <c r="N78" s="1"/>
      <c r="O78" s="1"/>
      <c r="P78" s="1"/>
      <c r="Q78" s="1"/>
    </row>
    <row r="79" spans="1:17" x14ac:dyDescent="0.35">
      <c r="A79" s="1"/>
      <c r="B79" s="1"/>
      <c r="C79" s="1"/>
      <c r="D79" s="1"/>
      <c r="E79" s="1"/>
      <c r="F79" s="1"/>
      <c r="G79" s="1"/>
      <c r="H79" s="1"/>
      <c r="I79" s="1"/>
      <c r="J79" s="1"/>
      <c r="K79" s="1"/>
      <c r="L79" s="1"/>
      <c r="M79" s="1"/>
      <c r="N79" s="1"/>
      <c r="O79" s="1"/>
      <c r="P79" s="1"/>
      <c r="Q79" s="1"/>
    </row>
    <row r="80" spans="1:17" x14ac:dyDescent="0.35">
      <c r="A80" s="1"/>
      <c r="B80" s="1"/>
      <c r="C80" s="1"/>
      <c r="D80" s="1"/>
      <c r="E80" s="1"/>
      <c r="F80" s="1"/>
      <c r="G80" s="1"/>
      <c r="H80" s="1"/>
      <c r="I80" s="1"/>
      <c r="J80" s="1"/>
      <c r="K80" s="1"/>
      <c r="L80" s="1"/>
      <c r="M80" s="1"/>
      <c r="N80" s="1"/>
      <c r="O80" s="1"/>
      <c r="P80" s="1"/>
      <c r="Q80" s="1"/>
    </row>
    <row r="81" spans="1:17" x14ac:dyDescent="0.35">
      <c r="A81" s="1"/>
      <c r="B81" s="1"/>
      <c r="C81" s="1"/>
      <c r="D81" s="1"/>
      <c r="E81" s="1"/>
      <c r="F81" s="1"/>
      <c r="G81" s="1"/>
      <c r="H81" s="1"/>
      <c r="I81" s="1"/>
      <c r="J81" s="1"/>
      <c r="K81" s="1"/>
      <c r="L81" s="1"/>
      <c r="M81" s="1"/>
      <c r="N81" s="1"/>
      <c r="O81" s="1"/>
      <c r="P81" s="1"/>
      <c r="Q81" s="1"/>
    </row>
    <row r="82" spans="1:17" x14ac:dyDescent="0.35">
      <c r="A82" s="1"/>
      <c r="B82" s="1"/>
      <c r="C82" s="1"/>
      <c r="D82" s="1"/>
      <c r="E82" s="1"/>
      <c r="F82" s="1"/>
      <c r="G82" s="1"/>
      <c r="H82" s="1"/>
      <c r="I82" s="1"/>
      <c r="J82" s="1"/>
      <c r="K82" s="1"/>
      <c r="L82" s="1"/>
      <c r="M82" s="1"/>
      <c r="N82" s="1"/>
      <c r="O82" s="1"/>
      <c r="P82" s="1"/>
      <c r="Q82" s="1"/>
    </row>
    <row r="83" spans="1:17" x14ac:dyDescent="0.35">
      <c r="A83" s="1"/>
      <c r="B83" s="1"/>
      <c r="C83" s="1"/>
      <c r="D83" s="1"/>
      <c r="E83" s="1"/>
      <c r="F83" s="1"/>
      <c r="G83" s="1"/>
      <c r="H83" s="1"/>
      <c r="I83" s="1"/>
      <c r="J83" s="1"/>
      <c r="K83" s="1"/>
      <c r="L83" s="1"/>
      <c r="M83" s="1"/>
      <c r="N83" s="1"/>
      <c r="O83" s="1"/>
      <c r="P83" s="1"/>
      <c r="Q83" s="1"/>
    </row>
    <row r="84" spans="1:17" x14ac:dyDescent="0.35">
      <c r="A84" s="1"/>
      <c r="B84" s="1"/>
      <c r="C84" s="1"/>
      <c r="D84" s="1"/>
      <c r="E84" s="1"/>
      <c r="F84" s="1"/>
      <c r="G84" s="1"/>
      <c r="H84" s="1"/>
      <c r="I84" s="1"/>
      <c r="J84" s="1"/>
      <c r="K84" s="1"/>
      <c r="L84" s="1"/>
      <c r="M84" s="1"/>
      <c r="N84" s="1"/>
      <c r="O84" s="1"/>
      <c r="P84" s="1"/>
      <c r="Q84" s="1"/>
    </row>
    <row r="85" spans="1:17" x14ac:dyDescent="0.35">
      <c r="A85" s="1"/>
      <c r="B85" s="1"/>
      <c r="C85" s="1"/>
      <c r="D85" s="1"/>
      <c r="E85" s="1"/>
      <c r="F85" s="1"/>
      <c r="G85" s="1"/>
      <c r="H85" s="1"/>
      <c r="I85" s="1"/>
      <c r="J85" s="1"/>
      <c r="K85" s="1"/>
      <c r="L85" s="1"/>
      <c r="M85" s="1"/>
      <c r="N85" s="1"/>
      <c r="O85" s="1"/>
      <c r="P85" s="1"/>
      <c r="Q85" s="1"/>
    </row>
    <row r="86" spans="1:17" x14ac:dyDescent="0.35">
      <c r="A86" s="1"/>
      <c r="B86" s="1"/>
      <c r="C86" s="1"/>
      <c r="D86" s="1"/>
      <c r="E86" s="1"/>
      <c r="F86" s="1"/>
      <c r="G86" s="1"/>
      <c r="H86" s="1"/>
      <c r="I86" s="1"/>
      <c r="J86" s="1"/>
      <c r="K86" s="1"/>
      <c r="L86" s="1"/>
      <c r="M86" s="1"/>
      <c r="N86" s="1"/>
      <c r="O86" s="1"/>
      <c r="P86" s="1"/>
      <c r="Q86" s="1"/>
    </row>
    <row r="87" spans="1:17" x14ac:dyDescent="0.35">
      <c r="A87" s="1"/>
      <c r="B87" s="1"/>
      <c r="C87" s="1"/>
      <c r="D87" s="1"/>
      <c r="E87" s="1"/>
      <c r="F87" s="1"/>
      <c r="G87" s="1"/>
      <c r="H87" s="1"/>
      <c r="I87" s="1"/>
      <c r="J87" s="1"/>
      <c r="K87" s="1"/>
      <c r="L87" s="1"/>
      <c r="M87" s="1"/>
      <c r="N87" s="1"/>
      <c r="O87" s="1"/>
      <c r="P87" s="1"/>
      <c r="Q87" s="1"/>
    </row>
    <row r="88" spans="1:17" x14ac:dyDescent="0.35">
      <c r="A88" s="1"/>
      <c r="B88" s="1"/>
      <c r="C88" s="1"/>
      <c r="D88" s="1"/>
      <c r="E88" s="1"/>
      <c r="F88" s="1"/>
      <c r="G88" s="1"/>
      <c r="H88" s="1"/>
      <c r="I88" s="1"/>
      <c r="J88" s="1"/>
      <c r="K88" s="1"/>
      <c r="L88" s="1"/>
      <c r="M88" s="1"/>
      <c r="N88" s="1"/>
      <c r="O88" s="1"/>
      <c r="P88" s="1"/>
      <c r="Q88" s="1"/>
    </row>
    <row r="89" spans="1:17" x14ac:dyDescent="0.35">
      <c r="A89" s="1"/>
      <c r="B89" s="1"/>
      <c r="C89" s="1"/>
      <c r="D89" s="1"/>
      <c r="E89" s="1"/>
      <c r="F89" s="1"/>
      <c r="G89" s="1"/>
      <c r="H89" s="1"/>
      <c r="I89" s="1"/>
      <c r="J89" s="1"/>
      <c r="K89" s="1"/>
      <c r="L89" s="1"/>
      <c r="M89" s="1"/>
      <c r="N89" s="1"/>
      <c r="O89" s="1"/>
      <c r="P89" s="1"/>
      <c r="Q89" s="1"/>
    </row>
    <row r="90" spans="1:17" x14ac:dyDescent="0.35">
      <c r="A90" s="1"/>
      <c r="B90" s="1"/>
      <c r="C90" s="1"/>
      <c r="D90" s="1"/>
      <c r="E90" s="1"/>
      <c r="F90" s="1"/>
      <c r="G90" s="1"/>
      <c r="H90" s="1"/>
      <c r="I90" s="1"/>
      <c r="J90" s="1"/>
      <c r="K90" s="1"/>
      <c r="L90" s="1"/>
      <c r="M90" s="1"/>
      <c r="N90" s="1"/>
      <c r="O90" s="1"/>
      <c r="P90" s="1"/>
      <c r="Q90" s="1"/>
    </row>
    <row r="91" spans="1:17" x14ac:dyDescent="0.35">
      <c r="A91" s="1"/>
      <c r="B91" s="1"/>
      <c r="C91" s="1"/>
      <c r="D91" s="1"/>
      <c r="E91" s="1"/>
      <c r="F91" s="1"/>
      <c r="G91" s="1"/>
      <c r="H91" s="1"/>
      <c r="I91" s="1"/>
      <c r="J91" s="1"/>
      <c r="K91" s="1"/>
      <c r="L91" s="1"/>
      <c r="M91" s="1"/>
      <c r="N91" s="1"/>
      <c r="O91" s="1"/>
      <c r="P91" s="1"/>
      <c r="Q91" s="1"/>
    </row>
    <row r="92" spans="1:17" x14ac:dyDescent="0.35">
      <c r="A92" s="1"/>
      <c r="B92" s="1"/>
      <c r="C92" s="1"/>
      <c r="D92" s="1"/>
      <c r="E92" s="1"/>
      <c r="F92" s="1"/>
      <c r="G92" s="1"/>
      <c r="H92" s="1"/>
      <c r="I92" s="1"/>
      <c r="J92" s="1"/>
      <c r="K92" s="1"/>
      <c r="L92" s="1"/>
      <c r="M92" s="1"/>
      <c r="N92" s="1"/>
      <c r="O92" s="1"/>
      <c r="P92" s="1"/>
      <c r="Q92" s="1"/>
    </row>
    <row r="93" spans="1:17" x14ac:dyDescent="0.35">
      <c r="A93" s="1"/>
      <c r="B93" s="1"/>
      <c r="C93" s="1"/>
      <c r="D93" s="1"/>
      <c r="E93" s="1"/>
      <c r="F93" s="1"/>
      <c r="G93" s="1"/>
      <c r="H93" s="1"/>
      <c r="I93" s="1"/>
      <c r="J93" s="1"/>
      <c r="K93" s="1"/>
      <c r="L93" s="1"/>
      <c r="M93" s="1"/>
      <c r="N93" s="1"/>
      <c r="O93" s="1"/>
      <c r="P93" s="1"/>
      <c r="Q93" s="1"/>
    </row>
    <row r="94" spans="1:17" x14ac:dyDescent="0.35">
      <c r="A94" s="1"/>
      <c r="B94" s="1"/>
      <c r="C94" s="1"/>
      <c r="D94" s="1"/>
      <c r="E94" s="1"/>
      <c r="F94" s="1"/>
      <c r="G94" s="1"/>
      <c r="H94" s="1"/>
      <c r="I94" s="1"/>
      <c r="J94" s="1"/>
      <c r="K94" s="1"/>
      <c r="L94" s="1"/>
      <c r="M94" s="1"/>
      <c r="N94" s="1"/>
      <c r="O94" s="1"/>
      <c r="P94" s="1"/>
      <c r="Q94" s="1"/>
    </row>
    <row r="95" spans="1:17" x14ac:dyDescent="0.35">
      <c r="A95" s="1"/>
      <c r="B95" s="1"/>
      <c r="C95" s="1"/>
      <c r="D95" s="1"/>
      <c r="E95" s="1"/>
      <c r="F95" s="1"/>
      <c r="G95" s="1"/>
      <c r="H95" s="1"/>
      <c r="I95" s="1"/>
      <c r="J95" s="1"/>
      <c r="K95" s="1"/>
      <c r="L95" s="1"/>
      <c r="M95" s="1"/>
      <c r="N95" s="1"/>
      <c r="O95" s="1"/>
      <c r="P95" s="1"/>
      <c r="Q95" s="1"/>
    </row>
    <row r="96" spans="1:17" x14ac:dyDescent="0.35">
      <c r="A96" s="1"/>
      <c r="B96" s="1"/>
      <c r="C96" s="1"/>
      <c r="D96" s="1"/>
      <c r="E96" s="1"/>
      <c r="F96" s="1"/>
      <c r="G96" s="1"/>
      <c r="H96" s="1"/>
      <c r="I96" s="1"/>
      <c r="J96" s="1"/>
      <c r="K96" s="1"/>
      <c r="L96" s="1"/>
      <c r="M96" s="1"/>
      <c r="N96" s="1"/>
      <c r="O96" s="1"/>
      <c r="P96" s="1"/>
      <c r="Q96" s="1"/>
    </row>
    <row r="97" spans="1:17" x14ac:dyDescent="0.35">
      <c r="A97" s="1"/>
      <c r="B97" s="1"/>
      <c r="C97" s="1"/>
      <c r="D97" s="1"/>
      <c r="E97" s="1"/>
      <c r="F97" s="1"/>
      <c r="G97" s="1"/>
      <c r="H97" s="1"/>
      <c r="I97" s="1"/>
      <c r="J97" s="1"/>
      <c r="K97" s="1"/>
      <c r="L97" s="1"/>
      <c r="M97" s="1"/>
      <c r="N97" s="1"/>
      <c r="O97" s="1"/>
      <c r="P97" s="1"/>
      <c r="Q97" s="1"/>
    </row>
    <row r="98" spans="1:17" x14ac:dyDescent="0.35">
      <c r="A98" s="1"/>
      <c r="B98" s="1"/>
      <c r="C98" s="1"/>
      <c r="D98" s="1"/>
      <c r="E98" s="1"/>
      <c r="F98" s="1"/>
      <c r="G98" s="1"/>
      <c r="H98" s="1"/>
      <c r="I98" s="1"/>
      <c r="J98" s="1"/>
      <c r="K98" s="1"/>
      <c r="L98" s="1"/>
      <c r="M98" s="1"/>
      <c r="N98" s="1"/>
      <c r="O98" s="1"/>
      <c r="P98" s="1"/>
      <c r="Q98" s="1"/>
    </row>
    <row r="99" spans="1:17" x14ac:dyDescent="0.35">
      <c r="A99" s="1"/>
      <c r="B99" s="1"/>
      <c r="C99" s="1"/>
      <c r="D99" s="1"/>
      <c r="E99" s="1"/>
      <c r="F99" s="1"/>
      <c r="G99" s="1"/>
      <c r="H99" s="1"/>
      <c r="I99" s="1"/>
      <c r="J99" s="1"/>
      <c r="K99" s="1"/>
      <c r="L99" s="1"/>
      <c r="M99" s="1"/>
      <c r="N99" s="1"/>
      <c r="O99" s="1"/>
      <c r="P99" s="1"/>
      <c r="Q99" s="1"/>
    </row>
    <row r="100" spans="1:17" x14ac:dyDescent="0.35">
      <c r="A100" s="1"/>
      <c r="B100" s="1"/>
      <c r="C100" s="1"/>
      <c r="D100" s="1"/>
      <c r="E100" s="1"/>
      <c r="F100" s="1"/>
      <c r="G100" s="1"/>
      <c r="H100" s="1"/>
      <c r="I100" s="1"/>
      <c r="J100" s="1"/>
      <c r="K100" s="1"/>
      <c r="L100" s="1"/>
      <c r="M100" s="1"/>
      <c r="N100" s="1"/>
      <c r="O100" s="1"/>
      <c r="P100" s="1"/>
      <c r="Q100" s="1"/>
    </row>
    <row r="101" spans="1:17" x14ac:dyDescent="0.35">
      <c r="A101" s="1"/>
      <c r="B101" s="1"/>
      <c r="C101" s="1"/>
      <c r="D101" s="1"/>
      <c r="E101" s="1"/>
      <c r="F101" s="1"/>
      <c r="G101" s="1"/>
      <c r="H101" s="1"/>
      <c r="I101" s="1"/>
      <c r="J101" s="1"/>
      <c r="K101" s="1"/>
      <c r="L101" s="1"/>
      <c r="M101" s="1"/>
      <c r="N101" s="1"/>
      <c r="O101" s="1"/>
      <c r="P101" s="1"/>
      <c r="Q101" s="1"/>
    </row>
    <row r="102" spans="1:17" x14ac:dyDescent="0.35">
      <c r="A102" s="1"/>
      <c r="B102" s="1"/>
      <c r="C102" s="1"/>
      <c r="D102" s="1"/>
      <c r="E102" s="1"/>
      <c r="F102" s="1"/>
      <c r="G102" s="1"/>
      <c r="H102" s="1"/>
      <c r="I102" s="1"/>
      <c r="J102" s="1"/>
      <c r="K102" s="1"/>
      <c r="L102" s="1"/>
      <c r="M102" s="1"/>
      <c r="N102" s="1"/>
      <c r="O102" s="1"/>
      <c r="P102" s="1"/>
      <c r="Q102" s="1"/>
    </row>
    <row r="103" spans="1:17" x14ac:dyDescent="0.35">
      <c r="A103" s="1"/>
      <c r="B103" s="1"/>
      <c r="C103" s="1"/>
      <c r="D103" s="1"/>
      <c r="E103" s="1"/>
      <c r="F103" s="1"/>
      <c r="G103" s="1"/>
      <c r="H103" s="1"/>
      <c r="I103" s="1"/>
      <c r="J103" s="1"/>
      <c r="K103" s="1"/>
      <c r="L103" s="1"/>
      <c r="M103" s="1"/>
      <c r="N103" s="1"/>
      <c r="O103" s="1"/>
      <c r="P103" s="1"/>
      <c r="Q103" s="1"/>
    </row>
    <row r="104" spans="1:17" x14ac:dyDescent="0.35">
      <c r="A104" s="1"/>
      <c r="B104" s="1"/>
      <c r="C104" s="1"/>
      <c r="D104" s="1"/>
      <c r="E104" s="1"/>
      <c r="F104" s="1"/>
      <c r="G104" s="1"/>
      <c r="H104" s="1"/>
      <c r="I104" s="1"/>
      <c r="J104" s="1"/>
      <c r="K104" s="1"/>
      <c r="L104" s="1"/>
      <c r="M104" s="1"/>
      <c r="N104" s="1"/>
      <c r="O104" s="1"/>
      <c r="P104" s="1"/>
      <c r="Q104" s="1"/>
    </row>
    <row r="105" spans="1:17" x14ac:dyDescent="0.35">
      <c r="A105" s="1"/>
      <c r="B105" s="1"/>
      <c r="C105" s="1"/>
      <c r="D105" s="1"/>
      <c r="E105" s="1"/>
      <c r="F105" s="1"/>
      <c r="G105" s="1"/>
      <c r="H105" s="1"/>
      <c r="I105" s="1"/>
      <c r="J105" s="1"/>
      <c r="K105" s="1"/>
      <c r="L105" s="1"/>
      <c r="M105" s="1"/>
      <c r="N105" s="1"/>
      <c r="O105" s="1"/>
      <c r="P105" s="1"/>
      <c r="Q105" s="1"/>
    </row>
    <row r="106" spans="1:17" x14ac:dyDescent="0.35">
      <c r="A106" s="1"/>
      <c r="B106" s="1"/>
      <c r="C106" s="1"/>
      <c r="D106" s="1"/>
      <c r="E106" s="1"/>
      <c r="F106" s="1"/>
      <c r="G106" s="1"/>
      <c r="H106" s="1"/>
      <c r="I106" s="1"/>
      <c r="J106" s="1"/>
      <c r="K106" s="1"/>
      <c r="L106" s="1"/>
      <c r="M106" s="1"/>
      <c r="N106" s="1"/>
      <c r="O106" s="1"/>
      <c r="P106" s="1"/>
      <c r="Q106" s="1"/>
    </row>
    <row r="107" spans="1:17" x14ac:dyDescent="0.35">
      <c r="A107" s="1"/>
      <c r="B107" s="1"/>
      <c r="C107" s="1"/>
      <c r="D107" s="1"/>
      <c r="E107" s="1"/>
      <c r="F107" s="1"/>
      <c r="G107" s="1"/>
      <c r="H107" s="1"/>
      <c r="I107" s="1"/>
      <c r="J107" s="1"/>
      <c r="K107" s="1"/>
      <c r="L107" s="1"/>
      <c r="M107" s="1"/>
      <c r="N107" s="1"/>
      <c r="O107" s="1"/>
      <c r="P107" s="1"/>
      <c r="Q107" s="1"/>
    </row>
    <row r="108" spans="1:17" x14ac:dyDescent="0.35">
      <c r="A108" s="1"/>
      <c r="B108" s="1"/>
      <c r="C108" s="1"/>
      <c r="D108" s="1"/>
      <c r="E108" s="1"/>
      <c r="F108" s="1"/>
      <c r="G108" s="1"/>
      <c r="H108" s="1"/>
      <c r="I108" s="1"/>
      <c r="J108" s="1"/>
      <c r="K108" s="1"/>
      <c r="L108" s="1"/>
      <c r="M108" s="1"/>
      <c r="N108" s="1"/>
      <c r="O108" s="1"/>
      <c r="P108" s="1"/>
      <c r="Q108" s="1"/>
    </row>
    <row r="109" spans="1:17" x14ac:dyDescent="0.35">
      <c r="A109" s="1"/>
      <c r="B109" s="1"/>
      <c r="C109" s="1"/>
      <c r="D109" s="1"/>
      <c r="E109" s="1"/>
      <c r="F109" s="1"/>
      <c r="G109" s="1"/>
      <c r="H109" s="1"/>
      <c r="I109" s="1"/>
      <c r="J109" s="1"/>
      <c r="K109" s="1"/>
      <c r="L109" s="1"/>
      <c r="M109" s="1"/>
      <c r="N109" s="1"/>
      <c r="O109" s="1"/>
      <c r="P109" s="1"/>
      <c r="Q109" s="1"/>
    </row>
    <row r="110" spans="1:17" x14ac:dyDescent="0.35">
      <c r="A110" s="1"/>
      <c r="B110" s="1"/>
      <c r="C110" s="1"/>
      <c r="D110" s="1"/>
      <c r="E110" s="1"/>
      <c r="F110" s="1"/>
      <c r="G110" s="1"/>
      <c r="H110" s="1"/>
      <c r="I110" s="1"/>
      <c r="J110" s="1"/>
      <c r="K110" s="1"/>
      <c r="L110" s="1"/>
      <c r="M110" s="1"/>
      <c r="N110" s="1"/>
      <c r="O110" s="1"/>
      <c r="P110" s="1"/>
      <c r="Q110" s="1"/>
    </row>
    <row r="111" spans="1:17" x14ac:dyDescent="0.35">
      <c r="A111" s="1"/>
      <c r="B111" s="1"/>
      <c r="C111" s="1"/>
      <c r="D111" s="1"/>
      <c r="E111" s="1"/>
      <c r="F111" s="1"/>
      <c r="G111" s="1"/>
      <c r="H111" s="1"/>
      <c r="I111" s="1"/>
      <c r="J111" s="1"/>
      <c r="K111" s="1"/>
      <c r="L111" s="1"/>
      <c r="M111" s="1"/>
      <c r="N111" s="1"/>
      <c r="O111" s="1"/>
      <c r="P111" s="1"/>
      <c r="Q111" s="1"/>
    </row>
    <row r="112" spans="1:17" x14ac:dyDescent="0.35">
      <c r="A112" s="1"/>
      <c r="B112" s="1"/>
      <c r="C112" s="1"/>
      <c r="D112" s="1"/>
      <c r="E112" s="1"/>
      <c r="F112" s="1"/>
      <c r="G112" s="1"/>
      <c r="H112" s="1"/>
      <c r="I112" s="1"/>
      <c r="J112" s="1"/>
      <c r="K112" s="1"/>
      <c r="L112" s="1"/>
      <c r="M112" s="1"/>
      <c r="N112" s="1"/>
      <c r="O112" s="1"/>
      <c r="P112" s="1"/>
      <c r="Q112" s="1"/>
    </row>
    <row r="113" spans="1:17" x14ac:dyDescent="0.35">
      <c r="A113" s="1"/>
      <c r="B113" s="1"/>
      <c r="C113" s="1"/>
      <c r="D113" s="1"/>
      <c r="E113" s="1"/>
      <c r="F113" s="1"/>
      <c r="G113" s="1"/>
      <c r="H113" s="1"/>
      <c r="I113" s="1"/>
      <c r="J113" s="1"/>
      <c r="K113" s="1"/>
      <c r="L113" s="1"/>
      <c r="M113" s="1"/>
      <c r="N113" s="1"/>
      <c r="O113" s="1"/>
      <c r="P113" s="1"/>
      <c r="Q113" s="1"/>
    </row>
    <row r="114" spans="1:17" x14ac:dyDescent="0.35">
      <c r="A114" s="1"/>
      <c r="B114" s="1"/>
      <c r="C114" s="1"/>
      <c r="D114" s="1"/>
      <c r="E114" s="1"/>
      <c r="F114" s="1"/>
      <c r="G114" s="1"/>
      <c r="H114" s="1"/>
      <c r="I114" s="1"/>
      <c r="J114" s="1"/>
      <c r="K114" s="1"/>
      <c r="L114" s="1"/>
      <c r="M114" s="1"/>
      <c r="N114" s="1"/>
      <c r="O114" s="1"/>
      <c r="P114" s="1"/>
      <c r="Q114" s="1"/>
    </row>
    <row r="115" spans="1:17" x14ac:dyDescent="0.35">
      <c r="A115" s="1"/>
      <c r="B115" s="1"/>
      <c r="C115" s="1"/>
      <c r="D115" s="1"/>
      <c r="E115" s="1"/>
      <c r="F115" s="1"/>
      <c r="G115" s="1"/>
      <c r="H115" s="1"/>
      <c r="I115" s="1"/>
      <c r="J115" s="1"/>
      <c r="K115" s="1"/>
      <c r="L115" s="1"/>
      <c r="M115" s="1"/>
      <c r="N115" s="1"/>
      <c r="O115" s="1"/>
      <c r="P115" s="1"/>
      <c r="Q115" s="1"/>
    </row>
    <row r="116" spans="1:17" x14ac:dyDescent="0.35">
      <c r="A116" s="1"/>
      <c r="B116" s="1"/>
      <c r="C116" s="1"/>
      <c r="D116" s="1"/>
      <c r="E116" s="1"/>
      <c r="F116" s="1"/>
      <c r="G116" s="1"/>
      <c r="H116" s="1"/>
      <c r="I116" s="1"/>
      <c r="J116" s="1"/>
      <c r="K116" s="1"/>
      <c r="L116" s="1"/>
      <c r="M116" s="1"/>
      <c r="N116" s="1"/>
      <c r="O116" s="1"/>
      <c r="P116" s="1"/>
      <c r="Q116" s="1"/>
    </row>
    <row r="117" spans="1:17" x14ac:dyDescent="0.35">
      <c r="A117" s="1"/>
      <c r="B117" s="1"/>
      <c r="C117" s="1"/>
      <c r="D117" s="1"/>
      <c r="E117" s="1"/>
      <c r="F117" s="1"/>
      <c r="G117" s="1"/>
      <c r="H117" s="1"/>
      <c r="I117" s="1"/>
      <c r="J117" s="1"/>
      <c r="K117" s="1"/>
      <c r="L117" s="1"/>
      <c r="M117" s="1"/>
      <c r="N117" s="1"/>
      <c r="O117" s="1"/>
      <c r="P117" s="1"/>
      <c r="Q117" s="1"/>
    </row>
    <row r="118" spans="1:17" x14ac:dyDescent="0.35">
      <c r="A118" s="1"/>
      <c r="B118" s="1"/>
      <c r="C118" s="1"/>
      <c r="D118" s="1"/>
      <c r="E118" s="1"/>
      <c r="F118" s="1"/>
      <c r="G118" s="1"/>
      <c r="H118" s="1"/>
      <c r="I118" s="1"/>
      <c r="J118" s="1"/>
      <c r="K118" s="1"/>
      <c r="L118" s="1"/>
      <c r="M118" s="1"/>
      <c r="N118" s="1"/>
      <c r="O118" s="1"/>
      <c r="P118" s="1"/>
      <c r="Q118" s="1"/>
    </row>
    <row r="119" spans="1:17" x14ac:dyDescent="0.35">
      <c r="A119" s="1"/>
      <c r="B119" s="1"/>
      <c r="C119" s="1"/>
      <c r="D119" s="1"/>
      <c r="E119" s="1"/>
      <c r="F119" s="1"/>
      <c r="G119" s="1"/>
      <c r="H119" s="1"/>
      <c r="I119" s="1"/>
      <c r="J119" s="1"/>
      <c r="K119" s="1"/>
      <c r="L119" s="1"/>
      <c r="M119" s="1"/>
      <c r="N119" s="1"/>
      <c r="O119" s="1"/>
      <c r="P119" s="1"/>
      <c r="Q119" s="1"/>
    </row>
    <row r="120" spans="1:17" x14ac:dyDescent="0.35">
      <c r="A120" s="1"/>
      <c r="B120" s="1"/>
      <c r="C120" s="1"/>
      <c r="D120" s="1"/>
      <c r="E120" s="1"/>
      <c r="F120" s="1"/>
      <c r="G120" s="1"/>
      <c r="H120" s="1"/>
      <c r="I120" s="1"/>
      <c r="J120" s="1"/>
      <c r="K120" s="1"/>
      <c r="L120" s="1"/>
      <c r="M120" s="1"/>
      <c r="N120" s="1"/>
      <c r="O120" s="1"/>
      <c r="P120" s="1"/>
      <c r="Q120" s="1"/>
    </row>
    <row r="121" spans="1:17" x14ac:dyDescent="0.35">
      <c r="A121" s="1"/>
      <c r="B121" s="1"/>
      <c r="C121" s="1"/>
      <c r="D121" s="1"/>
      <c r="E121" s="1"/>
      <c r="F121" s="1"/>
      <c r="G121" s="1"/>
      <c r="H121" s="1"/>
      <c r="I121" s="1"/>
      <c r="J121" s="1"/>
      <c r="K121" s="1"/>
      <c r="L121" s="1"/>
      <c r="M121" s="1"/>
      <c r="N121" s="1"/>
      <c r="O121" s="1"/>
      <c r="P121" s="1"/>
      <c r="Q121" s="1"/>
    </row>
    <row r="122" spans="1:17" x14ac:dyDescent="0.35">
      <c r="A122" s="1"/>
      <c r="B122" s="1"/>
      <c r="C122" s="1"/>
      <c r="D122" s="1"/>
      <c r="E122" s="1"/>
      <c r="F122" s="1"/>
      <c r="G122" s="1"/>
      <c r="H122" s="1"/>
      <c r="I122" s="1"/>
      <c r="J122" s="1"/>
      <c r="K122" s="1"/>
      <c r="L122" s="1"/>
      <c r="M122" s="1"/>
      <c r="N122" s="1"/>
      <c r="O122" s="1"/>
      <c r="P122" s="1"/>
      <c r="Q122" s="1"/>
    </row>
    <row r="123" spans="1:17" x14ac:dyDescent="0.35">
      <c r="A123" s="1"/>
      <c r="B123" s="1"/>
      <c r="C123" s="1"/>
      <c r="D123" s="1"/>
      <c r="E123" s="1"/>
      <c r="F123" s="1"/>
      <c r="G123" s="1"/>
      <c r="H123" s="1"/>
      <c r="I123" s="1"/>
      <c r="J123" s="1"/>
      <c r="K123" s="1"/>
      <c r="L123" s="1"/>
      <c r="M123" s="1"/>
      <c r="N123" s="1"/>
      <c r="O123" s="1"/>
      <c r="P123" s="1"/>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c r="B125" s="1"/>
      <c r="C125" s="1"/>
      <c r="D125" s="1"/>
      <c r="E125" s="1"/>
      <c r="F125" s="1"/>
      <c r="G125" s="1"/>
      <c r="H125" s="1"/>
      <c r="I125" s="1"/>
      <c r="J125" s="1"/>
      <c r="K125" s="1"/>
      <c r="L125" s="1"/>
      <c r="M125" s="1"/>
      <c r="N125" s="1"/>
      <c r="O125" s="1"/>
      <c r="P125" s="1"/>
      <c r="Q125" s="1"/>
    </row>
    <row r="126" spans="1:17" x14ac:dyDescent="0.35">
      <c r="A126" s="1"/>
      <c r="B126" s="1"/>
      <c r="C126" s="1"/>
      <c r="D126" s="1"/>
      <c r="E126" s="1"/>
      <c r="F126" s="1"/>
      <c r="G126" s="1"/>
      <c r="H126" s="1"/>
      <c r="I126" s="1"/>
      <c r="J126" s="1"/>
      <c r="K126" s="1"/>
      <c r="L126" s="1"/>
      <c r="M126" s="1"/>
      <c r="N126" s="1"/>
      <c r="O126" s="1"/>
      <c r="P126" s="1"/>
      <c r="Q126" s="1"/>
    </row>
    <row r="127" spans="1:17" x14ac:dyDescent="0.35">
      <c r="A127" s="1"/>
      <c r="B127" s="1"/>
      <c r="C127" s="1"/>
      <c r="D127" s="1"/>
      <c r="E127" s="1"/>
      <c r="F127" s="1"/>
      <c r="G127" s="1"/>
      <c r="H127" s="1"/>
      <c r="I127" s="1"/>
      <c r="J127" s="1"/>
      <c r="K127" s="1"/>
      <c r="L127" s="1"/>
      <c r="M127" s="1"/>
      <c r="N127" s="1"/>
      <c r="O127" s="1"/>
      <c r="P127" s="1"/>
      <c r="Q127" s="1"/>
    </row>
    <row r="128" spans="1:17" x14ac:dyDescent="0.35">
      <c r="A128" s="1"/>
      <c r="B128" s="1"/>
      <c r="C128" s="1"/>
      <c r="D128" s="1"/>
      <c r="E128" s="1"/>
      <c r="F128" s="1"/>
      <c r="G128" s="1"/>
      <c r="H128" s="1"/>
      <c r="I128" s="1"/>
      <c r="J128" s="1"/>
      <c r="K128" s="1"/>
      <c r="L128" s="1"/>
      <c r="M128" s="1"/>
      <c r="N128" s="1"/>
      <c r="O128" s="1"/>
      <c r="P128" s="1"/>
      <c r="Q128" s="1"/>
    </row>
    <row r="129" spans="1:17" x14ac:dyDescent="0.35">
      <c r="A129" s="1"/>
      <c r="B129" s="1"/>
      <c r="C129" s="1"/>
      <c r="D129" s="1"/>
      <c r="E129" s="1"/>
      <c r="F129" s="1"/>
      <c r="G129" s="1"/>
      <c r="H129" s="1"/>
      <c r="I129" s="1"/>
      <c r="J129" s="1"/>
      <c r="K129" s="1"/>
      <c r="L129" s="1"/>
      <c r="M129" s="1"/>
      <c r="N129" s="1"/>
      <c r="O129" s="1"/>
      <c r="P129" s="1"/>
      <c r="Q129" s="1"/>
    </row>
    <row r="130" spans="1:17" x14ac:dyDescent="0.35">
      <c r="A130" s="1"/>
      <c r="B130" s="1"/>
      <c r="C130" s="1"/>
      <c r="D130" s="1"/>
      <c r="E130" s="1"/>
      <c r="F130" s="1"/>
      <c r="G130" s="1"/>
      <c r="H130" s="1"/>
      <c r="I130" s="1"/>
      <c r="J130" s="1"/>
      <c r="K130" s="1"/>
      <c r="L130" s="1"/>
      <c r="M130" s="1"/>
      <c r="N130" s="1"/>
      <c r="O130" s="1"/>
      <c r="P130" s="1"/>
      <c r="Q130" s="1"/>
    </row>
    <row r="131" spans="1:17" x14ac:dyDescent="0.35">
      <c r="A131" s="1"/>
      <c r="B131" s="1"/>
      <c r="C131" s="1"/>
      <c r="D131" s="1"/>
      <c r="E131" s="1"/>
      <c r="F131" s="1"/>
      <c r="G131" s="1"/>
      <c r="H131" s="1"/>
      <c r="I131" s="1"/>
      <c r="J131" s="1"/>
      <c r="K131" s="1"/>
      <c r="L131" s="1"/>
      <c r="M131" s="1"/>
      <c r="N131" s="1"/>
      <c r="O131" s="1"/>
      <c r="P131" s="1"/>
      <c r="Q131" s="1"/>
    </row>
    <row r="132" spans="1:17" x14ac:dyDescent="0.35">
      <c r="A132" s="1"/>
      <c r="B132" s="1"/>
      <c r="C132" s="1"/>
      <c r="D132" s="1"/>
      <c r="E132" s="1"/>
      <c r="F132" s="1"/>
      <c r="G132" s="1"/>
      <c r="H132" s="1"/>
      <c r="I132" s="1"/>
      <c r="J132" s="1"/>
      <c r="K132" s="1"/>
      <c r="L132" s="1"/>
      <c r="M132" s="1"/>
      <c r="N132" s="1"/>
      <c r="O132" s="1"/>
      <c r="P132" s="1"/>
      <c r="Q132" s="1"/>
    </row>
    <row r="133" spans="1:17" x14ac:dyDescent="0.35">
      <c r="A133" s="1"/>
      <c r="B133" s="1"/>
      <c r="C133" s="1"/>
      <c r="D133" s="1"/>
      <c r="E133" s="1"/>
      <c r="F133" s="1"/>
      <c r="G133" s="1"/>
      <c r="H133" s="1"/>
      <c r="I133" s="1"/>
      <c r="J133" s="1"/>
      <c r="K133" s="1"/>
      <c r="L133" s="1"/>
      <c r="M133" s="1"/>
      <c r="N133" s="1"/>
      <c r="O133" s="1"/>
      <c r="P133" s="1"/>
      <c r="Q133" s="1"/>
    </row>
    <row r="134" spans="1:17" x14ac:dyDescent="0.35">
      <c r="A134" s="1"/>
      <c r="B134" s="1"/>
      <c r="C134" s="1"/>
      <c r="D134" s="1"/>
      <c r="E134" s="1"/>
      <c r="F134" s="1"/>
      <c r="G134" s="1"/>
      <c r="H134" s="1"/>
      <c r="I134" s="1"/>
      <c r="J134" s="1"/>
      <c r="K134" s="1"/>
      <c r="L134" s="1"/>
      <c r="M134" s="1"/>
      <c r="N134" s="1"/>
      <c r="O134" s="1"/>
      <c r="P134" s="1"/>
      <c r="Q134" s="1"/>
    </row>
    <row r="135" spans="1:17" x14ac:dyDescent="0.35">
      <c r="A135" s="1"/>
      <c r="B135" s="1"/>
      <c r="C135" s="1"/>
      <c r="D135" s="1"/>
      <c r="E135" s="1"/>
      <c r="F135" s="1"/>
      <c r="G135" s="1"/>
      <c r="H135" s="1"/>
      <c r="I135" s="1"/>
      <c r="J135" s="1"/>
      <c r="K135" s="1"/>
      <c r="L135" s="1"/>
      <c r="M135" s="1"/>
      <c r="N135" s="1"/>
      <c r="O135" s="1"/>
      <c r="P135" s="1"/>
      <c r="Q135" s="1"/>
    </row>
    <row r="136" spans="1:17" x14ac:dyDescent="0.35">
      <c r="A136" s="1"/>
      <c r="B136" s="1"/>
      <c r="C136" s="1"/>
      <c r="D136" s="1"/>
      <c r="E136" s="1"/>
      <c r="F136" s="1"/>
      <c r="G136" s="1"/>
      <c r="H136" s="1"/>
      <c r="I136" s="1"/>
      <c r="J136" s="1"/>
      <c r="K136" s="1"/>
      <c r="L136" s="1"/>
      <c r="M136" s="1"/>
      <c r="N136" s="1"/>
      <c r="O136" s="1"/>
      <c r="P136" s="1"/>
      <c r="Q136" s="1"/>
    </row>
    <row r="137" spans="1:17" x14ac:dyDescent="0.35">
      <c r="A137" s="1"/>
      <c r="B137" s="1"/>
      <c r="C137" s="1"/>
      <c r="D137" s="1"/>
      <c r="E137" s="1"/>
      <c r="F137" s="1"/>
      <c r="G137" s="1"/>
      <c r="H137" s="1"/>
      <c r="I137" s="1"/>
      <c r="J137" s="1"/>
      <c r="K137" s="1"/>
      <c r="L137" s="1"/>
      <c r="M137" s="1"/>
      <c r="N137" s="1"/>
      <c r="O137" s="1"/>
      <c r="P137" s="1"/>
      <c r="Q137" s="1"/>
    </row>
    <row r="138" spans="1:17" x14ac:dyDescent="0.35">
      <c r="A138" s="1"/>
      <c r="B138" s="1"/>
      <c r="C138" s="1"/>
      <c r="D138" s="1"/>
      <c r="E138" s="1"/>
      <c r="F138" s="1"/>
      <c r="G138" s="1"/>
      <c r="H138" s="1"/>
      <c r="I138" s="1"/>
      <c r="J138" s="1"/>
      <c r="K138" s="1"/>
      <c r="L138" s="1"/>
      <c r="M138" s="1"/>
      <c r="N138" s="1"/>
      <c r="O138" s="1"/>
      <c r="P138" s="1"/>
      <c r="Q138" s="1"/>
    </row>
    <row r="139" spans="1:17" x14ac:dyDescent="0.35">
      <c r="A139" s="1"/>
      <c r="B139" s="1"/>
      <c r="C139" s="1"/>
      <c r="D139" s="1"/>
      <c r="E139" s="1"/>
      <c r="F139" s="1"/>
      <c r="G139" s="1"/>
      <c r="H139" s="1"/>
      <c r="I139" s="1"/>
      <c r="J139" s="1"/>
      <c r="K139" s="1"/>
      <c r="L139" s="1"/>
      <c r="M139" s="1"/>
      <c r="N139" s="1"/>
      <c r="O139" s="1"/>
      <c r="P139" s="1"/>
      <c r="Q139" s="1"/>
    </row>
    <row r="140" spans="1:17" x14ac:dyDescent="0.35">
      <c r="A140" s="1"/>
      <c r="B140" s="1"/>
      <c r="C140" s="1"/>
      <c r="D140" s="1"/>
      <c r="E140" s="1"/>
      <c r="F140" s="1"/>
      <c r="G140" s="1"/>
      <c r="H140" s="1"/>
      <c r="I140" s="1"/>
      <c r="J140" s="1"/>
      <c r="K140" s="1"/>
      <c r="L140" s="1"/>
      <c r="M140" s="1"/>
      <c r="N140" s="1"/>
      <c r="O140" s="1"/>
      <c r="P140" s="1"/>
      <c r="Q140" s="1"/>
    </row>
    <row r="141" spans="1:17" x14ac:dyDescent="0.35">
      <c r="A141" s="1"/>
      <c r="B141" s="1"/>
      <c r="C141" s="1"/>
      <c r="D141" s="1"/>
      <c r="E141" s="1"/>
      <c r="F141" s="1"/>
      <c r="G141" s="1"/>
      <c r="H141" s="1"/>
      <c r="I141" s="1"/>
      <c r="J141" s="1"/>
      <c r="K141" s="1"/>
      <c r="L141" s="1"/>
      <c r="M141" s="1"/>
      <c r="N141" s="1"/>
      <c r="O141" s="1"/>
      <c r="P141" s="1"/>
      <c r="Q141" s="1"/>
    </row>
    <row r="142" spans="1:17" x14ac:dyDescent="0.35">
      <c r="A142" s="1"/>
      <c r="B142" s="1"/>
      <c r="C142" s="1"/>
      <c r="D142" s="1"/>
      <c r="E142" s="1"/>
      <c r="F142" s="1"/>
      <c r="G142" s="1"/>
      <c r="H142" s="1"/>
      <c r="I142" s="1"/>
      <c r="J142" s="1"/>
      <c r="K142" s="1"/>
      <c r="L142" s="1"/>
      <c r="M142" s="1"/>
      <c r="N142" s="1"/>
      <c r="O142" s="1"/>
      <c r="P142" s="1"/>
      <c r="Q142" s="1"/>
    </row>
    <row r="143" spans="1:17" x14ac:dyDescent="0.35">
      <c r="A143" s="1"/>
      <c r="B143" s="1"/>
      <c r="C143" s="1"/>
      <c r="D143" s="1"/>
      <c r="E143" s="1"/>
      <c r="F143" s="1"/>
      <c r="G143" s="1"/>
      <c r="H143" s="1"/>
      <c r="I143" s="1"/>
      <c r="J143" s="1"/>
      <c r="K143" s="1"/>
      <c r="L143" s="1"/>
      <c r="M143" s="1"/>
      <c r="N143" s="1"/>
      <c r="O143" s="1"/>
      <c r="P143" s="1"/>
      <c r="Q143" s="1"/>
    </row>
    <row r="144" spans="1:17" x14ac:dyDescent="0.35">
      <c r="A144" s="1"/>
      <c r="B144" s="1"/>
      <c r="C144" s="1"/>
      <c r="D144" s="1"/>
      <c r="E144" s="1"/>
      <c r="F144" s="1"/>
      <c r="G144" s="1"/>
      <c r="H144" s="1"/>
      <c r="I144" s="1"/>
      <c r="J144" s="1"/>
      <c r="K144" s="1"/>
      <c r="L144" s="1"/>
      <c r="M144" s="1"/>
      <c r="N144" s="1"/>
      <c r="O144" s="1"/>
      <c r="P144" s="1"/>
      <c r="Q144" s="1"/>
    </row>
    <row r="145" spans="1:17" x14ac:dyDescent="0.35">
      <c r="A145" s="1"/>
      <c r="B145" s="1"/>
      <c r="C145" s="1"/>
      <c r="D145" s="1"/>
      <c r="E145" s="1"/>
      <c r="F145" s="1"/>
      <c r="G145" s="1"/>
      <c r="H145" s="1"/>
      <c r="I145" s="1"/>
      <c r="J145" s="1"/>
      <c r="K145" s="1"/>
      <c r="L145" s="1"/>
      <c r="M145" s="1"/>
      <c r="N145" s="1"/>
      <c r="O145" s="1"/>
      <c r="P145" s="1"/>
      <c r="Q145" s="1"/>
    </row>
    <row r="146" spans="1:17" x14ac:dyDescent="0.35">
      <c r="A146" s="1"/>
      <c r="B146" s="1"/>
      <c r="C146" s="1"/>
      <c r="D146" s="1"/>
      <c r="E146" s="1"/>
      <c r="F146" s="1"/>
      <c r="G146" s="1"/>
      <c r="H146" s="1"/>
      <c r="I146" s="1"/>
      <c r="J146" s="1"/>
      <c r="K146" s="1"/>
      <c r="L146" s="1"/>
      <c r="M146" s="1"/>
      <c r="N146" s="1"/>
      <c r="O146" s="1"/>
      <c r="P146" s="1"/>
      <c r="Q146" s="1"/>
    </row>
    <row r="147" spans="1:17" x14ac:dyDescent="0.35">
      <c r="A147" s="1"/>
      <c r="B147" s="1"/>
      <c r="C147" s="1"/>
      <c r="D147" s="1"/>
      <c r="E147" s="1"/>
      <c r="F147" s="1"/>
      <c r="G147" s="1"/>
      <c r="H147" s="1"/>
      <c r="I147" s="1"/>
      <c r="J147" s="1"/>
      <c r="K147" s="1"/>
      <c r="L147" s="1"/>
      <c r="M147" s="1"/>
      <c r="N147" s="1"/>
      <c r="O147" s="1"/>
      <c r="P147" s="1"/>
      <c r="Q147" s="1"/>
    </row>
    <row r="148" spans="1:17" x14ac:dyDescent="0.35">
      <c r="A148" s="1"/>
      <c r="B148" s="1"/>
      <c r="C148" s="1"/>
      <c r="D148" s="1"/>
      <c r="E148" s="1"/>
      <c r="F148" s="1"/>
      <c r="G148" s="1"/>
      <c r="H148" s="1"/>
      <c r="I148" s="1"/>
      <c r="J148" s="1"/>
      <c r="K148" s="1"/>
      <c r="L148" s="1"/>
      <c r="M148" s="1"/>
      <c r="N148" s="1"/>
      <c r="O148" s="1"/>
      <c r="P148" s="1"/>
      <c r="Q148" s="1"/>
    </row>
    <row r="149" spans="1:17" x14ac:dyDescent="0.35">
      <c r="A149" s="1"/>
      <c r="B149" s="1"/>
      <c r="C149" s="1"/>
      <c r="D149" s="1"/>
      <c r="E149" s="1"/>
      <c r="F149" s="1"/>
      <c r="G149" s="1"/>
      <c r="H149" s="1"/>
      <c r="I149" s="1"/>
      <c r="J149" s="1"/>
      <c r="K149" s="1"/>
      <c r="L149" s="1"/>
      <c r="M149" s="1"/>
      <c r="N149" s="1"/>
      <c r="O149" s="1"/>
      <c r="P149" s="1"/>
      <c r="Q149" s="1"/>
    </row>
    <row r="150" spans="1:17" x14ac:dyDescent="0.35">
      <c r="A150" s="1"/>
      <c r="B150" s="1"/>
      <c r="C150" s="1"/>
      <c r="D150" s="1"/>
      <c r="E150" s="1"/>
      <c r="F150" s="1"/>
      <c r="G150" s="1"/>
      <c r="H150" s="1"/>
      <c r="I150" s="1"/>
      <c r="J150" s="1"/>
      <c r="K150" s="1"/>
      <c r="L150" s="1"/>
      <c r="M150" s="1"/>
      <c r="N150" s="1"/>
      <c r="O150" s="1"/>
      <c r="P150" s="1"/>
      <c r="Q150" s="1"/>
    </row>
    <row r="151" spans="1:17" x14ac:dyDescent="0.35">
      <c r="A151" s="1"/>
      <c r="B151" s="1"/>
      <c r="C151" s="1"/>
      <c r="D151" s="1"/>
      <c r="E151" s="1"/>
      <c r="F151" s="1"/>
      <c r="G151" s="1"/>
      <c r="H151" s="1"/>
      <c r="I151" s="1"/>
      <c r="J151" s="1"/>
      <c r="K151" s="1"/>
      <c r="L151" s="1"/>
      <c r="M151" s="1"/>
      <c r="N151" s="1"/>
      <c r="O151" s="1"/>
      <c r="P151" s="1"/>
      <c r="Q151" s="1"/>
    </row>
    <row r="152" spans="1:17" x14ac:dyDescent="0.35">
      <c r="A152" s="1"/>
      <c r="B152" s="1"/>
      <c r="C152" s="1"/>
      <c r="D152" s="1"/>
      <c r="E152" s="1"/>
      <c r="F152" s="1"/>
      <c r="G152" s="1"/>
      <c r="H152" s="1"/>
      <c r="I152" s="1"/>
      <c r="J152" s="1"/>
      <c r="K152" s="1"/>
      <c r="L152" s="1"/>
      <c r="M152" s="1"/>
      <c r="N152" s="1"/>
      <c r="O152" s="1"/>
      <c r="P152" s="1"/>
      <c r="Q152" s="1"/>
    </row>
    <row r="153" spans="1:17" x14ac:dyDescent="0.35">
      <c r="A153" s="1"/>
      <c r="B153" s="1"/>
      <c r="C153" s="1"/>
      <c r="D153" s="1"/>
      <c r="E153" s="1"/>
      <c r="F153" s="1"/>
      <c r="G153" s="1"/>
      <c r="H153" s="1"/>
      <c r="I153" s="1"/>
      <c r="J153" s="1"/>
      <c r="K153" s="1"/>
      <c r="L153" s="1"/>
      <c r="M153" s="1"/>
      <c r="N153" s="1"/>
      <c r="O153" s="1"/>
      <c r="P153" s="1"/>
      <c r="Q153" s="1"/>
    </row>
    <row r="154" spans="1:17" x14ac:dyDescent="0.35">
      <c r="A154" s="1"/>
      <c r="B154" s="1"/>
      <c r="C154" s="1"/>
      <c r="D154" s="1"/>
      <c r="E154" s="1"/>
      <c r="F154" s="1"/>
      <c r="G154" s="1"/>
      <c r="H154" s="1"/>
      <c r="I154" s="1"/>
      <c r="J154" s="1"/>
      <c r="K154" s="1"/>
      <c r="L154" s="1"/>
      <c r="M154" s="1"/>
      <c r="N154" s="1"/>
      <c r="O154" s="1"/>
      <c r="P154" s="1"/>
      <c r="Q154" s="1"/>
    </row>
    <row r="155" spans="1:17" x14ac:dyDescent="0.35">
      <c r="A155" s="1"/>
      <c r="B155" s="1"/>
      <c r="C155" s="1"/>
      <c r="D155" s="1"/>
      <c r="E155" s="1"/>
      <c r="F155" s="1"/>
      <c r="G155" s="1"/>
      <c r="H155" s="1"/>
      <c r="I155" s="1"/>
      <c r="J155" s="1"/>
      <c r="K155" s="1"/>
      <c r="L155" s="1"/>
      <c r="M155" s="1"/>
      <c r="N155" s="1"/>
      <c r="O155" s="1"/>
      <c r="P155" s="1"/>
      <c r="Q155" s="1"/>
    </row>
    <row r="156" spans="1:17" x14ac:dyDescent="0.35">
      <c r="A156" s="1"/>
      <c r="B156" s="1"/>
      <c r="C156" s="1"/>
      <c r="D156" s="1"/>
      <c r="E156" s="1"/>
      <c r="F156" s="1"/>
      <c r="G156" s="1"/>
      <c r="H156" s="1"/>
      <c r="I156" s="1"/>
      <c r="J156" s="1"/>
      <c r="K156" s="1"/>
      <c r="L156" s="1"/>
      <c r="M156" s="1"/>
      <c r="N156" s="1"/>
      <c r="O156" s="1"/>
      <c r="P156" s="1"/>
      <c r="Q156" s="1"/>
    </row>
    <row r="157" spans="1:17" x14ac:dyDescent="0.35">
      <c r="A157" s="1"/>
      <c r="B157" s="1"/>
      <c r="C157" s="1"/>
      <c r="D157" s="1"/>
      <c r="E157" s="1"/>
      <c r="F157" s="1"/>
      <c r="G157" s="1"/>
      <c r="H157" s="1"/>
      <c r="I157" s="1"/>
      <c r="J157" s="1"/>
      <c r="K157" s="1"/>
      <c r="L157" s="1"/>
      <c r="M157" s="1"/>
      <c r="N157" s="1"/>
      <c r="O157" s="1"/>
      <c r="P157" s="1"/>
      <c r="Q157" s="1"/>
    </row>
    <row r="158" spans="1:17" x14ac:dyDescent="0.35">
      <c r="A158" s="1"/>
      <c r="B158" s="1"/>
      <c r="C158" s="1"/>
      <c r="D158" s="1"/>
      <c r="E158" s="1"/>
      <c r="F158" s="1"/>
      <c r="G158" s="1"/>
      <c r="H158" s="1"/>
      <c r="I158" s="1"/>
      <c r="J158" s="1"/>
      <c r="K158" s="1"/>
      <c r="L158" s="1"/>
      <c r="M158" s="1"/>
      <c r="N158" s="1"/>
      <c r="O158" s="1"/>
      <c r="P158" s="1"/>
      <c r="Q158" s="1"/>
    </row>
    <row r="159" spans="1:17" x14ac:dyDescent="0.35">
      <c r="A159" s="1"/>
      <c r="B159" s="1"/>
      <c r="C159" s="1"/>
      <c r="D159" s="1"/>
      <c r="E159" s="1"/>
      <c r="F159" s="1"/>
      <c r="G159" s="1"/>
      <c r="H159" s="1"/>
      <c r="I159" s="1"/>
      <c r="J159" s="1"/>
      <c r="K159" s="1"/>
      <c r="L159" s="1"/>
      <c r="M159" s="1"/>
      <c r="N159" s="1"/>
      <c r="O159" s="1"/>
      <c r="P159" s="1"/>
      <c r="Q159" s="1"/>
    </row>
    <row r="160" spans="1:17" x14ac:dyDescent="0.35">
      <c r="A160" s="1"/>
      <c r="B160" s="1"/>
      <c r="C160" s="1"/>
      <c r="D160" s="1"/>
      <c r="E160" s="1"/>
      <c r="F160" s="1"/>
      <c r="G160" s="1"/>
      <c r="H160" s="1"/>
      <c r="I160" s="1"/>
      <c r="J160" s="1"/>
      <c r="K160" s="1"/>
      <c r="L160" s="1"/>
      <c r="M160" s="1"/>
      <c r="N160" s="1"/>
      <c r="O160" s="1"/>
      <c r="P160" s="1"/>
      <c r="Q160" s="1"/>
    </row>
    <row r="161" spans="1:17" x14ac:dyDescent="0.35">
      <c r="A161" s="1"/>
      <c r="B161" s="1"/>
      <c r="C161" s="1"/>
      <c r="D161" s="1"/>
      <c r="E161" s="1"/>
      <c r="F161" s="1"/>
      <c r="G161" s="1"/>
      <c r="H161" s="1"/>
      <c r="I161" s="1"/>
      <c r="J161" s="1"/>
      <c r="K161" s="1"/>
      <c r="L161" s="1"/>
      <c r="M161" s="1"/>
      <c r="N161" s="1"/>
      <c r="O161" s="1"/>
      <c r="P161" s="1"/>
      <c r="Q161" s="1"/>
    </row>
    <row r="162" spans="1:17" x14ac:dyDescent="0.35">
      <c r="A162" s="1"/>
      <c r="B162" s="1"/>
      <c r="C162" s="1"/>
      <c r="D162" s="1"/>
      <c r="E162" s="1"/>
      <c r="F162" s="1"/>
      <c r="G162" s="1"/>
      <c r="H162" s="1"/>
      <c r="I162" s="1"/>
      <c r="J162" s="1"/>
      <c r="K162" s="1"/>
      <c r="L162" s="1"/>
      <c r="M162" s="1"/>
      <c r="N162" s="1"/>
      <c r="O162" s="1"/>
      <c r="P162" s="1"/>
      <c r="Q162" s="1"/>
    </row>
    <row r="163" spans="1:17" x14ac:dyDescent="0.35">
      <c r="A163" s="1"/>
      <c r="B163" s="1"/>
      <c r="C163" s="1"/>
      <c r="D163" s="1"/>
      <c r="E163" s="1"/>
      <c r="F163" s="1"/>
      <c r="G163" s="1"/>
      <c r="H163" s="1"/>
      <c r="I163" s="1"/>
      <c r="J163" s="1"/>
      <c r="K163" s="1"/>
      <c r="L163" s="1"/>
      <c r="M163" s="1"/>
      <c r="N163" s="1"/>
      <c r="O163" s="1"/>
      <c r="P163" s="1"/>
      <c r="Q163" s="1"/>
    </row>
    <row r="164" spans="1:17" x14ac:dyDescent="0.35">
      <c r="A164" s="1"/>
      <c r="B164" s="1"/>
      <c r="C164" s="1"/>
      <c r="D164" s="1"/>
      <c r="E164" s="1"/>
      <c r="F164" s="1"/>
      <c r="G164" s="1"/>
      <c r="H164" s="1"/>
      <c r="I164" s="1"/>
      <c r="J164" s="1"/>
      <c r="K164" s="1"/>
      <c r="L164" s="1"/>
      <c r="M164" s="1"/>
      <c r="N164" s="1"/>
      <c r="O164" s="1"/>
      <c r="P164" s="1"/>
      <c r="Q164" s="1"/>
    </row>
    <row r="165" spans="1:17" x14ac:dyDescent="0.35">
      <c r="A165" s="1"/>
      <c r="B165" s="1"/>
      <c r="C165" s="1"/>
      <c r="D165" s="1"/>
      <c r="E165" s="1"/>
      <c r="F165" s="1"/>
      <c r="G165" s="1"/>
      <c r="H165" s="1"/>
      <c r="I165" s="1"/>
      <c r="J165" s="1"/>
      <c r="K165" s="1"/>
      <c r="L165" s="1"/>
      <c r="M165" s="1"/>
      <c r="N165" s="1"/>
      <c r="O165" s="1"/>
      <c r="P165" s="1"/>
      <c r="Q165" s="1"/>
    </row>
    <row r="166" spans="1:17" x14ac:dyDescent="0.35">
      <c r="A166" s="1"/>
      <c r="B166" s="1"/>
      <c r="C166" s="1"/>
      <c r="D166" s="1"/>
      <c r="E166" s="1"/>
      <c r="F166" s="1"/>
      <c r="G166" s="1"/>
      <c r="H166" s="1"/>
      <c r="I166" s="1"/>
      <c r="J166" s="1"/>
      <c r="K166" s="1"/>
      <c r="L166" s="1"/>
      <c r="M166" s="1"/>
      <c r="N166" s="1"/>
      <c r="O166" s="1"/>
      <c r="P166" s="1"/>
      <c r="Q166" s="1"/>
    </row>
    <row r="167" spans="1:17" x14ac:dyDescent="0.35">
      <c r="A167" s="1"/>
      <c r="B167" s="1"/>
      <c r="C167" s="1"/>
      <c r="D167" s="1"/>
      <c r="E167" s="1"/>
      <c r="F167" s="1"/>
      <c r="G167" s="1"/>
      <c r="H167" s="1"/>
      <c r="I167" s="1"/>
      <c r="J167" s="1"/>
      <c r="K167" s="1"/>
      <c r="L167" s="1"/>
      <c r="M167" s="1"/>
      <c r="N167" s="1"/>
      <c r="O167" s="1"/>
      <c r="P167" s="1"/>
      <c r="Q167" s="1"/>
    </row>
    <row r="168" spans="1:17" x14ac:dyDescent="0.35">
      <c r="A168" s="1"/>
      <c r="B168" s="1"/>
      <c r="C168" s="1"/>
      <c r="D168" s="1"/>
      <c r="E168" s="1"/>
      <c r="F168" s="1"/>
      <c r="G168" s="1"/>
      <c r="H168" s="1"/>
      <c r="I168" s="1"/>
      <c r="J168" s="1"/>
      <c r="K168" s="1"/>
      <c r="L168" s="1"/>
      <c r="M168" s="1"/>
      <c r="N168" s="1"/>
      <c r="O168" s="1"/>
      <c r="P168" s="1"/>
      <c r="Q168" s="1"/>
    </row>
    <row r="169" spans="1:17" x14ac:dyDescent="0.35">
      <c r="A169" s="1"/>
      <c r="B169" s="1"/>
      <c r="C169" s="1"/>
      <c r="D169" s="1"/>
      <c r="E169" s="1"/>
      <c r="F169" s="1"/>
      <c r="G169" s="1"/>
      <c r="H169" s="1"/>
      <c r="I169" s="1"/>
      <c r="J169" s="1"/>
      <c r="K169" s="1"/>
      <c r="L169" s="1"/>
      <c r="M169" s="1"/>
      <c r="N169" s="1"/>
      <c r="O169" s="1"/>
      <c r="P169" s="1"/>
      <c r="Q169" s="1"/>
    </row>
    <row r="170" spans="1:17" x14ac:dyDescent="0.35">
      <c r="A170" s="1"/>
      <c r="B170" s="1"/>
      <c r="C170" s="1"/>
      <c r="D170" s="1"/>
      <c r="E170" s="1"/>
      <c r="F170" s="1"/>
      <c r="G170" s="1"/>
      <c r="H170" s="1"/>
      <c r="I170" s="1"/>
      <c r="J170" s="1"/>
      <c r="K170" s="1"/>
      <c r="L170" s="1"/>
      <c r="M170" s="1"/>
      <c r="N170" s="1"/>
      <c r="O170" s="1"/>
      <c r="P170" s="1"/>
      <c r="Q170" s="1"/>
    </row>
    <row r="171" spans="1:17" x14ac:dyDescent="0.35">
      <c r="A171" s="1"/>
      <c r="B171" s="1"/>
      <c r="C171" s="1"/>
      <c r="D171" s="1"/>
      <c r="E171" s="1"/>
      <c r="F171" s="1"/>
      <c r="G171" s="1"/>
      <c r="H171" s="1"/>
      <c r="I171" s="1"/>
      <c r="J171" s="1"/>
      <c r="K171" s="1"/>
      <c r="L171" s="1"/>
      <c r="M171" s="1"/>
      <c r="N171" s="1"/>
      <c r="O171" s="1"/>
      <c r="P171" s="1"/>
      <c r="Q171" s="1"/>
    </row>
    <row r="172" spans="1:17" x14ac:dyDescent="0.35">
      <c r="A172" s="1"/>
      <c r="B172" s="1"/>
      <c r="C172" s="1"/>
      <c r="D172" s="1"/>
      <c r="E172" s="1"/>
      <c r="F172" s="1"/>
      <c r="G172" s="1"/>
      <c r="H172" s="1"/>
      <c r="I172" s="1"/>
      <c r="J172" s="1"/>
      <c r="K172" s="1"/>
      <c r="L172" s="1"/>
      <c r="M172" s="1"/>
      <c r="N172" s="1"/>
      <c r="O172" s="1"/>
      <c r="P172" s="1"/>
      <c r="Q172" s="1"/>
    </row>
    <row r="173" spans="1:17" x14ac:dyDescent="0.35">
      <c r="A173" s="1"/>
      <c r="B173" s="1"/>
      <c r="C173" s="1"/>
      <c r="D173" s="1"/>
      <c r="E173" s="1"/>
      <c r="F173" s="1"/>
      <c r="G173" s="1"/>
      <c r="H173" s="1"/>
      <c r="I173" s="1"/>
      <c r="J173" s="1"/>
      <c r="K173" s="1"/>
      <c r="L173" s="1"/>
      <c r="M173" s="1"/>
      <c r="N173" s="1"/>
      <c r="O173" s="1"/>
      <c r="P173" s="1"/>
      <c r="Q173" s="1"/>
    </row>
    <row r="174" spans="1:17" x14ac:dyDescent="0.35">
      <c r="A174" s="1"/>
      <c r="B174" s="1"/>
      <c r="C174" s="1"/>
      <c r="D174" s="1"/>
      <c r="E174" s="1"/>
      <c r="F174" s="1"/>
      <c r="G174" s="1"/>
      <c r="H174" s="1"/>
      <c r="I174" s="1"/>
      <c r="J174" s="1"/>
      <c r="K174" s="1"/>
      <c r="L174" s="1"/>
      <c r="M174" s="1"/>
      <c r="N174" s="1"/>
      <c r="O174" s="1"/>
      <c r="P174" s="1"/>
      <c r="Q174" s="1"/>
    </row>
    <row r="175" spans="1:17" x14ac:dyDescent="0.35">
      <c r="A175" s="1"/>
      <c r="B175" s="1"/>
      <c r="C175" s="1"/>
      <c r="D175" s="1"/>
      <c r="E175" s="1"/>
      <c r="F175" s="1"/>
      <c r="G175" s="1"/>
      <c r="H175" s="1"/>
      <c r="I175" s="1"/>
      <c r="J175" s="1"/>
      <c r="K175" s="1"/>
      <c r="L175" s="1"/>
      <c r="M175" s="1"/>
      <c r="N175" s="1"/>
      <c r="O175" s="1"/>
      <c r="P175" s="1"/>
      <c r="Q175" s="1"/>
    </row>
    <row r="176" spans="1:17" x14ac:dyDescent="0.35">
      <c r="A176" s="1"/>
      <c r="B176" s="1"/>
      <c r="C176" s="1"/>
      <c r="D176" s="1"/>
      <c r="E176" s="1"/>
      <c r="F176" s="1"/>
      <c r="G176" s="1"/>
      <c r="H176" s="1"/>
      <c r="I176" s="1"/>
      <c r="J176" s="1"/>
      <c r="K176" s="1"/>
      <c r="L176" s="1"/>
      <c r="M176" s="1"/>
      <c r="N176" s="1"/>
      <c r="O176" s="1"/>
      <c r="P176" s="1"/>
      <c r="Q176" s="1"/>
    </row>
    <row r="177" spans="1:17" x14ac:dyDescent="0.35">
      <c r="A177" s="1"/>
      <c r="B177" s="1"/>
      <c r="C177" s="1"/>
      <c r="D177" s="1"/>
      <c r="E177" s="1"/>
      <c r="F177" s="1"/>
      <c r="G177" s="1"/>
      <c r="H177" s="1"/>
      <c r="I177" s="1"/>
      <c r="J177" s="1"/>
      <c r="K177" s="1"/>
      <c r="L177" s="1"/>
      <c r="M177" s="1"/>
      <c r="N177" s="1"/>
      <c r="O177" s="1"/>
      <c r="P177" s="1"/>
      <c r="Q177" s="1"/>
    </row>
    <row r="178" spans="1:17" x14ac:dyDescent="0.35">
      <c r="A178" s="1"/>
      <c r="B178" s="1"/>
      <c r="C178" s="1"/>
      <c r="D178" s="1"/>
      <c r="E178" s="1"/>
      <c r="F178" s="1"/>
      <c r="G178" s="1"/>
      <c r="H178" s="1"/>
      <c r="I178" s="1"/>
      <c r="J178" s="1"/>
      <c r="K178" s="1"/>
      <c r="L178" s="1"/>
      <c r="M178" s="1"/>
      <c r="N178" s="1"/>
      <c r="O178" s="1"/>
      <c r="P178" s="1"/>
      <c r="Q178" s="1"/>
    </row>
    <row r="179" spans="1:17" x14ac:dyDescent="0.35">
      <c r="A179" s="1"/>
      <c r="B179" s="1"/>
      <c r="C179" s="1"/>
      <c r="D179" s="1"/>
      <c r="E179" s="1"/>
      <c r="F179" s="1"/>
      <c r="G179" s="1"/>
      <c r="H179" s="1"/>
      <c r="I179" s="1"/>
      <c r="J179" s="1"/>
      <c r="K179" s="1"/>
      <c r="L179" s="1"/>
      <c r="M179" s="1"/>
      <c r="N179" s="1"/>
      <c r="O179" s="1"/>
      <c r="P179" s="1"/>
      <c r="Q179" s="1"/>
    </row>
    <row r="180" spans="1:17" x14ac:dyDescent="0.35">
      <c r="A180" s="1"/>
      <c r="B180" s="1"/>
      <c r="C180" s="1"/>
      <c r="D180" s="1"/>
      <c r="E180" s="1"/>
      <c r="F180" s="1"/>
      <c r="G180" s="1"/>
      <c r="H180" s="1"/>
      <c r="I180" s="1"/>
      <c r="J180" s="1"/>
      <c r="K180" s="1"/>
      <c r="L180" s="1"/>
      <c r="M180" s="1"/>
      <c r="N180" s="1"/>
      <c r="O180" s="1"/>
      <c r="P180" s="1"/>
      <c r="Q180" s="1"/>
    </row>
    <row r="181" spans="1:17" x14ac:dyDescent="0.35">
      <c r="A181" s="1"/>
      <c r="B181" s="1"/>
      <c r="C181" s="1"/>
      <c r="D181" s="1"/>
      <c r="E181" s="1"/>
      <c r="F181" s="1"/>
      <c r="G181" s="1"/>
      <c r="H181" s="1"/>
      <c r="I181" s="1"/>
      <c r="J181" s="1"/>
      <c r="K181" s="1"/>
      <c r="L181" s="1"/>
      <c r="M181" s="1"/>
      <c r="N181" s="1"/>
      <c r="O181" s="1"/>
      <c r="P181" s="1"/>
      <c r="Q181" s="1"/>
    </row>
    <row r="182" spans="1:17" x14ac:dyDescent="0.35">
      <c r="A182" s="1"/>
      <c r="B182" s="1"/>
      <c r="C182" s="1"/>
      <c r="D182" s="1"/>
      <c r="E182" s="1"/>
      <c r="F182" s="1"/>
      <c r="G182" s="1"/>
      <c r="H182" s="1"/>
      <c r="I182" s="1"/>
      <c r="J182" s="1"/>
      <c r="K182" s="1"/>
      <c r="L182" s="1"/>
      <c r="M182" s="1"/>
      <c r="N182" s="1"/>
      <c r="O182" s="1"/>
      <c r="P182" s="1"/>
      <c r="Q182" s="1"/>
    </row>
    <row r="183" spans="1:17" x14ac:dyDescent="0.35">
      <c r="A183" s="1"/>
      <c r="B183" s="1"/>
      <c r="C183" s="1"/>
      <c r="D183" s="1"/>
      <c r="E183" s="1"/>
      <c r="F183" s="1"/>
      <c r="G183" s="1"/>
      <c r="H183" s="1"/>
      <c r="I183" s="1"/>
      <c r="J183" s="1"/>
      <c r="K183" s="1"/>
      <c r="L183" s="1"/>
      <c r="M183" s="1"/>
      <c r="N183" s="1"/>
      <c r="O183" s="1"/>
      <c r="P183" s="1"/>
      <c r="Q183" s="1"/>
    </row>
    <row r="184" spans="1:17" x14ac:dyDescent="0.35">
      <c r="A184" s="1"/>
      <c r="B184" s="1"/>
      <c r="C184" s="1"/>
      <c r="D184" s="1"/>
      <c r="E184" s="1"/>
      <c r="F184" s="1"/>
      <c r="G184" s="1"/>
      <c r="H184" s="1"/>
      <c r="I184" s="1"/>
      <c r="J184" s="1"/>
      <c r="K184" s="1"/>
      <c r="L184" s="1"/>
      <c r="M184" s="1"/>
      <c r="N184" s="1"/>
      <c r="O184" s="1"/>
      <c r="P184" s="1"/>
      <c r="Q184" s="1"/>
    </row>
    <row r="185" spans="1:17" x14ac:dyDescent="0.35">
      <c r="A185" s="1"/>
      <c r="B185" s="1"/>
      <c r="C185" s="1"/>
      <c r="D185" s="1"/>
      <c r="E185" s="1"/>
      <c r="F185" s="1"/>
      <c r="G185" s="1"/>
      <c r="H185" s="1"/>
      <c r="I185" s="1"/>
      <c r="J185" s="1"/>
      <c r="K185" s="1"/>
      <c r="L185" s="1"/>
      <c r="M185" s="1"/>
      <c r="N185" s="1"/>
      <c r="O185" s="1"/>
      <c r="P185" s="1"/>
      <c r="Q185" s="1"/>
    </row>
    <row r="186" spans="1:17" x14ac:dyDescent="0.35">
      <c r="A186" s="1"/>
      <c r="B186" s="1"/>
      <c r="C186" s="1"/>
      <c r="D186" s="1"/>
      <c r="E186" s="1"/>
      <c r="F186" s="1"/>
      <c r="G186" s="1"/>
      <c r="H186" s="1"/>
      <c r="I186" s="1"/>
      <c r="J186" s="1"/>
      <c r="K186" s="1"/>
      <c r="L186" s="1"/>
      <c r="M186" s="1"/>
      <c r="N186" s="1"/>
      <c r="O186" s="1"/>
      <c r="P186" s="1"/>
      <c r="Q186" s="1"/>
    </row>
    <row r="187" spans="1:17" x14ac:dyDescent="0.35">
      <c r="A187" s="1"/>
      <c r="B187" s="1"/>
      <c r="C187" s="1"/>
      <c r="D187" s="1"/>
      <c r="E187" s="1"/>
      <c r="F187" s="1"/>
      <c r="G187" s="1"/>
      <c r="H187" s="1"/>
      <c r="I187" s="1"/>
      <c r="J187" s="1"/>
      <c r="K187" s="1"/>
      <c r="L187" s="1"/>
      <c r="M187" s="1"/>
      <c r="N187" s="1"/>
      <c r="O187" s="1"/>
      <c r="P187" s="1"/>
      <c r="Q187" s="1"/>
    </row>
    <row r="188" spans="1:17" x14ac:dyDescent="0.35">
      <c r="A188" s="1"/>
      <c r="B188" s="1"/>
      <c r="C188" s="1"/>
      <c r="D188" s="1"/>
      <c r="E188" s="1"/>
      <c r="F188" s="1"/>
      <c r="G188" s="1"/>
      <c r="H188" s="1"/>
      <c r="I188" s="1"/>
      <c r="J188" s="1"/>
      <c r="K188" s="1"/>
      <c r="L188" s="1"/>
      <c r="M188" s="1"/>
      <c r="N188" s="1"/>
      <c r="O188" s="1"/>
      <c r="P188" s="1"/>
      <c r="Q188" s="1"/>
    </row>
    <row r="189" spans="1:17" x14ac:dyDescent="0.35">
      <c r="A189" s="1"/>
      <c r="B189" s="1"/>
      <c r="C189" s="1"/>
      <c r="D189" s="1"/>
      <c r="E189" s="1"/>
      <c r="F189" s="1"/>
      <c r="G189" s="1"/>
      <c r="H189" s="1"/>
      <c r="I189" s="1"/>
      <c r="J189" s="1"/>
      <c r="K189" s="1"/>
      <c r="L189" s="1"/>
      <c r="M189" s="1"/>
      <c r="N189" s="1"/>
      <c r="O189" s="1"/>
      <c r="P189" s="1"/>
      <c r="Q189" s="1"/>
    </row>
    <row r="190" spans="1:17" x14ac:dyDescent="0.35">
      <c r="A190" s="1"/>
      <c r="B190" s="1"/>
      <c r="C190" s="1"/>
      <c r="D190" s="1"/>
      <c r="E190" s="1"/>
      <c r="F190" s="1"/>
      <c r="G190" s="1"/>
      <c r="H190" s="1"/>
      <c r="I190" s="1"/>
      <c r="J190" s="1"/>
      <c r="K190" s="1"/>
      <c r="L190" s="1"/>
      <c r="M190" s="1"/>
      <c r="N190" s="1"/>
      <c r="O190" s="1"/>
      <c r="P190" s="1"/>
      <c r="Q190" s="1"/>
    </row>
    <row r="191" spans="1:17" x14ac:dyDescent="0.35">
      <c r="A191" s="1"/>
      <c r="B191" s="1"/>
      <c r="C191" s="1"/>
      <c r="D191" s="1"/>
      <c r="E191" s="1"/>
      <c r="F191" s="1"/>
      <c r="G191" s="1"/>
      <c r="H191" s="1"/>
      <c r="I191" s="1"/>
      <c r="J191" s="1"/>
      <c r="K191" s="1"/>
      <c r="L191" s="1"/>
      <c r="M191" s="1"/>
      <c r="N191" s="1"/>
      <c r="O191" s="1"/>
      <c r="P191" s="1"/>
      <c r="Q191" s="1"/>
    </row>
    <row r="192" spans="1:17" x14ac:dyDescent="0.35">
      <c r="A192" s="1"/>
      <c r="B192" s="1"/>
      <c r="C192" s="1"/>
      <c r="D192" s="1"/>
      <c r="E192" s="1"/>
      <c r="F192" s="1"/>
      <c r="G192" s="1"/>
      <c r="H192" s="1"/>
      <c r="I192" s="1"/>
      <c r="J192" s="1"/>
      <c r="K192" s="1"/>
      <c r="L192" s="1"/>
      <c r="M192" s="1"/>
      <c r="N192" s="1"/>
      <c r="O192" s="1"/>
      <c r="P192" s="1"/>
      <c r="Q192" s="1"/>
    </row>
    <row r="193" spans="1:17" x14ac:dyDescent="0.35">
      <c r="A193" s="1"/>
      <c r="B193" s="1"/>
      <c r="C193" s="1"/>
      <c r="D193" s="1"/>
      <c r="E193" s="1"/>
      <c r="F193" s="1"/>
      <c r="G193" s="1"/>
      <c r="H193" s="1"/>
      <c r="I193" s="1"/>
      <c r="J193" s="1"/>
      <c r="K193" s="1"/>
      <c r="L193" s="1"/>
      <c r="M193" s="1"/>
      <c r="N193" s="1"/>
      <c r="O193" s="1"/>
      <c r="P193" s="1"/>
      <c r="Q193" s="1"/>
    </row>
    <row r="194" spans="1:17" x14ac:dyDescent="0.35">
      <c r="A194" s="1"/>
      <c r="B194" s="1"/>
      <c r="C194" s="1"/>
      <c r="D194" s="1"/>
      <c r="E194" s="1"/>
      <c r="F194" s="1"/>
      <c r="G194" s="1"/>
      <c r="H194" s="1"/>
      <c r="I194" s="1"/>
      <c r="J194" s="1"/>
      <c r="K194" s="1"/>
      <c r="L194" s="1"/>
      <c r="M194" s="1"/>
      <c r="N194" s="1"/>
      <c r="O194" s="1"/>
      <c r="P194" s="1"/>
      <c r="Q194" s="1"/>
    </row>
    <row r="195" spans="1:17" x14ac:dyDescent="0.35">
      <c r="A195" s="1"/>
      <c r="B195" s="1"/>
      <c r="C195" s="1"/>
      <c r="D195" s="1"/>
      <c r="E195" s="1"/>
      <c r="F195" s="1"/>
      <c r="G195" s="1"/>
      <c r="H195" s="1"/>
      <c r="I195" s="1"/>
      <c r="J195" s="1"/>
      <c r="K195" s="1"/>
      <c r="L195" s="1"/>
      <c r="M195" s="1"/>
      <c r="N195" s="1"/>
      <c r="O195" s="1"/>
      <c r="P195" s="1"/>
      <c r="Q195" s="1"/>
    </row>
    <row r="196" spans="1:17" x14ac:dyDescent="0.35">
      <c r="A196" s="1"/>
      <c r="B196" s="1"/>
      <c r="C196" s="1"/>
      <c r="D196" s="1"/>
      <c r="E196" s="1"/>
      <c r="F196" s="1"/>
      <c r="G196" s="1"/>
      <c r="H196" s="1"/>
      <c r="I196" s="1"/>
      <c r="J196" s="1"/>
      <c r="K196" s="1"/>
      <c r="L196" s="1"/>
      <c r="M196" s="1"/>
      <c r="N196" s="1"/>
      <c r="O196" s="1"/>
      <c r="P196" s="1"/>
      <c r="Q196" s="1"/>
    </row>
    <row r="197" spans="1:17" x14ac:dyDescent="0.35">
      <c r="A197" s="1"/>
      <c r="B197" s="1"/>
      <c r="C197" s="1"/>
      <c r="D197" s="1"/>
      <c r="E197" s="1"/>
      <c r="F197" s="1"/>
      <c r="G197" s="1"/>
      <c r="H197" s="1"/>
      <c r="I197" s="1"/>
      <c r="J197" s="1"/>
      <c r="K197" s="1"/>
      <c r="L197" s="1"/>
      <c r="M197" s="1"/>
      <c r="N197" s="1"/>
      <c r="O197" s="1"/>
      <c r="P197" s="1"/>
      <c r="Q197" s="1"/>
    </row>
    <row r="198" spans="1:17" x14ac:dyDescent="0.35">
      <c r="A198" s="1"/>
      <c r="B198" s="1"/>
      <c r="C198" s="1"/>
      <c r="D198" s="1"/>
      <c r="E198" s="1"/>
      <c r="F198" s="1"/>
      <c r="G198" s="1"/>
      <c r="H198" s="1"/>
      <c r="I198" s="1"/>
      <c r="J198" s="1"/>
      <c r="K198" s="1"/>
      <c r="L198" s="1"/>
      <c r="M198" s="1"/>
      <c r="N198" s="1"/>
      <c r="O198" s="1"/>
      <c r="P198" s="1"/>
      <c r="Q198" s="1"/>
    </row>
    <row r="199" spans="1:17" x14ac:dyDescent="0.35">
      <c r="A199" s="1"/>
      <c r="B199" s="1"/>
      <c r="C199" s="1"/>
      <c r="D199" s="1"/>
      <c r="E199" s="1"/>
      <c r="F199" s="1"/>
      <c r="G199" s="1"/>
      <c r="H199" s="1"/>
      <c r="I199" s="1"/>
      <c r="J199" s="1"/>
      <c r="K199" s="1"/>
      <c r="L199" s="1"/>
      <c r="M199" s="1"/>
      <c r="N199" s="1"/>
      <c r="O199" s="1"/>
      <c r="P199" s="1"/>
      <c r="Q199" s="1"/>
    </row>
    <row r="200" spans="1:17" x14ac:dyDescent="0.35">
      <c r="A200" s="1"/>
      <c r="B200" s="1"/>
      <c r="C200" s="1"/>
      <c r="D200" s="1"/>
      <c r="E200" s="1"/>
      <c r="F200" s="1"/>
      <c r="G200" s="1"/>
      <c r="H200" s="1"/>
      <c r="I200" s="1"/>
      <c r="J200" s="1"/>
      <c r="K200" s="1"/>
      <c r="L200" s="1"/>
      <c r="M200" s="1"/>
      <c r="N200" s="1"/>
      <c r="O200" s="1"/>
      <c r="P200" s="1"/>
      <c r="Q200" s="1"/>
    </row>
    <row r="201" spans="1:17" x14ac:dyDescent="0.35">
      <c r="A201" s="1"/>
      <c r="B201" s="1"/>
      <c r="C201" s="1"/>
      <c r="D201" s="1"/>
      <c r="E201" s="1"/>
      <c r="F201" s="1"/>
      <c r="G201" s="1"/>
      <c r="H201" s="1"/>
      <c r="I201" s="1"/>
      <c r="J201" s="1"/>
      <c r="K201" s="1"/>
      <c r="L201" s="1"/>
      <c r="M201" s="1"/>
      <c r="N201" s="1"/>
      <c r="O201" s="1"/>
      <c r="P201" s="1"/>
      <c r="Q201" s="1"/>
    </row>
    <row r="202" spans="1:17" x14ac:dyDescent="0.35">
      <c r="A202" s="1"/>
      <c r="B202" s="1"/>
      <c r="C202" s="1"/>
      <c r="D202" s="1"/>
      <c r="E202" s="1"/>
      <c r="F202" s="1"/>
      <c r="G202" s="1"/>
      <c r="H202" s="1"/>
      <c r="I202" s="1"/>
      <c r="J202" s="1"/>
      <c r="K202" s="1"/>
      <c r="L202" s="1"/>
      <c r="M202" s="1"/>
      <c r="N202" s="1"/>
      <c r="O202" s="1"/>
      <c r="P202" s="1"/>
      <c r="Q202" s="1"/>
    </row>
    <row r="203" spans="1:17" x14ac:dyDescent="0.35">
      <c r="A203" s="1"/>
      <c r="B203" s="1"/>
      <c r="C203" s="1"/>
      <c r="D203" s="1"/>
      <c r="E203" s="1"/>
      <c r="F203" s="1"/>
      <c r="G203" s="1"/>
      <c r="H203" s="1"/>
      <c r="I203" s="1"/>
      <c r="J203" s="1"/>
      <c r="K203" s="1"/>
      <c r="L203" s="1"/>
      <c r="M203" s="1"/>
      <c r="N203" s="1"/>
      <c r="O203" s="1"/>
      <c r="P203" s="1"/>
      <c r="Q203" s="1"/>
    </row>
    <row r="204" spans="1:17" x14ac:dyDescent="0.35">
      <c r="A204" s="1"/>
      <c r="B204" s="1"/>
      <c r="C204" s="1"/>
      <c r="D204" s="1"/>
      <c r="E204" s="1"/>
      <c r="F204" s="1"/>
      <c r="G204" s="1"/>
      <c r="H204" s="1"/>
      <c r="I204" s="1"/>
      <c r="J204" s="1"/>
      <c r="K204" s="1"/>
      <c r="L204" s="1"/>
      <c r="M204" s="1"/>
      <c r="N204" s="1"/>
      <c r="O204" s="1"/>
      <c r="P204" s="1"/>
      <c r="Q204" s="1"/>
    </row>
    <row r="205" spans="1:17" x14ac:dyDescent="0.35">
      <c r="A205" s="1"/>
      <c r="B205" s="1"/>
      <c r="C205" s="1"/>
      <c r="D205" s="1"/>
      <c r="E205" s="1"/>
      <c r="F205" s="1"/>
      <c r="G205" s="1"/>
      <c r="H205" s="1"/>
      <c r="I205" s="1"/>
      <c r="J205" s="1"/>
      <c r="K205" s="1"/>
      <c r="L205" s="1"/>
      <c r="M205" s="1"/>
      <c r="N205" s="1"/>
      <c r="O205" s="1"/>
      <c r="P205" s="1"/>
      <c r="Q205" s="1"/>
    </row>
    <row r="206" spans="1:17" x14ac:dyDescent="0.35">
      <c r="A206" s="1"/>
      <c r="B206" s="1"/>
      <c r="C206" s="1"/>
      <c r="D206" s="1"/>
      <c r="E206" s="1"/>
      <c r="F206" s="1"/>
      <c r="G206" s="1"/>
      <c r="H206" s="1"/>
      <c r="I206" s="1"/>
      <c r="J206" s="1"/>
      <c r="K206" s="1"/>
      <c r="L206" s="1"/>
      <c r="M206" s="1"/>
      <c r="N206" s="1"/>
      <c r="O206" s="1"/>
      <c r="P206" s="1"/>
      <c r="Q206" s="1"/>
    </row>
    <row r="207" spans="1:17" x14ac:dyDescent="0.35">
      <c r="A207" s="1"/>
      <c r="B207" s="1"/>
      <c r="C207" s="1"/>
      <c r="D207" s="1"/>
      <c r="E207" s="1"/>
      <c r="F207" s="1"/>
      <c r="G207" s="1"/>
      <c r="H207" s="1"/>
      <c r="I207" s="1"/>
      <c r="J207" s="1"/>
      <c r="K207" s="1"/>
      <c r="L207" s="1"/>
      <c r="M207" s="1"/>
      <c r="N207" s="1"/>
      <c r="O207" s="1"/>
      <c r="P207" s="1"/>
      <c r="Q207" s="1"/>
    </row>
    <row r="208" spans="1:17" x14ac:dyDescent="0.35">
      <c r="A208" s="1"/>
      <c r="B208" s="1"/>
      <c r="C208" s="1"/>
      <c r="D208" s="1"/>
      <c r="E208" s="1"/>
      <c r="F208" s="1"/>
      <c r="G208" s="1"/>
      <c r="H208" s="1"/>
      <c r="I208" s="1"/>
      <c r="J208" s="1"/>
      <c r="K208" s="1"/>
      <c r="L208" s="1"/>
      <c r="M208" s="1"/>
      <c r="N208" s="1"/>
      <c r="O208" s="1"/>
      <c r="P208" s="1"/>
      <c r="Q208" s="1"/>
    </row>
    <row r="209" spans="1:17" x14ac:dyDescent="0.35">
      <c r="A209" s="1"/>
      <c r="B209" s="1"/>
      <c r="C209" s="1"/>
      <c r="D209" s="1"/>
      <c r="E209" s="1"/>
      <c r="F209" s="1"/>
      <c r="G209" s="1"/>
      <c r="H209" s="1"/>
      <c r="I209" s="1"/>
      <c r="J209" s="1"/>
      <c r="K209" s="1"/>
      <c r="L209" s="1"/>
      <c r="M209" s="1"/>
      <c r="N209" s="1"/>
      <c r="O209" s="1"/>
      <c r="P209" s="1"/>
      <c r="Q209" s="1"/>
    </row>
    <row r="210" spans="1:17" x14ac:dyDescent="0.35">
      <c r="A210" s="1"/>
      <c r="B210" s="1"/>
      <c r="C210" s="1"/>
      <c r="D210" s="1"/>
      <c r="E210" s="1"/>
      <c r="F210" s="1"/>
      <c r="G210" s="1"/>
      <c r="H210" s="1"/>
      <c r="I210" s="1"/>
      <c r="J210" s="1"/>
      <c r="K210" s="1"/>
      <c r="L210" s="1"/>
      <c r="M210" s="1"/>
      <c r="N210" s="1"/>
      <c r="O210" s="1"/>
      <c r="P210" s="1"/>
      <c r="Q210" s="1"/>
    </row>
    <row r="211" spans="1:17" x14ac:dyDescent="0.35">
      <c r="A211" s="1"/>
      <c r="B211" s="1"/>
      <c r="C211" s="1"/>
      <c r="D211" s="1"/>
      <c r="E211" s="1"/>
      <c r="F211" s="1"/>
      <c r="G211" s="1"/>
      <c r="H211" s="1"/>
      <c r="I211" s="1"/>
      <c r="J211" s="1"/>
      <c r="K211" s="1"/>
      <c r="L211" s="1"/>
      <c r="M211" s="1"/>
      <c r="N211" s="1"/>
      <c r="O211" s="1"/>
      <c r="P211" s="1"/>
      <c r="Q211" s="1"/>
    </row>
    <row r="212" spans="1:17" x14ac:dyDescent="0.35">
      <c r="A212" s="1"/>
      <c r="B212" s="1"/>
      <c r="C212" s="1"/>
      <c r="D212" s="1"/>
      <c r="E212" s="1"/>
      <c r="F212" s="1"/>
      <c r="G212" s="1"/>
      <c r="H212" s="1"/>
      <c r="I212" s="1"/>
      <c r="J212" s="1"/>
      <c r="K212" s="1"/>
      <c r="L212" s="1"/>
      <c r="M212" s="1"/>
      <c r="N212" s="1"/>
      <c r="O212" s="1"/>
      <c r="P212" s="1"/>
      <c r="Q212" s="1"/>
    </row>
    <row r="213" spans="1:17" x14ac:dyDescent="0.35">
      <c r="A213" s="1"/>
      <c r="B213" s="1"/>
      <c r="C213" s="1"/>
      <c r="D213" s="1"/>
      <c r="E213" s="1"/>
      <c r="F213" s="1"/>
      <c r="G213" s="1"/>
      <c r="H213" s="1"/>
      <c r="I213" s="1"/>
      <c r="J213" s="1"/>
      <c r="K213" s="1"/>
      <c r="L213" s="1"/>
      <c r="M213" s="1"/>
      <c r="N213" s="1"/>
      <c r="O213" s="1"/>
      <c r="P213" s="1"/>
      <c r="Q213" s="1"/>
    </row>
    <row r="214" spans="1:17" x14ac:dyDescent="0.35">
      <c r="A214" s="1"/>
      <c r="B214" s="1"/>
      <c r="C214" s="1"/>
      <c r="D214" s="1"/>
      <c r="E214" s="1"/>
      <c r="F214" s="1"/>
      <c r="G214" s="1"/>
      <c r="H214" s="1"/>
      <c r="I214" s="1"/>
      <c r="J214" s="1"/>
      <c r="K214" s="1"/>
      <c r="L214" s="1"/>
      <c r="M214" s="1"/>
      <c r="N214" s="1"/>
      <c r="O214" s="1"/>
      <c r="P214" s="1"/>
      <c r="Q214" s="1"/>
    </row>
    <row r="215" spans="1:17" x14ac:dyDescent="0.35">
      <c r="A215" s="1"/>
      <c r="B215" s="1"/>
      <c r="C215" s="1"/>
      <c r="D215" s="1"/>
      <c r="E215" s="1"/>
      <c r="F215" s="1"/>
      <c r="G215" s="1"/>
      <c r="H215" s="1"/>
      <c r="I215" s="1"/>
      <c r="J215" s="1"/>
      <c r="K215" s="1"/>
      <c r="L215" s="1"/>
      <c r="M215" s="1"/>
      <c r="N215" s="1"/>
      <c r="O215" s="1"/>
      <c r="P215" s="1"/>
      <c r="Q215" s="1"/>
    </row>
    <row r="216" spans="1:17" x14ac:dyDescent="0.35">
      <c r="A216" s="1"/>
      <c r="B216" s="1"/>
      <c r="C216" s="1"/>
      <c r="D216" s="1"/>
      <c r="E216" s="1"/>
      <c r="F216" s="1"/>
      <c r="G216" s="1"/>
      <c r="H216" s="1"/>
      <c r="I216" s="1"/>
      <c r="J216" s="1"/>
      <c r="K216" s="1"/>
      <c r="L216" s="1"/>
      <c r="M216" s="1"/>
      <c r="N216" s="1"/>
      <c r="O216" s="1"/>
      <c r="P216" s="1"/>
      <c r="Q216" s="1"/>
    </row>
    <row r="217" spans="1:17" x14ac:dyDescent="0.35">
      <c r="A217" s="1"/>
      <c r="B217" s="1"/>
      <c r="C217" s="1"/>
      <c r="D217" s="1"/>
      <c r="E217" s="1"/>
      <c r="F217" s="1"/>
      <c r="G217" s="1"/>
      <c r="H217" s="1"/>
      <c r="I217" s="1"/>
      <c r="J217" s="1"/>
      <c r="K217" s="1"/>
      <c r="L217" s="1"/>
      <c r="M217" s="1"/>
      <c r="N217" s="1"/>
      <c r="O217" s="1"/>
      <c r="P217" s="1"/>
      <c r="Q217" s="1"/>
    </row>
    <row r="218" spans="1:17" x14ac:dyDescent="0.35">
      <c r="A218" s="1"/>
      <c r="B218" s="1"/>
      <c r="C218" s="1"/>
      <c r="D218" s="1"/>
      <c r="E218" s="1"/>
      <c r="F218" s="1"/>
      <c r="G218" s="1"/>
      <c r="H218" s="1"/>
      <c r="I218" s="1"/>
      <c r="J218" s="1"/>
      <c r="K218" s="1"/>
      <c r="L218" s="1"/>
      <c r="M218" s="1"/>
      <c r="N218" s="1"/>
      <c r="O218" s="1"/>
      <c r="P218" s="1"/>
      <c r="Q218" s="1"/>
    </row>
    <row r="219" spans="1:17" x14ac:dyDescent="0.35">
      <c r="A219" s="1"/>
      <c r="B219" s="1"/>
      <c r="C219" s="1"/>
      <c r="D219" s="1"/>
      <c r="E219" s="1"/>
      <c r="F219" s="1"/>
      <c r="G219" s="1"/>
      <c r="H219" s="1"/>
      <c r="I219" s="1"/>
      <c r="J219" s="1"/>
      <c r="K219" s="1"/>
      <c r="L219" s="1"/>
      <c r="M219" s="1"/>
      <c r="N219" s="1"/>
      <c r="O219" s="1"/>
      <c r="P219" s="1"/>
      <c r="Q219" s="1"/>
    </row>
    <row r="220" spans="1:17" x14ac:dyDescent="0.35">
      <c r="A220" s="1"/>
      <c r="B220" s="1"/>
      <c r="C220" s="1"/>
      <c r="D220" s="1"/>
      <c r="E220" s="1"/>
      <c r="F220" s="1"/>
      <c r="G220" s="1"/>
      <c r="H220" s="1"/>
      <c r="I220" s="1"/>
      <c r="J220" s="1"/>
      <c r="K220" s="1"/>
      <c r="L220" s="1"/>
      <c r="M220" s="1"/>
      <c r="N220" s="1"/>
      <c r="O220" s="1"/>
      <c r="P220" s="1"/>
      <c r="Q220" s="1"/>
    </row>
    <row r="221" spans="1:17" x14ac:dyDescent="0.35">
      <c r="A221" s="1"/>
      <c r="B221" s="1"/>
      <c r="C221" s="1"/>
      <c r="D221" s="1"/>
      <c r="E221" s="1"/>
      <c r="F221" s="1"/>
      <c r="G221" s="1"/>
      <c r="H221" s="1"/>
      <c r="I221" s="1"/>
      <c r="J221" s="1"/>
      <c r="K221" s="1"/>
      <c r="L221" s="1"/>
      <c r="M221" s="1"/>
      <c r="N221" s="1"/>
      <c r="O221" s="1"/>
      <c r="P221" s="1"/>
      <c r="Q221" s="1"/>
    </row>
    <row r="222" spans="1:17" x14ac:dyDescent="0.35">
      <c r="A222" s="1"/>
      <c r="B222" s="1"/>
      <c r="C222" s="1"/>
      <c r="D222" s="1"/>
      <c r="E222" s="1"/>
      <c r="F222" s="1"/>
      <c r="G222" s="1"/>
      <c r="H222" s="1"/>
      <c r="I222" s="1"/>
      <c r="J222" s="1"/>
      <c r="K222" s="1"/>
      <c r="L222" s="1"/>
      <c r="M222" s="1"/>
      <c r="N222" s="1"/>
      <c r="O222" s="1"/>
      <c r="P222" s="1"/>
      <c r="Q222" s="1"/>
    </row>
    <row r="223" spans="1:17" x14ac:dyDescent="0.35">
      <c r="A223" s="1"/>
      <c r="B223" s="1"/>
      <c r="C223" s="1"/>
      <c r="D223" s="1"/>
      <c r="E223" s="1"/>
      <c r="F223" s="1"/>
      <c r="G223" s="1"/>
      <c r="H223" s="1"/>
      <c r="I223" s="1"/>
      <c r="J223" s="1"/>
      <c r="K223" s="1"/>
      <c r="L223" s="1"/>
      <c r="M223" s="1"/>
      <c r="N223" s="1"/>
      <c r="O223" s="1"/>
      <c r="P223" s="1"/>
      <c r="Q223" s="1"/>
    </row>
    <row r="224" spans="1:17" x14ac:dyDescent="0.35">
      <c r="A224" s="1"/>
      <c r="B224" s="1"/>
      <c r="C224" s="1"/>
      <c r="D224" s="1"/>
      <c r="E224" s="1"/>
      <c r="F224" s="1"/>
      <c r="G224" s="1"/>
      <c r="H224" s="1"/>
      <c r="I224" s="1"/>
      <c r="J224" s="1"/>
      <c r="K224" s="1"/>
      <c r="L224" s="1"/>
      <c r="M224" s="1"/>
      <c r="N224" s="1"/>
      <c r="O224" s="1"/>
      <c r="P224" s="1"/>
      <c r="Q224" s="1"/>
    </row>
    <row r="225" spans="1:17" x14ac:dyDescent="0.35">
      <c r="A225" s="1"/>
      <c r="B225" s="1"/>
      <c r="C225" s="1"/>
      <c r="D225" s="1"/>
      <c r="E225" s="1"/>
      <c r="F225" s="1"/>
      <c r="G225" s="1"/>
      <c r="H225" s="1"/>
      <c r="I225" s="1"/>
      <c r="J225" s="1"/>
      <c r="K225" s="1"/>
      <c r="L225" s="1"/>
      <c r="M225" s="1"/>
      <c r="N225" s="1"/>
      <c r="O225" s="1"/>
      <c r="P225" s="1"/>
      <c r="Q225" s="1"/>
    </row>
    <row r="226" spans="1:17" x14ac:dyDescent="0.35">
      <c r="A226" s="1"/>
      <c r="B226" s="1"/>
      <c r="C226" s="1"/>
      <c r="D226" s="1"/>
      <c r="E226" s="1"/>
      <c r="F226" s="1"/>
      <c r="G226" s="1"/>
      <c r="H226" s="1"/>
      <c r="I226" s="1"/>
      <c r="J226" s="1"/>
      <c r="K226" s="1"/>
      <c r="L226" s="1"/>
      <c r="M226" s="1"/>
      <c r="N226" s="1"/>
      <c r="O226" s="1"/>
      <c r="P226" s="1"/>
      <c r="Q226" s="1"/>
    </row>
    <row r="227" spans="1:17" x14ac:dyDescent="0.35">
      <c r="A227" s="1"/>
      <c r="B227" s="1"/>
      <c r="C227" s="1"/>
      <c r="D227" s="1"/>
      <c r="E227" s="1"/>
      <c r="F227" s="1"/>
      <c r="G227" s="1"/>
      <c r="H227" s="1"/>
      <c r="I227" s="1"/>
      <c r="J227" s="1"/>
      <c r="K227" s="1"/>
      <c r="L227" s="1"/>
      <c r="M227" s="1"/>
      <c r="N227" s="1"/>
      <c r="O227" s="1"/>
      <c r="P227" s="1"/>
      <c r="Q227" s="1"/>
    </row>
    <row r="228" spans="1:17" x14ac:dyDescent="0.35">
      <c r="A228" s="1"/>
      <c r="B228" s="1"/>
      <c r="C228" s="1"/>
      <c r="D228" s="1"/>
      <c r="E228" s="1"/>
      <c r="F228" s="1"/>
      <c r="G228" s="1"/>
      <c r="H228" s="1"/>
      <c r="I228" s="1"/>
      <c r="J228" s="1"/>
      <c r="K228" s="1"/>
      <c r="L228" s="1"/>
      <c r="M228" s="1"/>
      <c r="N228" s="1"/>
      <c r="O228" s="1"/>
      <c r="P228" s="1"/>
      <c r="Q228" s="1"/>
    </row>
    <row r="229" spans="1:17" x14ac:dyDescent="0.35">
      <c r="A229" s="1"/>
      <c r="B229" s="1"/>
      <c r="C229" s="1"/>
      <c r="D229" s="1"/>
      <c r="E229" s="1"/>
      <c r="F229" s="1"/>
      <c r="G229" s="1"/>
      <c r="H229" s="1"/>
      <c r="I229" s="1"/>
      <c r="J229" s="1"/>
      <c r="K229" s="1"/>
      <c r="L229" s="1"/>
      <c r="M229" s="1"/>
      <c r="N229" s="1"/>
      <c r="O229" s="1"/>
      <c r="P229" s="1"/>
      <c r="Q229" s="1"/>
    </row>
    <row r="230" spans="1:17" x14ac:dyDescent="0.35">
      <c r="A230" s="1"/>
      <c r="B230" s="1"/>
      <c r="C230" s="1"/>
      <c r="D230" s="1"/>
      <c r="E230" s="1"/>
      <c r="F230" s="1"/>
      <c r="G230" s="1"/>
      <c r="H230" s="1"/>
      <c r="I230" s="1"/>
      <c r="J230" s="1"/>
      <c r="K230" s="1"/>
      <c r="L230" s="1"/>
      <c r="M230" s="1"/>
      <c r="N230" s="1"/>
      <c r="O230" s="1"/>
      <c r="P230" s="1"/>
      <c r="Q230" s="1"/>
    </row>
    <row r="231" spans="1:17" x14ac:dyDescent="0.35">
      <c r="A231" s="1"/>
      <c r="B231" s="1"/>
      <c r="C231" s="1"/>
      <c r="D231" s="1"/>
      <c r="E231" s="1"/>
      <c r="F231" s="1"/>
      <c r="G231" s="1"/>
      <c r="H231" s="1"/>
      <c r="I231" s="1"/>
      <c r="J231" s="1"/>
      <c r="K231" s="1"/>
      <c r="L231" s="1"/>
      <c r="M231" s="1"/>
      <c r="N231" s="1"/>
      <c r="O231" s="1"/>
      <c r="P231" s="1"/>
      <c r="Q231" s="1"/>
    </row>
    <row r="232" spans="1:17" x14ac:dyDescent="0.35">
      <c r="A232" s="1"/>
      <c r="B232" s="1"/>
      <c r="C232" s="1"/>
      <c r="D232" s="1"/>
      <c r="E232" s="1"/>
      <c r="F232" s="1"/>
      <c r="G232" s="1"/>
      <c r="H232" s="1"/>
      <c r="I232" s="1"/>
      <c r="J232" s="1"/>
      <c r="K232" s="1"/>
      <c r="L232" s="1"/>
      <c r="M232" s="1"/>
      <c r="N232" s="1"/>
      <c r="O232" s="1"/>
      <c r="P232" s="1"/>
      <c r="Q232" s="1"/>
    </row>
    <row r="233" spans="1:17" x14ac:dyDescent="0.35">
      <c r="A233" s="1"/>
      <c r="B233" s="1"/>
      <c r="C233" s="1"/>
      <c r="D233" s="1"/>
      <c r="E233" s="1"/>
      <c r="F233" s="1"/>
      <c r="G233" s="1"/>
      <c r="H233" s="1"/>
      <c r="I233" s="1"/>
      <c r="J233" s="1"/>
      <c r="K233" s="1"/>
      <c r="L233" s="1"/>
      <c r="M233" s="1"/>
      <c r="N233" s="1"/>
      <c r="O233" s="1"/>
      <c r="P233" s="1"/>
      <c r="Q233" s="1"/>
    </row>
    <row r="234" spans="1:17" x14ac:dyDescent="0.35">
      <c r="A234" s="1"/>
      <c r="B234" s="1"/>
      <c r="C234" s="1"/>
      <c r="D234" s="1"/>
      <c r="E234" s="1"/>
      <c r="F234" s="1"/>
      <c r="G234" s="1"/>
      <c r="H234" s="1"/>
      <c r="I234" s="1"/>
      <c r="J234" s="1"/>
      <c r="K234" s="1"/>
      <c r="L234" s="1"/>
      <c r="M234" s="1"/>
      <c r="N234" s="1"/>
      <c r="O234" s="1"/>
      <c r="P234" s="1"/>
      <c r="Q234" s="1"/>
    </row>
    <row r="235" spans="1:17" x14ac:dyDescent="0.35">
      <c r="A235" s="1"/>
      <c r="B235" s="1"/>
      <c r="C235" s="1"/>
      <c r="D235" s="1"/>
      <c r="E235" s="1"/>
      <c r="F235" s="1"/>
      <c r="G235" s="1"/>
      <c r="H235" s="1"/>
      <c r="I235" s="1"/>
      <c r="J235" s="1"/>
      <c r="K235" s="1"/>
      <c r="L235" s="1"/>
      <c r="M235" s="1"/>
      <c r="N235" s="1"/>
      <c r="O235" s="1"/>
      <c r="P235" s="1"/>
      <c r="Q235" s="1"/>
    </row>
    <row r="236" spans="1:17" x14ac:dyDescent="0.35">
      <c r="A236" s="1"/>
      <c r="B236" s="1"/>
      <c r="C236" s="1"/>
      <c r="D236" s="1"/>
      <c r="E236" s="1"/>
      <c r="F236" s="1"/>
      <c r="G236" s="1"/>
      <c r="H236" s="1"/>
      <c r="I236" s="1"/>
      <c r="J236" s="1"/>
      <c r="K236" s="1"/>
      <c r="L236" s="1"/>
      <c r="M236" s="1"/>
      <c r="N236" s="1"/>
      <c r="O236" s="1"/>
      <c r="P236" s="1"/>
      <c r="Q236" s="1"/>
    </row>
    <row r="237" spans="1:17" x14ac:dyDescent="0.35">
      <c r="A237" s="1"/>
      <c r="B237" s="1"/>
      <c r="C237" s="1"/>
      <c r="D237" s="1"/>
      <c r="E237" s="1"/>
      <c r="F237" s="1"/>
      <c r="G237" s="1"/>
      <c r="H237" s="1"/>
      <c r="I237" s="1"/>
      <c r="J237" s="1"/>
      <c r="K237" s="1"/>
      <c r="L237" s="1"/>
      <c r="M237" s="1"/>
      <c r="N237" s="1"/>
      <c r="O237" s="1"/>
      <c r="P237" s="1"/>
      <c r="Q237" s="1"/>
    </row>
    <row r="238" spans="1:17" x14ac:dyDescent="0.35">
      <c r="A238" s="1"/>
      <c r="B238" s="1"/>
      <c r="C238" s="1"/>
      <c r="D238" s="1"/>
      <c r="E238" s="1"/>
      <c r="F238" s="1"/>
      <c r="G238" s="1"/>
      <c r="H238" s="1"/>
      <c r="I238" s="1"/>
      <c r="J238" s="1"/>
      <c r="K238" s="1"/>
      <c r="L238" s="1"/>
      <c r="M238" s="1"/>
      <c r="N238" s="1"/>
      <c r="O238" s="1"/>
      <c r="P238" s="1"/>
      <c r="Q238" s="1"/>
    </row>
    <row r="239" spans="1:17" x14ac:dyDescent="0.35">
      <c r="A239" s="1"/>
      <c r="B239" s="1"/>
      <c r="C239" s="1"/>
      <c r="D239" s="1"/>
      <c r="E239" s="1"/>
      <c r="F239" s="1"/>
      <c r="G239" s="1"/>
      <c r="H239" s="1"/>
      <c r="I239" s="1"/>
      <c r="J239" s="1"/>
      <c r="K239" s="1"/>
      <c r="L239" s="1"/>
      <c r="M239" s="1"/>
      <c r="N239" s="1"/>
      <c r="O239" s="1"/>
      <c r="P239" s="1"/>
      <c r="Q239" s="1"/>
    </row>
    <row r="240" spans="1:17" x14ac:dyDescent="0.35">
      <c r="A240" s="1"/>
      <c r="B240" s="1"/>
      <c r="C240" s="1"/>
      <c r="D240" s="1"/>
      <c r="E240" s="1"/>
      <c r="F240" s="1"/>
      <c r="G240" s="1"/>
      <c r="H240" s="1"/>
      <c r="I240" s="1"/>
      <c r="J240" s="1"/>
      <c r="K240" s="1"/>
      <c r="L240" s="1"/>
      <c r="M240" s="1"/>
      <c r="N240" s="1"/>
      <c r="O240" s="1"/>
      <c r="P240" s="1"/>
      <c r="Q240" s="1"/>
    </row>
    <row r="241" spans="1:17" x14ac:dyDescent="0.35">
      <c r="A241" s="1"/>
      <c r="B241" s="1"/>
      <c r="C241" s="1"/>
      <c r="D241" s="1"/>
      <c r="E241" s="1"/>
      <c r="F241" s="1"/>
      <c r="G241" s="1"/>
      <c r="H241" s="1"/>
      <c r="I241" s="1"/>
      <c r="J241" s="1"/>
      <c r="K241" s="1"/>
      <c r="L241" s="1"/>
      <c r="M241" s="1"/>
      <c r="N241" s="1"/>
      <c r="O241" s="1"/>
      <c r="P241" s="1"/>
      <c r="Q241" s="1"/>
    </row>
    <row r="242" spans="1:17" x14ac:dyDescent="0.35">
      <c r="A242" s="1"/>
      <c r="B242" s="1"/>
      <c r="C242" s="1"/>
      <c r="D242" s="1"/>
      <c r="E242" s="1"/>
      <c r="F242" s="1"/>
      <c r="G242" s="1"/>
      <c r="H242" s="1"/>
      <c r="I242" s="1"/>
      <c r="J242" s="1"/>
      <c r="K242" s="1"/>
      <c r="L242" s="1"/>
      <c r="M242" s="1"/>
      <c r="N242" s="1"/>
      <c r="O242" s="1"/>
      <c r="P242" s="1"/>
      <c r="Q242" s="1"/>
    </row>
    <row r="243" spans="1:17" x14ac:dyDescent="0.35">
      <c r="A243" s="1"/>
      <c r="B243" s="1"/>
      <c r="C243" s="1"/>
      <c r="D243" s="1"/>
      <c r="E243" s="1"/>
      <c r="F243" s="1"/>
      <c r="G243" s="1"/>
      <c r="H243" s="1"/>
      <c r="I243" s="1"/>
      <c r="J243" s="1"/>
      <c r="K243" s="1"/>
      <c r="L243" s="1"/>
      <c r="M243" s="1"/>
      <c r="N243" s="1"/>
      <c r="O243" s="1"/>
      <c r="P243" s="1"/>
      <c r="Q243" s="1"/>
    </row>
    <row r="244" spans="1:17" x14ac:dyDescent="0.35">
      <c r="A244" s="1"/>
      <c r="B244" s="1"/>
      <c r="C244" s="1"/>
      <c r="D244" s="1"/>
      <c r="E244" s="1"/>
      <c r="F244" s="1"/>
      <c r="G244" s="1"/>
      <c r="H244" s="1"/>
      <c r="I244" s="1"/>
      <c r="J244" s="1"/>
      <c r="K244" s="1"/>
      <c r="L244" s="1"/>
      <c r="M244" s="1"/>
      <c r="N244" s="1"/>
      <c r="O244" s="1"/>
      <c r="P244" s="1"/>
      <c r="Q244" s="1"/>
    </row>
    <row r="245" spans="1:17" x14ac:dyDescent="0.35">
      <c r="A245" s="1"/>
      <c r="B245" s="1"/>
      <c r="C245" s="1"/>
      <c r="D245" s="1"/>
      <c r="E245" s="1"/>
      <c r="F245" s="1"/>
      <c r="G245" s="1"/>
      <c r="H245" s="1"/>
      <c r="I245" s="1"/>
      <c r="J245" s="1"/>
      <c r="K245" s="1"/>
      <c r="L245" s="1"/>
      <c r="M245" s="1"/>
      <c r="N245" s="1"/>
      <c r="O245" s="1"/>
      <c r="P245" s="1"/>
      <c r="Q245" s="1"/>
    </row>
    <row r="246" spans="1:17" x14ac:dyDescent="0.35">
      <c r="A246" s="1"/>
      <c r="B246" s="1"/>
      <c r="C246" s="1"/>
      <c r="D246" s="1"/>
      <c r="E246" s="1"/>
      <c r="F246" s="1"/>
      <c r="G246" s="1"/>
      <c r="H246" s="1"/>
      <c r="I246" s="1"/>
      <c r="J246" s="1"/>
      <c r="K246" s="1"/>
      <c r="L246" s="1"/>
      <c r="M246" s="1"/>
      <c r="N246" s="1"/>
      <c r="O246" s="1"/>
      <c r="P246" s="1"/>
      <c r="Q246" s="1"/>
    </row>
    <row r="247" spans="1:17" x14ac:dyDescent="0.35">
      <c r="A247" s="1"/>
      <c r="B247" s="1"/>
      <c r="C247" s="1"/>
      <c r="D247" s="1"/>
      <c r="E247" s="1"/>
      <c r="F247" s="1"/>
      <c r="G247" s="1"/>
      <c r="H247" s="1"/>
      <c r="I247" s="1"/>
      <c r="J247" s="1"/>
      <c r="K247" s="1"/>
      <c r="L247" s="1"/>
      <c r="M247" s="1"/>
      <c r="N247" s="1"/>
      <c r="O247" s="1"/>
      <c r="P247" s="1"/>
      <c r="Q247" s="1"/>
    </row>
    <row r="248" spans="1:17" x14ac:dyDescent="0.35">
      <c r="A248" s="1"/>
      <c r="B248" s="1"/>
      <c r="C248" s="1"/>
      <c r="D248" s="1"/>
      <c r="E248" s="1"/>
      <c r="F248" s="1"/>
      <c r="G248" s="1"/>
      <c r="H248" s="1"/>
      <c r="I248" s="1"/>
      <c r="J248" s="1"/>
      <c r="K248" s="1"/>
      <c r="L248" s="1"/>
      <c r="M248" s="1"/>
      <c r="N248" s="1"/>
      <c r="O248" s="1"/>
      <c r="P248" s="1"/>
      <c r="Q248" s="1"/>
    </row>
    <row r="249" spans="1:17" x14ac:dyDescent="0.35">
      <c r="A249" s="1"/>
      <c r="B249" s="1"/>
      <c r="C249" s="1"/>
      <c r="D249" s="1"/>
      <c r="E249" s="1"/>
      <c r="F249" s="1"/>
      <c r="G249" s="1"/>
      <c r="H249" s="1"/>
      <c r="I249" s="1"/>
      <c r="J249" s="1"/>
      <c r="K249" s="1"/>
      <c r="L249" s="1"/>
      <c r="M249" s="1"/>
      <c r="N249" s="1"/>
      <c r="O249" s="1"/>
      <c r="P249" s="1"/>
      <c r="Q249" s="1"/>
    </row>
    <row r="250" spans="1:17" x14ac:dyDescent="0.35">
      <c r="A250" s="1"/>
      <c r="B250" s="1"/>
      <c r="C250" s="1"/>
      <c r="D250" s="1"/>
      <c r="E250" s="1"/>
      <c r="F250" s="1"/>
      <c r="G250" s="1"/>
      <c r="H250" s="1"/>
      <c r="I250" s="1"/>
      <c r="J250" s="1"/>
      <c r="K250" s="1"/>
      <c r="L250" s="1"/>
      <c r="M250" s="1"/>
      <c r="N250" s="1"/>
      <c r="O250" s="1"/>
      <c r="P250" s="1"/>
      <c r="Q250" s="1"/>
    </row>
    <row r="251" spans="1:17" x14ac:dyDescent="0.35">
      <c r="A251" s="1"/>
      <c r="B251" s="1"/>
      <c r="C251" s="1"/>
      <c r="D251" s="1"/>
      <c r="E251" s="1"/>
      <c r="F251" s="1"/>
      <c r="G251" s="1"/>
      <c r="H251" s="1"/>
      <c r="I251" s="1"/>
      <c r="J251" s="1"/>
      <c r="K251" s="1"/>
      <c r="L251" s="1"/>
      <c r="M251" s="1"/>
      <c r="N251" s="1"/>
      <c r="O251" s="1"/>
      <c r="P251" s="1"/>
      <c r="Q251" s="1"/>
    </row>
    <row r="252" spans="1:17" x14ac:dyDescent="0.35">
      <c r="A252" s="1"/>
      <c r="B252" s="1"/>
      <c r="C252" s="1"/>
      <c r="D252" s="1"/>
      <c r="E252" s="1"/>
      <c r="F252" s="1"/>
      <c r="G252" s="1"/>
      <c r="H252" s="1"/>
      <c r="I252" s="1"/>
      <c r="J252" s="1"/>
      <c r="K252" s="1"/>
      <c r="L252" s="1"/>
      <c r="M252" s="1"/>
      <c r="N252" s="1"/>
      <c r="O252" s="1"/>
      <c r="P252" s="1"/>
      <c r="Q252" s="1"/>
    </row>
    <row r="253" spans="1:17" x14ac:dyDescent="0.35">
      <c r="A253" s="1"/>
      <c r="B253" s="1"/>
      <c r="C253" s="1"/>
      <c r="D253" s="1"/>
      <c r="E253" s="1"/>
      <c r="F253" s="1"/>
      <c r="G253" s="1"/>
      <c r="H253" s="1"/>
      <c r="I253" s="1"/>
      <c r="J253" s="1"/>
      <c r="K253" s="1"/>
      <c r="L253" s="1"/>
      <c r="M253" s="1"/>
      <c r="N253" s="1"/>
      <c r="O253" s="1"/>
      <c r="P253" s="1"/>
      <c r="Q253" s="1"/>
    </row>
    <row r="254" spans="1:17" x14ac:dyDescent="0.35">
      <c r="A254" s="1"/>
      <c r="B254" s="1"/>
      <c r="C254" s="1"/>
      <c r="D254" s="1"/>
      <c r="E254" s="1"/>
      <c r="F254" s="1"/>
      <c r="G254" s="1"/>
      <c r="H254" s="1"/>
      <c r="I254" s="1"/>
      <c r="J254" s="1"/>
      <c r="K254" s="1"/>
      <c r="L254" s="1"/>
      <c r="M254" s="1"/>
      <c r="N254" s="1"/>
      <c r="O254" s="1"/>
      <c r="P254" s="1"/>
      <c r="Q254" s="1"/>
    </row>
    <row r="255" spans="1:17" x14ac:dyDescent="0.35">
      <c r="A255" s="1"/>
      <c r="B255" s="1"/>
      <c r="C255" s="1"/>
      <c r="D255" s="1"/>
      <c r="E255" s="1"/>
      <c r="F255" s="1"/>
      <c r="G255" s="1"/>
      <c r="H255" s="1"/>
      <c r="I255" s="1"/>
      <c r="J255" s="1"/>
      <c r="K255" s="1"/>
      <c r="L255" s="1"/>
      <c r="M255" s="1"/>
      <c r="N255" s="1"/>
      <c r="O255" s="1"/>
      <c r="P255" s="1"/>
      <c r="Q255" s="1"/>
    </row>
    <row r="256" spans="1:17" x14ac:dyDescent="0.35">
      <c r="A256" s="1"/>
      <c r="B256" s="1"/>
      <c r="C256" s="1"/>
      <c r="D256" s="1"/>
      <c r="E256" s="1"/>
      <c r="F256" s="1"/>
      <c r="G256" s="1"/>
      <c r="H256" s="1"/>
      <c r="I256" s="1"/>
      <c r="J256" s="1"/>
      <c r="K256" s="1"/>
      <c r="L256" s="1"/>
      <c r="M256" s="1"/>
      <c r="N256" s="1"/>
      <c r="O256" s="1"/>
      <c r="P256" s="1"/>
      <c r="Q256" s="1"/>
    </row>
    <row r="257" spans="1:17" x14ac:dyDescent="0.35">
      <c r="A257" s="1"/>
      <c r="B257" s="1"/>
      <c r="C257" s="1"/>
      <c r="D257" s="1"/>
      <c r="E257" s="1"/>
      <c r="F257" s="1"/>
      <c r="G257" s="1"/>
      <c r="H257" s="1"/>
      <c r="I257" s="1"/>
      <c r="J257" s="1"/>
      <c r="K257" s="1"/>
      <c r="L257" s="1"/>
      <c r="M257" s="1"/>
      <c r="N257" s="1"/>
      <c r="O257" s="1"/>
      <c r="P257" s="1"/>
      <c r="Q257" s="1"/>
    </row>
    <row r="258" spans="1:17" x14ac:dyDescent="0.35">
      <c r="A258" s="1"/>
      <c r="B258" s="1"/>
      <c r="C258" s="1"/>
      <c r="D258" s="1"/>
      <c r="E258" s="1"/>
      <c r="F258" s="1"/>
      <c r="G258" s="1"/>
      <c r="H258" s="1"/>
      <c r="I258" s="1"/>
      <c r="J258" s="1"/>
      <c r="K258" s="1"/>
      <c r="L258" s="1"/>
      <c r="M258" s="1"/>
      <c r="N258" s="1"/>
      <c r="O258" s="1"/>
      <c r="P258" s="1"/>
      <c r="Q258" s="1"/>
    </row>
    <row r="259" spans="1:17" x14ac:dyDescent="0.35">
      <c r="A259" s="1"/>
      <c r="B259" s="1"/>
      <c r="C259" s="1"/>
      <c r="D259" s="1"/>
      <c r="E259" s="1"/>
      <c r="F259" s="1"/>
      <c r="G259" s="1"/>
      <c r="H259" s="1"/>
      <c r="I259" s="1"/>
      <c r="J259" s="1"/>
      <c r="K259" s="1"/>
      <c r="L259" s="1"/>
      <c r="M259" s="1"/>
      <c r="N259" s="1"/>
      <c r="O259" s="1"/>
      <c r="P259" s="1"/>
      <c r="Q259" s="1"/>
    </row>
    <row r="260" spans="1:17" x14ac:dyDescent="0.35">
      <c r="A260" s="1"/>
      <c r="B260" s="1"/>
      <c r="C260" s="1"/>
      <c r="D260" s="1"/>
      <c r="E260" s="1"/>
      <c r="F260" s="1"/>
      <c r="G260" s="1"/>
      <c r="H260" s="1"/>
      <c r="I260" s="1"/>
      <c r="J260" s="1"/>
      <c r="K260" s="1"/>
      <c r="L260" s="1"/>
      <c r="M260" s="1"/>
      <c r="N260" s="1"/>
      <c r="O260" s="1"/>
      <c r="P260" s="1"/>
      <c r="Q260" s="1"/>
    </row>
    <row r="261" spans="1:17" x14ac:dyDescent="0.35">
      <c r="A261" s="1"/>
      <c r="B261" s="1"/>
      <c r="C261" s="1"/>
      <c r="D261" s="1"/>
      <c r="E261" s="1"/>
      <c r="F261" s="1"/>
      <c r="G261" s="1"/>
      <c r="H261" s="1"/>
      <c r="I261" s="1"/>
      <c r="J261" s="1"/>
      <c r="K261" s="1"/>
      <c r="L261" s="1"/>
      <c r="M261" s="1"/>
      <c r="N261" s="1"/>
      <c r="O261" s="1"/>
      <c r="P261" s="1"/>
      <c r="Q261" s="1"/>
    </row>
    <row r="262" spans="1:17" x14ac:dyDescent="0.35">
      <c r="A262" s="1"/>
      <c r="B262" s="1"/>
      <c r="C262" s="1"/>
      <c r="D262" s="1"/>
      <c r="E262" s="1"/>
      <c r="F262" s="1"/>
      <c r="G262" s="1"/>
      <c r="H262" s="1"/>
      <c r="I262" s="1"/>
      <c r="J262" s="1"/>
      <c r="K262" s="1"/>
      <c r="L262" s="1"/>
      <c r="M262" s="1"/>
      <c r="N262" s="1"/>
      <c r="O262" s="1"/>
      <c r="P262" s="1"/>
      <c r="Q262" s="1"/>
    </row>
    <row r="263" spans="1:17" x14ac:dyDescent="0.35">
      <c r="A263" s="1"/>
      <c r="B263" s="1"/>
      <c r="C263" s="1"/>
      <c r="D263" s="1"/>
      <c r="E263" s="1"/>
      <c r="F263" s="1"/>
      <c r="G263" s="1"/>
      <c r="H263" s="1"/>
      <c r="I263" s="1"/>
      <c r="J263" s="1"/>
      <c r="K263" s="1"/>
      <c r="L263" s="1"/>
      <c r="M263" s="1"/>
      <c r="N263" s="1"/>
      <c r="O263" s="1"/>
      <c r="P263" s="1"/>
      <c r="Q263" s="1"/>
    </row>
    <row r="264" spans="1:17" x14ac:dyDescent="0.35">
      <c r="A264" s="1"/>
      <c r="B264" s="1"/>
      <c r="C264" s="1"/>
      <c r="D264" s="1"/>
      <c r="E264" s="1"/>
      <c r="F264" s="1"/>
      <c r="G264" s="1"/>
      <c r="H264" s="1"/>
      <c r="I264" s="1"/>
      <c r="J264" s="1"/>
      <c r="K264" s="1"/>
      <c r="L264" s="1"/>
      <c r="M264" s="1"/>
      <c r="N264" s="1"/>
      <c r="O264" s="1"/>
      <c r="P264" s="1"/>
      <c r="Q264" s="1"/>
    </row>
    <row r="265" spans="1:17" x14ac:dyDescent="0.35">
      <c r="A265" s="1"/>
      <c r="B265" s="1"/>
      <c r="C265" s="1"/>
      <c r="D265" s="1"/>
      <c r="E265" s="1"/>
      <c r="F265" s="1"/>
      <c r="G265" s="1"/>
      <c r="H265" s="1"/>
      <c r="I265" s="1"/>
      <c r="J265" s="1"/>
      <c r="K265" s="1"/>
      <c r="L265" s="1"/>
      <c r="M265" s="1"/>
      <c r="N265" s="1"/>
      <c r="O265" s="1"/>
      <c r="P265" s="1"/>
      <c r="Q265" s="1"/>
    </row>
    <row r="266" spans="1:17" x14ac:dyDescent="0.35">
      <c r="A266" s="1"/>
      <c r="B266" s="1"/>
      <c r="C266" s="1"/>
      <c r="D266" s="1"/>
      <c r="E266" s="1"/>
      <c r="F266" s="1"/>
      <c r="G266" s="1"/>
      <c r="H266" s="1"/>
      <c r="I266" s="1"/>
      <c r="J266" s="1"/>
      <c r="K266" s="1"/>
      <c r="L266" s="1"/>
      <c r="M266" s="1"/>
      <c r="N266" s="1"/>
      <c r="O266" s="1"/>
      <c r="P266" s="1"/>
      <c r="Q266" s="1"/>
    </row>
    <row r="267" spans="1:17" x14ac:dyDescent="0.35">
      <c r="A267" s="1"/>
      <c r="B267" s="1"/>
      <c r="C267" s="1"/>
      <c r="D267" s="1"/>
      <c r="E267" s="1"/>
      <c r="F267" s="1"/>
      <c r="G267" s="1"/>
      <c r="H267" s="1"/>
      <c r="I267" s="1"/>
      <c r="J267" s="1"/>
      <c r="K267" s="1"/>
      <c r="L267" s="1"/>
      <c r="M267" s="1"/>
      <c r="N267" s="1"/>
      <c r="O267" s="1"/>
      <c r="P267" s="1"/>
      <c r="Q267" s="1"/>
    </row>
    <row r="268" spans="1:17" x14ac:dyDescent="0.35">
      <c r="A268" s="1"/>
      <c r="B268" s="1"/>
      <c r="C268" s="1"/>
      <c r="D268" s="1"/>
      <c r="E268" s="1"/>
      <c r="F268" s="1"/>
      <c r="G268" s="1"/>
      <c r="H268" s="1"/>
      <c r="I268" s="1"/>
      <c r="J268" s="1"/>
      <c r="K268" s="1"/>
      <c r="L268" s="1"/>
      <c r="M268" s="1"/>
      <c r="N268" s="1"/>
      <c r="O268" s="1"/>
      <c r="P268" s="1"/>
      <c r="Q268" s="1"/>
    </row>
    <row r="269" spans="1:17" x14ac:dyDescent="0.35">
      <c r="A269" s="1"/>
      <c r="B269" s="1"/>
      <c r="C269" s="1"/>
      <c r="D269" s="1"/>
      <c r="E269" s="1"/>
      <c r="F269" s="1"/>
      <c r="G269" s="1"/>
      <c r="H269" s="1"/>
      <c r="I269" s="1"/>
      <c r="J269" s="1"/>
      <c r="K269" s="1"/>
      <c r="L269" s="1"/>
      <c r="M269" s="1"/>
      <c r="N269" s="1"/>
      <c r="O269" s="1"/>
      <c r="P269" s="1"/>
      <c r="Q269" s="1"/>
    </row>
    <row r="270" spans="1:17" x14ac:dyDescent="0.35">
      <c r="A270" s="1"/>
      <c r="B270" s="1"/>
      <c r="C270" s="1"/>
      <c r="D270" s="1"/>
      <c r="E270" s="1"/>
      <c r="F270" s="1"/>
      <c r="G270" s="1"/>
      <c r="H270" s="1"/>
      <c r="I270" s="1"/>
      <c r="J270" s="1"/>
      <c r="K270" s="1"/>
      <c r="L270" s="1"/>
      <c r="M270" s="1"/>
      <c r="N270" s="1"/>
      <c r="O270" s="1"/>
      <c r="P270" s="1"/>
      <c r="Q270" s="1"/>
    </row>
    <row r="271" spans="1:17" x14ac:dyDescent="0.35">
      <c r="A271" s="1"/>
      <c r="B271" s="1"/>
      <c r="C271" s="1"/>
      <c r="D271" s="1"/>
      <c r="E271" s="1"/>
      <c r="F271" s="1"/>
      <c r="G271" s="1"/>
      <c r="H271" s="1"/>
      <c r="I271" s="1"/>
      <c r="J271" s="1"/>
      <c r="K271" s="1"/>
      <c r="L271" s="1"/>
      <c r="M271" s="1"/>
      <c r="N271" s="1"/>
      <c r="O271" s="1"/>
      <c r="P271" s="1"/>
      <c r="Q271" s="1"/>
    </row>
    <row r="272" spans="1:17" x14ac:dyDescent="0.35">
      <c r="A272" s="1"/>
      <c r="B272" s="1"/>
      <c r="C272" s="1"/>
      <c r="D272" s="1"/>
      <c r="E272" s="1"/>
      <c r="F272" s="1"/>
      <c r="G272" s="1"/>
      <c r="H272" s="1"/>
      <c r="I272" s="1"/>
      <c r="J272" s="1"/>
      <c r="K272" s="1"/>
      <c r="L272" s="1"/>
      <c r="M272" s="1"/>
      <c r="N272" s="1"/>
      <c r="O272" s="1"/>
      <c r="P272" s="1"/>
      <c r="Q272" s="1"/>
    </row>
    <row r="273" spans="1:17" x14ac:dyDescent="0.35">
      <c r="A273" s="1"/>
      <c r="B273" s="1"/>
      <c r="C273" s="1"/>
      <c r="D273" s="1"/>
      <c r="E273" s="1"/>
      <c r="F273" s="1"/>
      <c r="G273" s="1"/>
      <c r="H273" s="1"/>
      <c r="I273" s="1"/>
      <c r="J273" s="1"/>
      <c r="K273" s="1"/>
      <c r="L273" s="1"/>
      <c r="M273" s="1"/>
      <c r="N273" s="1"/>
      <c r="O273" s="1"/>
      <c r="P273" s="1"/>
      <c r="Q273" s="1"/>
    </row>
    <row r="274" spans="1:17" x14ac:dyDescent="0.35">
      <c r="A274" s="1"/>
      <c r="B274" s="1"/>
      <c r="C274" s="1"/>
      <c r="D274" s="1"/>
      <c r="E274" s="1"/>
      <c r="F274" s="1"/>
      <c r="G274" s="1"/>
      <c r="H274" s="1"/>
      <c r="I274" s="1"/>
      <c r="J274" s="1"/>
      <c r="K274" s="1"/>
      <c r="L274" s="1"/>
      <c r="M274" s="1"/>
      <c r="N274" s="1"/>
      <c r="O274" s="1"/>
      <c r="P274" s="1"/>
      <c r="Q274" s="1"/>
    </row>
    <row r="275" spans="1:17" x14ac:dyDescent="0.35">
      <c r="A275" s="1"/>
      <c r="B275" s="1"/>
      <c r="C275" s="1"/>
      <c r="D275" s="1"/>
      <c r="E275" s="1"/>
      <c r="F275" s="1"/>
      <c r="G275" s="1"/>
      <c r="H275" s="1"/>
      <c r="I275" s="1"/>
      <c r="J275" s="1"/>
      <c r="K275" s="1"/>
      <c r="L275" s="1"/>
      <c r="M275" s="1"/>
      <c r="N275" s="1"/>
      <c r="O275" s="1"/>
      <c r="P275" s="1"/>
      <c r="Q275" s="1"/>
    </row>
    <row r="276" spans="1:17" x14ac:dyDescent="0.35">
      <c r="A276" s="1"/>
      <c r="B276" s="1"/>
      <c r="C276" s="1"/>
      <c r="D276" s="1"/>
      <c r="E276" s="1"/>
      <c r="F276" s="1"/>
      <c r="G276" s="1"/>
      <c r="H276" s="1"/>
      <c r="I276" s="1"/>
      <c r="J276" s="1"/>
      <c r="K276" s="1"/>
      <c r="L276" s="1"/>
      <c r="M276" s="1"/>
      <c r="N276" s="1"/>
      <c r="O276" s="1"/>
      <c r="P276" s="1"/>
      <c r="Q276" s="1"/>
    </row>
    <row r="277" spans="1:17" x14ac:dyDescent="0.35">
      <c r="A277" s="1"/>
      <c r="B277" s="1"/>
      <c r="C277" s="1"/>
      <c r="D277" s="1"/>
      <c r="E277" s="1"/>
      <c r="F277" s="1"/>
      <c r="G277" s="1"/>
      <c r="H277" s="1"/>
      <c r="I277" s="1"/>
      <c r="J277" s="1"/>
      <c r="K277" s="1"/>
      <c r="L277" s="1"/>
      <c r="M277" s="1"/>
      <c r="N277" s="1"/>
      <c r="O277" s="1"/>
      <c r="P277" s="1"/>
      <c r="Q277" s="1"/>
    </row>
    <row r="278" spans="1:17" x14ac:dyDescent="0.35">
      <c r="A278" s="1"/>
      <c r="B278" s="1"/>
      <c r="C278" s="1"/>
      <c r="D278" s="1"/>
      <c r="E278" s="1"/>
      <c r="F278" s="1"/>
      <c r="G278" s="1"/>
      <c r="H278" s="1"/>
      <c r="I278" s="1"/>
      <c r="J278" s="1"/>
      <c r="K278" s="1"/>
      <c r="L278" s="1"/>
      <c r="M278" s="1"/>
      <c r="N278" s="1"/>
      <c r="O278" s="1"/>
      <c r="P278" s="1"/>
      <c r="Q278" s="1"/>
    </row>
    <row r="279" spans="1:17" x14ac:dyDescent="0.35">
      <c r="A279" s="1"/>
      <c r="B279" s="1"/>
      <c r="C279" s="1"/>
      <c r="D279" s="1"/>
      <c r="E279" s="1"/>
      <c r="F279" s="1"/>
      <c r="G279" s="1"/>
      <c r="H279" s="1"/>
      <c r="I279" s="1"/>
      <c r="J279" s="1"/>
      <c r="K279" s="1"/>
      <c r="L279" s="1"/>
      <c r="M279" s="1"/>
      <c r="N279" s="1"/>
      <c r="O279" s="1"/>
      <c r="P279" s="1"/>
      <c r="Q279" s="1"/>
    </row>
    <row r="280" spans="1:17" x14ac:dyDescent="0.35">
      <c r="A280" s="1"/>
      <c r="B280" s="1"/>
      <c r="C280" s="1"/>
      <c r="D280" s="1"/>
      <c r="E280" s="1"/>
      <c r="F280" s="1"/>
      <c r="G280" s="1"/>
      <c r="H280" s="1"/>
      <c r="I280" s="1"/>
      <c r="J280" s="1"/>
      <c r="K280" s="1"/>
      <c r="L280" s="1"/>
      <c r="M280" s="1"/>
      <c r="N280" s="1"/>
      <c r="O280" s="1"/>
      <c r="P280" s="1"/>
      <c r="Q280" s="1"/>
    </row>
    <row r="281" spans="1:17" x14ac:dyDescent="0.35">
      <c r="A281" s="1"/>
      <c r="B281" s="1"/>
      <c r="C281" s="1"/>
      <c r="D281" s="1"/>
      <c r="E281" s="1"/>
      <c r="F281" s="1"/>
      <c r="G281" s="1"/>
      <c r="H281" s="1"/>
      <c r="I281" s="1"/>
      <c r="J281" s="1"/>
      <c r="K281" s="1"/>
      <c r="L281" s="1"/>
      <c r="M281" s="1"/>
      <c r="N281" s="1"/>
      <c r="O281" s="1"/>
      <c r="P281" s="1"/>
      <c r="Q281" s="1"/>
    </row>
    <row r="282" spans="1:17" x14ac:dyDescent="0.35">
      <c r="A282" s="1"/>
      <c r="B282" s="1"/>
      <c r="C282" s="1"/>
      <c r="D282" s="1"/>
      <c r="E282" s="1"/>
      <c r="F282" s="1"/>
      <c r="G282" s="1"/>
      <c r="H282" s="1"/>
      <c r="I282" s="1"/>
      <c r="J282" s="1"/>
      <c r="K282" s="1"/>
      <c r="L282" s="1"/>
      <c r="M282" s="1"/>
      <c r="N282" s="1"/>
      <c r="O282" s="1"/>
      <c r="P282" s="1"/>
      <c r="Q282" s="1"/>
    </row>
    <row r="283" spans="1:17" x14ac:dyDescent="0.35">
      <c r="A283" s="1"/>
      <c r="B283" s="1"/>
      <c r="C283" s="1"/>
      <c r="D283" s="1"/>
      <c r="E283" s="1"/>
      <c r="F283" s="1"/>
      <c r="G283" s="1"/>
      <c r="H283" s="1"/>
      <c r="I283" s="1"/>
      <c r="J283" s="1"/>
      <c r="K283" s="1"/>
      <c r="L283" s="1"/>
      <c r="M283" s="1"/>
      <c r="N283" s="1"/>
      <c r="O283" s="1"/>
      <c r="P283" s="1"/>
      <c r="Q283" s="1"/>
    </row>
    <row r="284" spans="1:17" x14ac:dyDescent="0.35">
      <c r="A284" s="1"/>
      <c r="B284" s="1"/>
      <c r="C284" s="1"/>
      <c r="D284" s="1"/>
      <c r="E284" s="1"/>
      <c r="F284" s="1"/>
      <c r="G284" s="1"/>
      <c r="H284" s="1"/>
      <c r="I284" s="1"/>
      <c r="J284" s="1"/>
      <c r="K284" s="1"/>
      <c r="L284" s="1"/>
      <c r="M284" s="1"/>
      <c r="N284" s="1"/>
      <c r="O284" s="1"/>
      <c r="P284" s="1"/>
      <c r="Q284" s="1"/>
    </row>
    <row r="285" spans="1:17" x14ac:dyDescent="0.35">
      <c r="A285" s="1"/>
      <c r="B285" s="1"/>
      <c r="C285" s="1"/>
      <c r="D285" s="1"/>
      <c r="E285" s="1"/>
      <c r="F285" s="1"/>
      <c r="G285" s="1"/>
      <c r="H285" s="1"/>
      <c r="I285" s="1"/>
      <c r="J285" s="1"/>
      <c r="K285" s="1"/>
      <c r="L285" s="1"/>
      <c r="M285" s="1"/>
      <c r="N285" s="1"/>
      <c r="O285" s="1"/>
      <c r="P285" s="1"/>
      <c r="Q285" s="1"/>
    </row>
    <row r="286" spans="1:17" x14ac:dyDescent="0.35">
      <c r="A286" s="1"/>
      <c r="B286" s="1"/>
      <c r="C286" s="1"/>
      <c r="D286" s="1"/>
      <c r="E286" s="1"/>
      <c r="F286" s="1"/>
      <c r="G286" s="1"/>
      <c r="H286" s="1"/>
      <c r="I286" s="1"/>
      <c r="J286" s="1"/>
      <c r="K286" s="1"/>
      <c r="L286" s="1"/>
      <c r="M286" s="1"/>
      <c r="N286" s="1"/>
      <c r="O286" s="1"/>
      <c r="P286" s="1"/>
      <c r="Q286" s="1"/>
    </row>
    <row r="287" spans="1:17" x14ac:dyDescent="0.35">
      <c r="A287" s="1"/>
      <c r="B287" s="1"/>
      <c r="C287" s="1"/>
      <c r="D287" s="1"/>
      <c r="E287" s="1"/>
      <c r="F287" s="1"/>
      <c r="G287" s="1"/>
      <c r="H287" s="1"/>
      <c r="I287" s="1"/>
      <c r="J287" s="1"/>
      <c r="K287" s="1"/>
      <c r="L287" s="1"/>
      <c r="M287" s="1"/>
      <c r="N287" s="1"/>
      <c r="O287" s="1"/>
      <c r="P287" s="1"/>
      <c r="Q287" s="1"/>
    </row>
    <row r="288" spans="1:17" x14ac:dyDescent="0.35">
      <c r="A288" s="1"/>
      <c r="B288" s="1"/>
      <c r="C288" s="1"/>
      <c r="D288" s="1"/>
      <c r="E288" s="1"/>
      <c r="F288" s="1"/>
      <c r="G288" s="1"/>
      <c r="H288" s="1"/>
      <c r="I288" s="1"/>
      <c r="J288" s="1"/>
      <c r="K288" s="1"/>
      <c r="L288" s="1"/>
      <c r="M288" s="1"/>
      <c r="N288" s="1"/>
      <c r="O288" s="1"/>
      <c r="P288" s="1"/>
      <c r="Q288" s="1"/>
    </row>
    <row r="289" spans="1:17" x14ac:dyDescent="0.35">
      <c r="A289" s="1"/>
      <c r="B289" s="1"/>
      <c r="C289" s="1"/>
      <c r="D289" s="1"/>
      <c r="E289" s="1"/>
      <c r="F289" s="1"/>
      <c r="G289" s="1"/>
      <c r="H289" s="1"/>
      <c r="I289" s="1"/>
      <c r="J289" s="1"/>
      <c r="K289" s="1"/>
      <c r="L289" s="1"/>
      <c r="M289" s="1"/>
      <c r="N289" s="1"/>
      <c r="O289" s="1"/>
      <c r="P289" s="1"/>
      <c r="Q289" s="1"/>
    </row>
    <row r="290" spans="1:17" x14ac:dyDescent="0.35">
      <c r="A290" s="1"/>
      <c r="B290" s="1"/>
      <c r="C290" s="1"/>
      <c r="D290" s="1"/>
      <c r="E290" s="1"/>
      <c r="F290" s="1"/>
      <c r="G290" s="1"/>
      <c r="H290" s="1"/>
      <c r="I290" s="1"/>
      <c r="J290" s="1"/>
      <c r="K290" s="1"/>
      <c r="L290" s="1"/>
      <c r="M290" s="1"/>
      <c r="N290" s="1"/>
      <c r="O290" s="1"/>
      <c r="P290" s="1"/>
      <c r="Q290" s="1"/>
    </row>
    <row r="291" spans="1:17" x14ac:dyDescent="0.35">
      <c r="A291" s="1"/>
      <c r="B291" s="1"/>
      <c r="C291" s="1"/>
      <c r="D291" s="1"/>
      <c r="E291" s="1"/>
      <c r="F291" s="1"/>
      <c r="G291" s="1"/>
      <c r="H291" s="1"/>
      <c r="I291" s="1"/>
      <c r="J291" s="1"/>
      <c r="K291" s="1"/>
      <c r="L291" s="1"/>
      <c r="M291" s="1"/>
      <c r="N291" s="1"/>
      <c r="O291" s="1"/>
      <c r="P291" s="1"/>
      <c r="Q291" s="1"/>
    </row>
    <row r="292" spans="1:17" x14ac:dyDescent="0.35">
      <c r="A292" s="1"/>
      <c r="B292" s="1"/>
      <c r="C292" s="1"/>
      <c r="D292" s="1"/>
      <c r="E292" s="1"/>
      <c r="F292" s="1"/>
      <c r="G292" s="1"/>
      <c r="H292" s="1"/>
      <c r="I292" s="1"/>
      <c r="J292" s="1"/>
      <c r="K292" s="1"/>
      <c r="L292" s="1"/>
      <c r="M292" s="1"/>
      <c r="N292" s="1"/>
      <c r="O292" s="1"/>
      <c r="P292" s="1"/>
      <c r="Q292" s="1"/>
    </row>
    <row r="293" spans="1:17" x14ac:dyDescent="0.35">
      <c r="A293" s="1"/>
      <c r="B293" s="1"/>
      <c r="C293" s="1"/>
      <c r="D293" s="1"/>
      <c r="E293" s="1"/>
      <c r="F293" s="1"/>
      <c r="G293" s="1"/>
      <c r="H293" s="1"/>
      <c r="I293" s="1"/>
      <c r="J293" s="1"/>
      <c r="K293" s="1"/>
      <c r="L293" s="1"/>
      <c r="M293" s="1"/>
      <c r="N293" s="1"/>
      <c r="O293" s="1"/>
      <c r="P293" s="1"/>
      <c r="Q293" s="1"/>
    </row>
    <row r="294" spans="1:17" x14ac:dyDescent="0.35">
      <c r="A294" s="1"/>
      <c r="B294" s="1"/>
      <c r="C294" s="1"/>
      <c r="D294" s="1"/>
      <c r="E294" s="1"/>
      <c r="F294" s="1"/>
      <c r="G294" s="1"/>
      <c r="H294" s="1"/>
      <c r="I294" s="1"/>
      <c r="J294" s="1"/>
      <c r="K294" s="1"/>
      <c r="L294" s="1"/>
      <c r="M294" s="1"/>
      <c r="N294" s="1"/>
      <c r="O294" s="1"/>
      <c r="P294" s="1"/>
      <c r="Q294" s="1"/>
    </row>
    <row r="295" spans="1:17" x14ac:dyDescent="0.35">
      <c r="A295" s="1"/>
      <c r="B295" s="1"/>
      <c r="C295" s="1"/>
      <c r="D295" s="1"/>
      <c r="E295" s="1"/>
      <c r="F295" s="1"/>
      <c r="G295" s="1"/>
      <c r="H295" s="1"/>
      <c r="I295" s="1"/>
      <c r="J295" s="1"/>
      <c r="K295" s="1"/>
      <c r="L295" s="1"/>
      <c r="M295" s="1"/>
      <c r="N295" s="1"/>
      <c r="O295" s="1"/>
      <c r="P295" s="1"/>
      <c r="Q295" s="1"/>
    </row>
    <row r="296" spans="1:17" x14ac:dyDescent="0.35">
      <c r="A296" s="1"/>
      <c r="B296" s="1"/>
      <c r="C296" s="1"/>
      <c r="D296" s="1"/>
      <c r="E296" s="1"/>
      <c r="F296" s="1"/>
      <c r="G296" s="1"/>
      <c r="H296" s="1"/>
      <c r="I296" s="1"/>
      <c r="J296" s="1"/>
      <c r="K296" s="1"/>
      <c r="L296" s="1"/>
      <c r="M296" s="1"/>
      <c r="N296" s="1"/>
      <c r="O296" s="1"/>
      <c r="P296" s="1"/>
      <c r="Q296" s="1"/>
    </row>
    <row r="297" spans="1:17" x14ac:dyDescent="0.35">
      <c r="A297" s="1"/>
      <c r="B297" s="1"/>
      <c r="C297" s="1"/>
      <c r="D297" s="1"/>
      <c r="E297" s="1"/>
      <c r="F297" s="1"/>
      <c r="G297" s="1"/>
      <c r="H297" s="1"/>
      <c r="I297" s="1"/>
      <c r="J297" s="1"/>
      <c r="K297" s="1"/>
      <c r="L297" s="1"/>
      <c r="M297" s="1"/>
      <c r="N297" s="1"/>
      <c r="O297" s="1"/>
      <c r="P297" s="1"/>
      <c r="Q297" s="1"/>
    </row>
    <row r="298" spans="1:17" x14ac:dyDescent="0.35">
      <c r="A298" s="1"/>
      <c r="B298" s="1"/>
      <c r="C298" s="1"/>
      <c r="D298" s="1"/>
      <c r="E298" s="1"/>
      <c r="F298" s="1"/>
      <c r="G298" s="1"/>
      <c r="H298" s="1"/>
      <c r="I298" s="1"/>
      <c r="J298" s="1"/>
      <c r="K298" s="1"/>
      <c r="L298" s="1"/>
      <c r="M298" s="1"/>
      <c r="N298" s="1"/>
      <c r="O298" s="1"/>
      <c r="P298" s="1"/>
      <c r="Q298" s="1"/>
    </row>
    <row r="299" spans="1:17" x14ac:dyDescent="0.35">
      <c r="A299" s="1"/>
      <c r="B299" s="1"/>
      <c r="C299" s="1"/>
      <c r="D299" s="1"/>
      <c r="E299" s="1"/>
      <c r="F299" s="1"/>
      <c r="G299" s="1"/>
      <c r="H299" s="1"/>
      <c r="I299" s="1"/>
      <c r="J299" s="1"/>
      <c r="K299" s="1"/>
      <c r="L299" s="1"/>
      <c r="M299" s="1"/>
      <c r="N299" s="1"/>
      <c r="O299" s="1"/>
      <c r="P299" s="1"/>
      <c r="Q299" s="1"/>
    </row>
    <row r="300" spans="1:17" x14ac:dyDescent="0.35">
      <c r="A300" s="1"/>
      <c r="B300" s="1"/>
      <c r="C300" s="1"/>
      <c r="D300" s="1"/>
      <c r="E300" s="1"/>
      <c r="F300" s="1"/>
      <c r="G300" s="1"/>
      <c r="H300" s="1"/>
      <c r="I300" s="1"/>
      <c r="J300" s="1"/>
      <c r="K300" s="1"/>
      <c r="L300" s="1"/>
      <c r="M300" s="1"/>
      <c r="N300" s="1"/>
      <c r="O300" s="1"/>
      <c r="P300" s="1"/>
      <c r="Q300" s="1"/>
    </row>
    <row r="301" spans="1:17" x14ac:dyDescent="0.35">
      <c r="A301" s="1"/>
      <c r="B301" s="1"/>
      <c r="C301" s="1"/>
      <c r="D301" s="1"/>
      <c r="E301" s="1"/>
      <c r="F301" s="1"/>
      <c r="G301" s="1"/>
      <c r="H301" s="1"/>
      <c r="I301" s="1"/>
      <c r="J301" s="1"/>
      <c r="K301" s="1"/>
      <c r="L301" s="1"/>
      <c r="M301" s="1"/>
      <c r="N301" s="1"/>
      <c r="O301" s="1"/>
      <c r="P301" s="1"/>
      <c r="Q301" s="1"/>
    </row>
    <row r="302" spans="1:17" x14ac:dyDescent="0.35">
      <c r="A302" s="1"/>
      <c r="B302" s="1"/>
      <c r="C302" s="1"/>
      <c r="D302" s="1"/>
      <c r="E302" s="1"/>
      <c r="F302" s="1"/>
      <c r="G302" s="1"/>
      <c r="H302" s="1"/>
      <c r="I302" s="1"/>
      <c r="J302" s="1"/>
      <c r="K302" s="1"/>
      <c r="L302" s="1"/>
      <c r="M302" s="1"/>
      <c r="N302" s="1"/>
      <c r="O302" s="1"/>
      <c r="P302" s="1"/>
      <c r="Q302" s="1"/>
    </row>
    <row r="303" spans="1:17" x14ac:dyDescent="0.35">
      <c r="A303" s="1"/>
      <c r="B303" s="1"/>
      <c r="C303" s="1"/>
      <c r="D303" s="1"/>
      <c r="E303" s="1"/>
      <c r="F303" s="1"/>
      <c r="G303" s="1"/>
      <c r="H303" s="1"/>
      <c r="I303" s="1"/>
      <c r="J303" s="1"/>
      <c r="K303" s="1"/>
      <c r="L303" s="1"/>
      <c r="M303" s="1"/>
      <c r="N303" s="1"/>
      <c r="O303" s="1"/>
      <c r="P303" s="1"/>
      <c r="Q303" s="1"/>
    </row>
    <row r="304" spans="1:17" x14ac:dyDescent="0.35">
      <c r="A304" s="1"/>
      <c r="B304" s="1"/>
      <c r="C304" s="1"/>
      <c r="D304" s="1"/>
      <c r="E304" s="1"/>
      <c r="F304" s="1"/>
      <c r="G304" s="1"/>
      <c r="H304" s="1"/>
      <c r="I304" s="1"/>
      <c r="J304" s="1"/>
      <c r="K304" s="1"/>
      <c r="L304" s="1"/>
      <c r="M304" s="1"/>
      <c r="N304" s="1"/>
      <c r="O304" s="1"/>
      <c r="P304" s="1"/>
      <c r="Q304" s="1"/>
    </row>
    <row r="305" spans="1:17" x14ac:dyDescent="0.35">
      <c r="A305" s="1"/>
      <c r="B305" s="1"/>
      <c r="C305" s="1"/>
      <c r="D305" s="1"/>
      <c r="E305" s="1"/>
      <c r="F305" s="1"/>
      <c r="G305" s="1"/>
      <c r="H305" s="1"/>
      <c r="I305" s="1"/>
      <c r="J305" s="1"/>
      <c r="K305" s="1"/>
      <c r="L305" s="1"/>
      <c r="M305" s="1"/>
      <c r="N305" s="1"/>
      <c r="O305" s="1"/>
      <c r="P305" s="1"/>
      <c r="Q305" s="1"/>
    </row>
    <row r="306" spans="1:17" x14ac:dyDescent="0.35">
      <c r="A306" s="1"/>
      <c r="B306" s="1"/>
      <c r="C306" s="1"/>
      <c r="D306" s="1"/>
      <c r="E306" s="1"/>
      <c r="F306" s="1"/>
      <c r="G306" s="1"/>
      <c r="H306" s="1"/>
      <c r="I306" s="1"/>
      <c r="J306" s="1"/>
      <c r="K306" s="1"/>
      <c r="L306" s="1"/>
      <c r="M306" s="1"/>
      <c r="N306" s="1"/>
      <c r="O306" s="1"/>
      <c r="P306" s="1"/>
      <c r="Q306" s="1"/>
    </row>
    <row r="307" spans="1:17" x14ac:dyDescent="0.35">
      <c r="A307" s="1"/>
      <c r="B307" s="1"/>
      <c r="C307" s="1"/>
      <c r="D307" s="1"/>
      <c r="E307" s="1"/>
      <c r="F307" s="1"/>
      <c r="G307" s="1"/>
      <c r="H307" s="1"/>
      <c r="I307" s="1"/>
      <c r="J307" s="1"/>
      <c r="K307" s="1"/>
      <c r="L307" s="1"/>
      <c r="M307" s="1"/>
      <c r="N307" s="1"/>
      <c r="O307" s="1"/>
      <c r="P307" s="1"/>
      <c r="Q307" s="1"/>
    </row>
    <row r="308" spans="1:17" x14ac:dyDescent="0.35">
      <c r="A308" s="1"/>
      <c r="B308" s="1"/>
      <c r="C308" s="1"/>
      <c r="D308" s="1"/>
      <c r="E308" s="1"/>
      <c r="F308" s="1"/>
      <c r="G308" s="1"/>
      <c r="H308" s="1"/>
      <c r="I308" s="1"/>
      <c r="J308" s="1"/>
      <c r="K308" s="1"/>
      <c r="L308" s="1"/>
      <c r="M308" s="1"/>
      <c r="N308" s="1"/>
      <c r="O308" s="1"/>
      <c r="P308" s="1"/>
      <c r="Q308" s="1"/>
    </row>
    <row r="309" spans="1:17" x14ac:dyDescent="0.35">
      <c r="A309" s="1"/>
      <c r="B309" s="1"/>
      <c r="C309" s="1"/>
      <c r="D309" s="1"/>
      <c r="E309" s="1"/>
      <c r="F309" s="1"/>
      <c r="G309" s="1"/>
      <c r="H309" s="1"/>
      <c r="I309" s="1"/>
      <c r="J309" s="1"/>
      <c r="K309" s="1"/>
      <c r="L309" s="1"/>
      <c r="M309" s="1"/>
      <c r="N309" s="1"/>
      <c r="O309" s="1"/>
      <c r="P309" s="1"/>
      <c r="Q309" s="1"/>
    </row>
    <row r="310" spans="1:17" x14ac:dyDescent="0.35">
      <c r="A310" s="1"/>
      <c r="B310" s="1"/>
      <c r="C310" s="1"/>
      <c r="D310" s="1"/>
      <c r="E310" s="1"/>
      <c r="F310" s="1"/>
      <c r="G310" s="1"/>
      <c r="H310" s="1"/>
      <c r="I310" s="1"/>
      <c r="J310" s="1"/>
      <c r="K310" s="1"/>
      <c r="L310" s="1"/>
      <c r="M310" s="1"/>
      <c r="N310" s="1"/>
      <c r="O310" s="1"/>
      <c r="P310" s="1"/>
      <c r="Q310" s="1"/>
    </row>
    <row r="311" spans="1:17" x14ac:dyDescent="0.35">
      <c r="A311" s="1"/>
      <c r="B311" s="1"/>
      <c r="C311" s="1"/>
      <c r="D311" s="1"/>
      <c r="E311" s="1"/>
      <c r="F311" s="1"/>
      <c r="G311" s="1"/>
      <c r="H311" s="1"/>
      <c r="I311" s="1"/>
      <c r="J311" s="1"/>
      <c r="K311" s="1"/>
      <c r="L311" s="1"/>
      <c r="M311" s="1"/>
      <c r="N311" s="1"/>
      <c r="O311" s="1"/>
      <c r="P311" s="1"/>
      <c r="Q311" s="1"/>
    </row>
    <row r="312" spans="1:17" x14ac:dyDescent="0.35">
      <c r="A312" s="1"/>
      <c r="B312" s="1"/>
      <c r="C312" s="1"/>
      <c r="D312" s="1"/>
      <c r="E312" s="1"/>
      <c r="F312" s="1"/>
      <c r="G312" s="1"/>
      <c r="H312" s="1"/>
      <c r="I312" s="1"/>
      <c r="J312" s="1"/>
      <c r="K312" s="1"/>
      <c r="L312" s="1"/>
      <c r="M312" s="1"/>
      <c r="N312" s="1"/>
      <c r="O312" s="1"/>
      <c r="P312" s="1"/>
      <c r="Q312" s="1"/>
    </row>
    <row r="313" spans="1:17" x14ac:dyDescent="0.35">
      <c r="A313" s="1"/>
      <c r="B313" s="1"/>
      <c r="C313" s="1"/>
      <c r="D313" s="1"/>
      <c r="E313" s="1"/>
      <c r="F313" s="1"/>
      <c r="G313" s="1"/>
      <c r="H313" s="1"/>
      <c r="I313" s="1"/>
      <c r="J313" s="1"/>
      <c r="K313" s="1"/>
      <c r="L313" s="1"/>
      <c r="M313" s="1"/>
      <c r="N313" s="1"/>
      <c r="O313" s="1"/>
      <c r="P313" s="1"/>
      <c r="Q313" s="1"/>
    </row>
    <row r="314" spans="1:17" x14ac:dyDescent="0.35">
      <c r="A314" s="1"/>
      <c r="B314" s="1"/>
      <c r="C314" s="1"/>
      <c r="D314" s="1"/>
      <c r="E314" s="1"/>
      <c r="F314" s="1"/>
      <c r="G314" s="1"/>
      <c r="H314" s="1"/>
      <c r="I314" s="1"/>
      <c r="J314" s="1"/>
      <c r="K314" s="1"/>
      <c r="L314" s="1"/>
      <c r="M314" s="1"/>
      <c r="N314" s="1"/>
      <c r="O314" s="1"/>
      <c r="P314" s="1"/>
      <c r="Q314" s="1"/>
    </row>
    <row r="315" spans="1:17" x14ac:dyDescent="0.35">
      <c r="A315" s="1"/>
      <c r="B315" s="1"/>
      <c r="C315" s="1"/>
      <c r="D315" s="1"/>
      <c r="E315" s="1"/>
      <c r="F315" s="1"/>
      <c r="G315" s="1"/>
      <c r="H315" s="1"/>
      <c r="I315" s="1"/>
      <c r="J315" s="1"/>
      <c r="K315" s="1"/>
      <c r="L315" s="1"/>
      <c r="M315" s="1"/>
      <c r="N315" s="1"/>
      <c r="O315" s="1"/>
      <c r="P315" s="1"/>
      <c r="Q315" s="1"/>
    </row>
    <row r="316" spans="1:17" x14ac:dyDescent="0.35">
      <c r="A316" s="1"/>
      <c r="B316" s="1"/>
      <c r="C316" s="1"/>
      <c r="D316" s="1"/>
      <c r="E316" s="1"/>
      <c r="F316" s="1"/>
      <c r="G316" s="1"/>
      <c r="H316" s="1"/>
      <c r="I316" s="1"/>
      <c r="J316" s="1"/>
      <c r="K316" s="1"/>
      <c r="L316" s="1"/>
      <c r="M316" s="1"/>
      <c r="N316" s="1"/>
      <c r="O316" s="1"/>
      <c r="P316" s="1"/>
      <c r="Q316" s="1"/>
    </row>
    <row r="317" spans="1:17" x14ac:dyDescent="0.35">
      <c r="A317" s="1"/>
      <c r="B317" s="1"/>
      <c r="C317" s="1"/>
      <c r="D317" s="1"/>
      <c r="E317" s="1"/>
      <c r="F317" s="1"/>
      <c r="G317" s="1"/>
      <c r="H317" s="1"/>
      <c r="I317" s="1"/>
      <c r="J317" s="1"/>
      <c r="K317" s="1"/>
      <c r="L317" s="1"/>
      <c r="M317" s="1"/>
      <c r="N317" s="1"/>
      <c r="O317" s="1"/>
      <c r="P317" s="1"/>
      <c r="Q317" s="1"/>
    </row>
    <row r="318" spans="1:17" x14ac:dyDescent="0.35">
      <c r="A318" s="1"/>
      <c r="B318" s="1"/>
      <c r="C318" s="1"/>
      <c r="D318" s="1"/>
      <c r="E318" s="1"/>
      <c r="F318" s="1"/>
      <c r="G318" s="1"/>
      <c r="H318" s="1"/>
      <c r="I318" s="1"/>
      <c r="J318" s="1"/>
      <c r="K318" s="1"/>
      <c r="L318" s="1"/>
      <c r="M318" s="1"/>
      <c r="N318" s="1"/>
      <c r="O318" s="1"/>
      <c r="P318" s="1"/>
      <c r="Q318" s="1"/>
    </row>
    <row r="319" spans="1:17" x14ac:dyDescent="0.35">
      <c r="A319" s="1"/>
      <c r="B319" s="1"/>
      <c r="C319" s="1"/>
      <c r="D319" s="1"/>
      <c r="E319" s="1"/>
      <c r="F319" s="1"/>
      <c r="G319" s="1"/>
      <c r="H319" s="1"/>
      <c r="I319" s="1"/>
      <c r="J319" s="1"/>
      <c r="K319" s="1"/>
      <c r="L319" s="1"/>
      <c r="M319" s="1"/>
      <c r="N319" s="1"/>
      <c r="O319" s="1"/>
      <c r="P319" s="1"/>
      <c r="Q319" s="1"/>
    </row>
    <row r="320" spans="1:17" x14ac:dyDescent="0.35">
      <c r="A320" s="1"/>
      <c r="B320" s="1"/>
      <c r="C320" s="1"/>
      <c r="D320" s="1"/>
      <c r="E320" s="1"/>
      <c r="F320" s="1"/>
      <c r="G320" s="1"/>
      <c r="H320" s="1"/>
      <c r="I320" s="1"/>
      <c r="J320" s="1"/>
      <c r="K320" s="1"/>
      <c r="L320" s="1"/>
      <c r="M320" s="1"/>
      <c r="N320" s="1"/>
      <c r="O320" s="1"/>
      <c r="P320" s="1"/>
      <c r="Q320" s="1"/>
    </row>
    <row r="321" spans="1:17" x14ac:dyDescent="0.35">
      <c r="A321" s="1"/>
      <c r="B321" s="1"/>
      <c r="C321" s="1"/>
      <c r="D321" s="1"/>
      <c r="E321" s="1"/>
      <c r="F321" s="1"/>
      <c r="G321" s="1"/>
      <c r="H321" s="1"/>
      <c r="I321" s="1"/>
      <c r="J321" s="1"/>
      <c r="K321" s="1"/>
      <c r="L321" s="1"/>
      <c r="M321" s="1"/>
      <c r="N321" s="1"/>
      <c r="O321" s="1"/>
      <c r="P321" s="1"/>
      <c r="Q321" s="1"/>
    </row>
    <row r="322" spans="1:17" x14ac:dyDescent="0.35">
      <c r="A322" s="1"/>
      <c r="B322" s="1"/>
      <c r="C322" s="1"/>
      <c r="D322" s="1"/>
      <c r="E322" s="1"/>
      <c r="F322" s="1"/>
      <c r="G322" s="1"/>
      <c r="H322" s="1"/>
      <c r="I322" s="1"/>
      <c r="J322" s="1"/>
      <c r="K322" s="1"/>
      <c r="L322" s="1"/>
      <c r="M322" s="1"/>
      <c r="N322" s="1"/>
      <c r="O322" s="1"/>
      <c r="P322" s="1"/>
      <c r="Q322" s="1"/>
    </row>
    <row r="323" spans="1:17" x14ac:dyDescent="0.35">
      <c r="A323" s="1"/>
      <c r="B323" s="1"/>
      <c r="C323" s="1"/>
      <c r="D323" s="1"/>
      <c r="E323" s="1"/>
      <c r="F323" s="1"/>
      <c r="G323" s="1"/>
      <c r="H323" s="1"/>
      <c r="I323" s="1"/>
      <c r="J323" s="1"/>
      <c r="K323" s="1"/>
      <c r="L323" s="1"/>
      <c r="M323" s="1"/>
      <c r="N323" s="1"/>
      <c r="O323" s="1"/>
      <c r="P323" s="1"/>
      <c r="Q323" s="1"/>
    </row>
    <row r="324" spans="1:17" x14ac:dyDescent="0.35">
      <c r="A324" s="1"/>
      <c r="B324" s="1"/>
      <c r="C324" s="1"/>
      <c r="D324" s="1"/>
      <c r="E324" s="1"/>
      <c r="F324" s="1"/>
      <c r="G324" s="1"/>
      <c r="H324" s="1"/>
      <c r="I324" s="1"/>
      <c r="J324" s="1"/>
      <c r="K324" s="1"/>
      <c r="L324" s="1"/>
      <c r="M324" s="1"/>
      <c r="N324" s="1"/>
      <c r="O324" s="1"/>
      <c r="P324" s="1"/>
      <c r="Q324" s="1"/>
    </row>
    <row r="325" spans="1:17" x14ac:dyDescent="0.35">
      <c r="A325" s="1"/>
      <c r="B325" s="1"/>
      <c r="C325" s="1"/>
      <c r="D325" s="1"/>
      <c r="E325" s="1"/>
      <c r="F325" s="1"/>
      <c r="G325" s="1"/>
      <c r="H325" s="1"/>
      <c r="I325" s="1"/>
      <c r="J325" s="1"/>
      <c r="K325" s="1"/>
      <c r="L325" s="1"/>
      <c r="M325" s="1"/>
      <c r="N325" s="1"/>
      <c r="O325" s="1"/>
      <c r="P325" s="1"/>
      <c r="Q325" s="1"/>
    </row>
    <row r="326" spans="1:17" x14ac:dyDescent="0.35">
      <c r="A326" s="1"/>
      <c r="B326" s="1"/>
      <c r="C326" s="1"/>
      <c r="D326" s="1"/>
      <c r="E326" s="1"/>
      <c r="F326" s="1"/>
      <c r="G326" s="1"/>
      <c r="H326" s="1"/>
      <c r="I326" s="1"/>
      <c r="J326" s="1"/>
      <c r="K326" s="1"/>
      <c r="L326" s="1"/>
      <c r="M326" s="1"/>
      <c r="N326" s="1"/>
      <c r="O326" s="1"/>
      <c r="P326" s="1"/>
      <c r="Q326" s="1"/>
    </row>
    <row r="327" spans="1:17" x14ac:dyDescent="0.35">
      <c r="A327" s="1"/>
      <c r="B327" s="1"/>
      <c r="C327" s="1"/>
      <c r="D327" s="1"/>
      <c r="E327" s="1"/>
      <c r="F327" s="1"/>
      <c r="G327" s="1"/>
      <c r="H327" s="1"/>
      <c r="I327" s="1"/>
      <c r="J327" s="1"/>
      <c r="K327" s="1"/>
      <c r="L327" s="1"/>
      <c r="M327" s="1"/>
      <c r="N327" s="1"/>
      <c r="O327" s="1"/>
      <c r="P327" s="1"/>
      <c r="Q327" s="1"/>
    </row>
    <row r="328" spans="1:17" x14ac:dyDescent="0.35">
      <c r="A328" s="1"/>
      <c r="B328" s="1"/>
      <c r="C328" s="1"/>
      <c r="D328" s="1"/>
      <c r="E328" s="1"/>
      <c r="F328" s="1"/>
      <c r="G328" s="1"/>
      <c r="H328" s="1"/>
      <c r="I328" s="1"/>
      <c r="J328" s="1"/>
      <c r="K328" s="1"/>
      <c r="L328" s="1"/>
      <c r="M328" s="1"/>
      <c r="N328" s="1"/>
      <c r="O328" s="1"/>
      <c r="P328" s="1"/>
      <c r="Q328" s="1"/>
    </row>
    <row r="329" spans="1:17" x14ac:dyDescent="0.35">
      <c r="A329" s="1"/>
      <c r="B329" s="1"/>
      <c r="C329" s="1"/>
      <c r="D329" s="1"/>
      <c r="E329" s="1"/>
      <c r="F329" s="1"/>
      <c r="G329" s="1"/>
      <c r="H329" s="1"/>
      <c r="I329" s="1"/>
      <c r="J329" s="1"/>
      <c r="K329" s="1"/>
      <c r="L329" s="1"/>
      <c r="M329" s="1"/>
      <c r="N329" s="1"/>
      <c r="O329" s="1"/>
      <c r="P329" s="1"/>
      <c r="Q329" s="1"/>
    </row>
    <row r="330" spans="1:17" x14ac:dyDescent="0.35">
      <c r="A330" s="1"/>
      <c r="B330" s="1"/>
      <c r="C330" s="1"/>
      <c r="D330" s="1"/>
      <c r="E330" s="1"/>
      <c r="F330" s="1"/>
      <c r="G330" s="1"/>
      <c r="H330" s="1"/>
      <c r="I330" s="1"/>
      <c r="J330" s="1"/>
      <c r="K330" s="1"/>
      <c r="L330" s="1"/>
      <c r="M330" s="1"/>
      <c r="N330" s="1"/>
      <c r="O330" s="1"/>
      <c r="P330" s="1"/>
      <c r="Q330" s="1"/>
    </row>
    <row r="331" spans="1:17" x14ac:dyDescent="0.35">
      <c r="A331" s="1"/>
      <c r="B331" s="1"/>
      <c r="C331" s="1"/>
      <c r="D331" s="1"/>
      <c r="E331" s="1"/>
      <c r="F331" s="1"/>
      <c r="G331" s="1"/>
      <c r="H331" s="1"/>
      <c r="I331" s="1"/>
      <c r="J331" s="1"/>
      <c r="K331" s="1"/>
      <c r="L331" s="1"/>
      <c r="M331" s="1"/>
      <c r="N331" s="1"/>
      <c r="O331" s="1"/>
      <c r="P331" s="1"/>
      <c r="Q331" s="1"/>
    </row>
    <row r="332" spans="1:17" x14ac:dyDescent="0.35">
      <c r="A332" s="1"/>
      <c r="B332" s="1"/>
      <c r="C332" s="1"/>
      <c r="D332" s="1"/>
      <c r="E332" s="1"/>
      <c r="F332" s="1"/>
      <c r="G332" s="1"/>
      <c r="H332" s="1"/>
      <c r="I332" s="1"/>
      <c r="J332" s="1"/>
      <c r="K332" s="1"/>
      <c r="L332" s="1"/>
      <c r="M332" s="1"/>
      <c r="N332" s="1"/>
      <c r="O332" s="1"/>
      <c r="P332" s="1"/>
      <c r="Q332" s="1"/>
    </row>
    <row r="333" spans="1:17" x14ac:dyDescent="0.35">
      <c r="A333" s="1"/>
      <c r="B333" s="1"/>
      <c r="C333" s="1"/>
      <c r="D333" s="1"/>
      <c r="E333" s="1"/>
      <c r="F333" s="1"/>
      <c r="G333" s="1"/>
      <c r="H333" s="1"/>
      <c r="I333" s="1"/>
      <c r="J333" s="1"/>
      <c r="K333" s="1"/>
      <c r="L333" s="1"/>
      <c r="M333" s="1"/>
      <c r="N333" s="1"/>
      <c r="O333" s="1"/>
      <c r="P333" s="1"/>
      <c r="Q333" s="1"/>
    </row>
    <row r="334" spans="1:17" x14ac:dyDescent="0.35">
      <c r="A334" s="1"/>
      <c r="B334" s="1"/>
      <c r="C334" s="1"/>
      <c r="D334" s="1"/>
      <c r="E334" s="1"/>
      <c r="F334" s="1"/>
      <c r="G334" s="1"/>
      <c r="H334" s="1"/>
      <c r="I334" s="1"/>
      <c r="J334" s="1"/>
      <c r="K334" s="1"/>
      <c r="L334" s="1"/>
      <c r="M334" s="1"/>
      <c r="N334" s="1"/>
      <c r="O334" s="1"/>
      <c r="P334" s="1"/>
      <c r="Q334" s="1"/>
    </row>
    <row r="335" spans="1:17" x14ac:dyDescent="0.35">
      <c r="A335" s="1"/>
      <c r="B335" s="1"/>
      <c r="C335" s="1"/>
      <c r="D335" s="1"/>
      <c r="E335" s="1"/>
      <c r="F335" s="1"/>
      <c r="G335" s="1"/>
      <c r="H335" s="1"/>
      <c r="I335" s="1"/>
      <c r="J335" s="1"/>
      <c r="K335" s="1"/>
      <c r="L335" s="1"/>
      <c r="M335" s="1"/>
      <c r="N335" s="1"/>
      <c r="O335" s="1"/>
      <c r="P335" s="1"/>
      <c r="Q335" s="1"/>
    </row>
    <row r="336" spans="1:17" x14ac:dyDescent="0.35">
      <c r="A336" s="1"/>
      <c r="B336" s="1"/>
      <c r="C336" s="1"/>
      <c r="D336" s="1"/>
      <c r="E336" s="1"/>
      <c r="F336" s="1"/>
      <c r="G336" s="1"/>
      <c r="H336" s="1"/>
      <c r="I336" s="1"/>
      <c r="J336" s="1"/>
      <c r="K336" s="1"/>
      <c r="L336" s="1"/>
      <c r="M336" s="1"/>
      <c r="N336" s="1"/>
      <c r="O336" s="1"/>
      <c r="P336" s="1"/>
      <c r="Q336" s="1"/>
    </row>
    <row r="337" spans="1:17" x14ac:dyDescent="0.35">
      <c r="A337" s="1"/>
      <c r="B337" s="1"/>
      <c r="C337" s="1"/>
      <c r="D337" s="1"/>
      <c r="E337" s="1"/>
      <c r="F337" s="1"/>
      <c r="G337" s="1"/>
      <c r="H337" s="1"/>
      <c r="I337" s="1"/>
      <c r="J337" s="1"/>
      <c r="K337" s="1"/>
      <c r="L337" s="1"/>
      <c r="M337" s="1"/>
      <c r="N337" s="1"/>
      <c r="O337" s="1"/>
      <c r="P337" s="1"/>
      <c r="Q337" s="1"/>
    </row>
    <row r="338" spans="1:17" x14ac:dyDescent="0.35">
      <c r="A338" s="1"/>
      <c r="B338" s="1"/>
      <c r="C338" s="1"/>
      <c r="D338" s="1"/>
      <c r="E338" s="1"/>
      <c r="F338" s="1"/>
      <c r="G338" s="1"/>
      <c r="H338" s="1"/>
      <c r="I338" s="1"/>
      <c r="J338" s="1"/>
      <c r="K338" s="1"/>
      <c r="L338" s="1"/>
      <c r="M338" s="1"/>
      <c r="N338" s="1"/>
      <c r="O338" s="1"/>
      <c r="P338" s="1"/>
      <c r="Q338" s="1"/>
    </row>
    <row r="339" spans="1:17" x14ac:dyDescent="0.35">
      <c r="A339" s="1"/>
      <c r="B339" s="1"/>
      <c r="C339" s="1"/>
      <c r="D339" s="1"/>
      <c r="E339" s="1"/>
      <c r="F339" s="1"/>
      <c r="G339" s="1"/>
      <c r="H339" s="1"/>
      <c r="I339" s="1"/>
      <c r="J339" s="1"/>
      <c r="K339" s="1"/>
      <c r="L339" s="1"/>
      <c r="M339" s="1"/>
      <c r="N339" s="1"/>
      <c r="O339" s="1"/>
      <c r="P339" s="1"/>
      <c r="Q339" s="1"/>
    </row>
    <row r="340" spans="1:17" x14ac:dyDescent="0.35">
      <c r="A340" s="1"/>
      <c r="B340" s="1"/>
      <c r="C340" s="1"/>
      <c r="D340" s="1"/>
      <c r="E340" s="1"/>
      <c r="F340" s="1"/>
      <c r="G340" s="1"/>
      <c r="H340" s="1"/>
      <c r="I340" s="1"/>
      <c r="J340" s="1"/>
      <c r="K340" s="1"/>
      <c r="L340" s="1"/>
      <c r="M340" s="1"/>
      <c r="N340" s="1"/>
      <c r="O340" s="1"/>
      <c r="P340" s="1"/>
      <c r="Q340" s="1"/>
    </row>
    <row r="341" spans="1:17" x14ac:dyDescent="0.35">
      <c r="A341" s="1"/>
      <c r="B341" s="1"/>
      <c r="C341" s="1"/>
      <c r="D341" s="1"/>
      <c r="E341" s="1"/>
      <c r="F341" s="1"/>
      <c r="G341" s="1"/>
      <c r="H341" s="1"/>
      <c r="I341" s="1"/>
      <c r="J341" s="1"/>
      <c r="K341" s="1"/>
      <c r="L341" s="1"/>
      <c r="M341" s="1"/>
      <c r="N341" s="1"/>
      <c r="O341" s="1"/>
      <c r="P341" s="1"/>
      <c r="Q341" s="1"/>
    </row>
    <row r="342" spans="1:17" x14ac:dyDescent="0.35">
      <c r="A342" s="1"/>
      <c r="B342" s="1"/>
      <c r="C342" s="1"/>
      <c r="D342" s="1"/>
      <c r="E342" s="1"/>
      <c r="F342" s="1"/>
      <c r="G342" s="1"/>
      <c r="H342" s="1"/>
      <c r="I342" s="1"/>
      <c r="J342" s="1"/>
      <c r="K342" s="1"/>
      <c r="L342" s="1"/>
      <c r="M342" s="1"/>
      <c r="N342" s="1"/>
      <c r="O342" s="1"/>
      <c r="P342" s="1"/>
      <c r="Q342" s="1"/>
    </row>
    <row r="343" spans="1:17" x14ac:dyDescent="0.35">
      <c r="A343" s="1"/>
      <c r="B343" s="1"/>
      <c r="C343" s="1"/>
      <c r="D343" s="1"/>
      <c r="E343" s="1"/>
      <c r="F343" s="1"/>
      <c r="G343" s="1"/>
      <c r="H343" s="1"/>
      <c r="I343" s="1"/>
      <c r="J343" s="1"/>
      <c r="K343" s="1"/>
      <c r="L343" s="1"/>
      <c r="M343" s="1"/>
      <c r="N343" s="1"/>
      <c r="O343" s="1"/>
      <c r="P343" s="1"/>
      <c r="Q343" s="1"/>
    </row>
    <row r="344" spans="1:17" x14ac:dyDescent="0.35">
      <c r="A344" s="1"/>
      <c r="B344" s="1"/>
      <c r="C344" s="1"/>
      <c r="D344" s="1"/>
      <c r="E344" s="1"/>
      <c r="F344" s="1"/>
      <c r="G344" s="1"/>
      <c r="H344" s="1"/>
      <c r="I344" s="1"/>
      <c r="J344" s="1"/>
      <c r="K344" s="1"/>
      <c r="L344" s="1"/>
      <c r="M344" s="1"/>
      <c r="N344" s="1"/>
      <c r="O344" s="1"/>
      <c r="P344" s="1"/>
      <c r="Q344" s="1"/>
    </row>
    <row r="345" spans="1:17" x14ac:dyDescent="0.35">
      <c r="A345" s="1"/>
      <c r="B345" s="1"/>
      <c r="C345" s="1"/>
      <c r="D345" s="1"/>
      <c r="E345" s="1"/>
      <c r="F345" s="1"/>
      <c r="G345" s="1"/>
      <c r="H345" s="1"/>
      <c r="I345" s="1"/>
      <c r="J345" s="1"/>
      <c r="K345" s="1"/>
      <c r="L345" s="1"/>
      <c r="M345" s="1"/>
      <c r="N345" s="1"/>
      <c r="O345" s="1"/>
      <c r="P345" s="1"/>
      <c r="Q345" s="1"/>
    </row>
    <row r="346" spans="1:17" x14ac:dyDescent="0.35">
      <c r="A346" s="1"/>
      <c r="B346" s="1"/>
      <c r="C346" s="1"/>
      <c r="D346" s="1"/>
      <c r="E346" s="1"/>
      <c r="F346" s="1"/>
      <c r="G346" s="1"/>
      <c r="H346" s="1"/>
      <c r="I346" s="1"/>
      <c r="J346" s="1"/>
      <c r="K346" s="1"/>
      <c r="L346" s="1"/>
      <c r="M346" s="1"/>
      <c r="N346" s="1"/>
      <c r="O346" s="1"/>
      <c r="P346" s="1"/>
      <c r="Q346" s="1"/>
    </row>
    <row r="347" spans="1:17" x14ac:dyDescent="0.35">
      <c r="A347" s="1"/>
      <c r="B347" s="1"/>
      <c r="C347" s="1"/>
      <c r="D347" s="1"/>
      <c r="E347" s="1"/>
      <c r="F347" s="1"/>
      <c r="G347" s="1"/>
      <c r="H347" s="1"/>
      <c r="I347" s="1"/>
      <c r="J347" s="1"/>
      <c r="K347" s="1"/>
      <c r="L347" s="1"/>
      <c r="M347" s="1"/>
      <c r="N347" s="1"/>
      <c r="O347" s="1"/>
      <c r="P347" s="1"/>
      <c r="Q347" s="1"/>
    </row>
    <row r="348" spans="1:17" x14ac:dyDescent="0.35">
      <c r="A348" s="1"/>
      <c r="B348" s="1"/>
      <c r="C348" s="1"/>
      <c r="D348" s="1"/>
      <c r="E348" s="1"/>
      <c r="F348" s="1"/>
      <c r="G348" s="1"/>
      <c r="H348" s="1"/>
      <c r="I348" s="1"/>
      <c r="J348" s="1"/>
      <c r="K348" s="1"/>
      <c r="L348" s="1"/>
      <c r="M348" s="1"/>
      <c r="N348" s="1"/>
      <c r="O348" s="1"/>
      <c r="P348" s="1"/>
      <c r="Q348" s="1"/>
    </row>
    <row r="349" spans="1:17" x14ac:dyDescent="0.35">
      <c r="A349" s="1"/>
      <c r="B349" s="1"/>
      <c r="C349" s="1"/>
      <c r="D349" s="1"/>
      <c r="E349" s="1"/>
      <c r="F349" s="1"/>
      <c r="G349" s="1"/>
      <c r="H349" s="1"/>
      <c r="I349" s="1"/>
      <c r="J349" s="1"/>
      <c r="K349" s="1"/>
      <c r="L349" s="1"/>
      <c r="M349" s="1"/>
      <c r="N349" s="1"/>
      <c r="O349" s="1"/>
      <c r="P349" s="1"/>
      <c r="Q349" s="1"/>
    </row>
    <row r="350" spans="1:17" x14ac:dyDescent="0.35">
      <c r="A350" s="1"/>
      <c r="B350" s="1"/>
      <c r="C350" s="1"/>
      <c r="D350" s="1"/>
      <c r="E350" s="1"/>
      <c r="F350" s="1"/>
      <c r="G350" s="1"/>
      <c r="H350" s="1"/>
      <c r="I350" s="1"/>
      <c r="J350" s="1"/>
      <c r="K350" s="1"/>
      <c r="L350" s="1"/>
      <c r="M350" s="1"/>
      <c r="N350" s="1"/>
      <c r="O350" s="1"/>
      <c r="P350" s="1"/>
      <c r="Q350" s="1"/>
    </row>
    <row r="351" spans="1:17" x14ac:dyDescent="0.35">
      <c r="A351" s="1"/>
      <c r="B351" s="1"/>
      <c r="C351" s="1"/>
      <c r="D351" s="1"/>
      <c r="E351" s="1"/>
      <c r="F351" s="1"/>
      <c r="G351" s="1"/>
      <c r="H351" s="1"/>
      <c r="I351" s="1"/>
      <c r="J351" s="1"/>
      <c r="K351" s="1"/>
      <c r="L351" s="1"/>
      <c r="M351" s="1"/>
      <c r="N351" s="1"/>
      <c r="O351" s="1"/>
      <c r="P351" s="1"/>
      <c r="Q351" s="1"/>
    </row>
    <row r="352" spans="1:17" x14ac:dyDescent="0.35">
      <c r="A352" s="1"/>
      <c r="B352" s="1"/>
      <c r="C352" s="1"/>
      <c r="D352" s="1"/>
      <c r="E352" s="1"/>
      <c r="F352" s="1"/>
      <c r="G352" s="1"/>
      <c r="H352" s="1"/>
      <c r="I352" s="1"/>
      <c r="J352" s="1"/>
      <c r="K352" s="1"/>
      <c r="L352" s="1"/>
      <c r="M352" s="1"/>
      <c r="N352" s="1"/>
      <c r="O352" s="1"/>
      <c r="P352" s="1"/>
      <c r="Q352" s="1"/>
    </row>
    <row r="353" spans="1:17" x14ac:dyDescent="0.35">
      <c r="A353" s="1"/>
      <c r="B353" s="1"/>
      <c r="C353" s="1"/>
      <c r="D353" s="1"/>
      <c r="E353" s="1"/>
      <c r="F353" s="1"/>
      <c r="G353" s="1"/>
      <c r="H353" s="1"/>
      <c r="I353" s="1"/>
      <c r="J353" s="1"/>
      <c r="K353" s="1"/>
      <c r="L353" s="1"/>
      <c r="M353" s="1"/>
      <c r="N353" s="1"/>
      <c r="O353" s="1"/>
      <c r="P353" s="1"/>
      <c r="Q353" s="1"/>
    </row>
    <row r="354" spans="1:17" x14ac:dyDescent="0.35">
      <c r="A354" s="1"/>
      <c r="B354" s="1"/>
      <c r="C354" s="1"/>
      <c r="D354" s="1"/>
      <c r="E354" s="1"/>
      <c r="F354" s="1"/>
      <c r="G354" s="1"/>
      <c r="H354" s="1"/>
      <c r="I354" s="1"/>
      <c r="J354" s="1"/>
      <c r="K354" s="1"/>
      <c r="L354" s="1"/>
      <c r="M354" s="1"/>
      <c r="N354" s="1"/>
      <c r="O354" s="1"/>
      <c r="P354" s="1"/>
      <c r="Q354" s="1"/>
    </row>
    <row r="355" spans="1:17" x14ac:dyDescent="0.35">
      <c r="A355" s="1"/>
      <c r="B355" s="1"/>
      <c r="C355" s="1"/>
      <c r="D355" s="1"/>
      <c r="E355" s="1"/>
      <c r="F355" s="1"/>
      <c r="G355" s="1"/>
      <c r="H355" s="1"/>
      <c r="I355" s="1"/>
      <c r="J355" s="1"/>
      <c r="K355" s="1"/>
      <c r="L355" s="1"/>
      <c r="M355" s="1"/>
      <c r="N355" s="1"/>
      <c r="O355" s="1"/>
      <c r="P355" s="1"/>
      <c r="Q355" s="1"/>
    </row>
    <row r="356" spans="1:17" x14ac:dyDescent="0.35">
      <c r="A356" s="1"/>
      <c r="B356" s="1"/>
      <c r="C356" s="1"/>
      <c r="D356" s="1"/>
      <c r="E356" s="1"/>
      <c r="F356" s="1"/>
      <c r="G356" s="1"/>
      <c r="H356" s="1"/>
      <c r="I356" s="1"/>
      <c r="J356" s="1"/>
      <c r="K356" s="1"/>
      <c r="L356" s="1"/>
      <c r="M356" s="1"/>
      <c r="N356" s="1"/>
      <c r="O356" s="1"/>
      <c r="P356" s="1"/>
      <c r="Q356" s="1"/>
    </row>
    <row r="357" spans="1:17" x14ac:dyDescent="0.35">
      <c r="A357" s="1"/>
      <c r="B357" s="1"/>
      <c r="C357" s="1"/>
      <c r="D357" s="1"/>
      <c r="E357" s="1"/>
      <c r="F357" s="1"/>
      <c r="G357" s="1"/>
      <c r="H357" s="1"/>
      <c r="I357" s="1"/>
      <c r="J357" s="1"/>
      <c r="K357" s="1"/>
      <c r="L357" s="1"/>
      <c r="M357" s="1"/>
      <c r="N357" s="1"/>
      <c r="O357" s="1"/>
      <c r="P357" s="1"/>
      <c r="Q357" s="1"/>
    </row>
    <row r="358" spans="1:17" x14ac:dyDescent="0.35">
      <c r="A358" s="1"/>
      <c r="B358" s="1"/>
      <c r="C358" s="1"/>
      <c r="D358" s="1"/>
      <c r="E358" s="1"/>
      <c r="F358" s="1"/>
      <c r="G358" s="1"/>
      <c r="H358" s="1"/>
      <c r="I358" s="1"/>
      <c r="J358" s="1"/>
      <c r="K358" s="1"/>
      <c r="L358" s="1"/>
      <c r="M358" s="1"/>
      <c r="N358" s="1"/>
      <c r="O358" s="1"/>
      <c r="P358" s="1"/>
      <c r="Q358" s="1"/>
    </row>
    <row r="359" spans="1:17" x14ac:dyDescent="0.35">
      <c r="A359" s="1"/>
      <c r="B359" s="1"/>
      <c r="C359" s="1"/>
      <c r="D359" s="1"/>
      <c r="E359" s="1"/>
      <c r="F359" s="1"/>
      <c r="G359" s="1"/>
      <c r="H359" s="1"/>
      <c r="I359" s="1"/>
      <c r="J359" s="1"/>
      <c r="K359" s="1"/>
      <c r="L359" s="1"/>
      <c r="M359" s="1"/>
      <c r="N359" s="1"/>
      <c r="O359" s="1"/>
      <c r="P359" s="1"/>
      <c r="Q359" s="1"/>
    </row>
    <row r="360" spans="1:17" x14ac:dyDescent="0.35">
      <c r="A360" s="1"/>
      <c r="B360" s="1"/>
      <c r="C360" s="1"/>
      <c r="D360" s="1"/>
      <c r="E360" s="1"/>
      <c r="F360" s="1"/>
      <c r="G360" s="1"/>
      <c r="H360" s="1"/>
      <c r="I360" s="1"/>
      <c r="J360" s="1"/>
      <c r="K360" s="1"/>
      <c r="L360" s="1"/>
      <c r="M360" s="1"/>
      <c r="N360" s="1"/>
      <c r="O360" s="1"/>
      <c r="P360" s="1"/>
      <c r="Q360" s="1"/>
    </row>
    <row r="361" spans="1:17" x14ac:dyDescent="0.35">
      <c r="A361" s="1"/>
      <c r="B361" s="1"/>
      <c r="C361" s="1"/>
      <c r="D361" s="1"/>
      <c r="E361" s="1"/>
      <c r="F361" s="1"/>
      <c r="G361" s="1"/>
      <c r="H361" s="1"/>
      <c r="I361" s="1"/>
      <c r="J361" s="1"/>
      <c r="K361" s="1"/>
      <c r="L361" s="1"/>
      <c r="M361" s="1"/>
      <c r="N361" s="1"/>
      <c r="O361" s="1"/>
      <c r="P361" s="1"/>
      <c r="Q361" s="1"/>
    </row>
    <row r="362" spans="1:17" x14ac:dyDescent="0.35">
      <c r="A362" s="1"/>
      <c r="B362" s="1"/>
      <c r="C362" s="1"/>
      <c r="D362" s="1"/>
      <c r="E362" s="1"/>
      <c r="F362" s="1"/>
      <c r="G362" s="1"/>
      <c r="H362" s="1"/>
      <c r="I362" s="1"/>
      <c r="J362" s="1"/>
      <c r="K362" s="1"/>
      <c r="L362" s="1"/>
      <c r="M362" s="1"/>
      <c r="N362" s="1"/>
      <c r="O362" s="1"/>
      <c r="P362" s="1"/>
      <c r="Q362" s="1"/>
    </row>
    <row r="363" spans="1:17" x14ac:dyDescent="0.35">
      <c r="A363" s="1"/>
      <c r="B363" s="1"/>
      <c r="C363" s="1"/>
      <c r="D363" s="1"/>
      <c r="E363" s="1"/>
      <c r="F363" s="1"/>
      <c r="G363" s="1"/>
      <c r="H363" s="1"/>
      <c r="I363" s="1"/>
      <c r="J363" s="1"/>
      <c r="K363" s="1"/>
      <c r="L363" s="1"/>
      <c r="M363" s="1"/>
      <c r="N363" s="1"/>
      <c r="O363" s="1"/>
      <c r="P363" s="1"/>
      <c r="Q363" s="1"/>
    </row>
    <row r="364" spans="1:17" x14ac:dyDescent="0.35">
      <c r="A364" s="1"/>
      <c r="B364" s="1"/>
      <c r="C364" s="1"/>
      <c r="D364" s="1"/>
      <c r="E364" s="1"/>
      <c r="F364" s="1"/>
      <c r="G364" s="1"/>
      <c r="H364" s="1"/>
      <c r="I364" s="1"/>
      <c r="J364" s="1"/>
      <c r="K364" s="1"/>
      <c r="L364" s="1"/>
      <c r="M364" s="1"/>
      <c r="N364" s="1"/>
      <c r="O364" s="1"/>
      <c r="P364" s="1"/>
      <c r="Q364" s="1"/>
    </row>
    <row r="365" spans="1:17" x14ac:dyDescent="0.35">
      <c r="A365" s="1"/>
      <c r="B365" s="1"/>
      <c r="C365" s="1"/>
      <c r="D365" s="1"/>
      <c r="E365" s="1"/>
      <c r="F365" s="1"/>
      <c r="G365" s="1"/>
      <c r="H365" s="1"/>
      <c r="I365" s="1"/>
      <c r="J365" s="1"/>
      <c r="K365" s="1"/>
      <c r="L365" s="1"/>
      <c r="M365" s="1"/>
      <c r="N365" s="1"/>
      <c r="O365" s="1"/>
      <c r="P365" s="1"/>
      <c r="Q365" s="1"/>
    </row>
    <row r="366" spans="1:17" x14ac:dyDescent="0.35">
      <c r="A366" s="1"/>
      <c r="B366" s="1"/>
      <c r="C366" s="1"/>
      <c r="D366" s="1"/>
      <c r="E366" s="1"/>
      <c r="F366" s="1"/>
      <c r="G366" s="1"/>
      <c r="H366" s="1"/>
      <c r="I366" s="1"/>
      <c r="J366" s="1"/>
      <c r="K366" s="1"/>
      <c r="L366" s="1"/>
      <c r="M366" s="1"/>
      <c r="N366" s="1"/>
      <c r="O366" s="1"/>
      <c r="P366" s="1"/>
      <c r="Q366" s="1"/>
    </row>
    <row r="367" spans="1:17" x14ac:dyDescent="0.35">
      <c r="A367" s="1"/>
      <c r="B367" s="1"/>
      <c r="C367" s="1"/>
      <c r="D367" s="1"/>
      <c r="E367" s="1"/>
      <c r="F367" s="1"/>
      <c r="G367" s="1"/>
      <c r="H367" s="1"/>
      <c r="I367" s="1"/>
      <c r="J367" s="1"/>
      <c r="K367" s="1"/>
      <c r="L367" s="1"/>
      <c r="M367" s="1"/>
      <c r="N367" s="1"/>
      <c r="O367" s="1"/>
      <c r="P367" s="1"/>
      <c r="Q367" s="1"/>
    </row>
    <row r="368" spans="1:17" x14ac:dyDescent="0.35">
      <c r="A368" s="1"/>
      <c r="B368" s="1"/>
      <c r="C368" s="1"/>
      <c r="D368" s="1"/>
      <c r="E368" s="1"/>
      <c r="F368" s="1"/>
      <c r="G368" s="1"/>
      <c r="H368" s="1"/>
      <c r="I368" s="1"/>
      <c r="J368" s="1"/>
      <c r="K368" s="1"/>
      <c r="L368" s="1"/>
      <c r="M368" s="1"/>
      <c r="N368" s="1"/>
      <c r="O368" s="1"/>
      <c r="P368" s="1"/>
      <c r="Q368" s="1"/>
    </row>
    <row r="369" spans="1:17" x14ac:dyDescent="0.35">
      <c r="A369" s="1"/>
      <c r="B369" s="1"/>
      <c r="C369" s="1"/>
      <c r="D369" s="1"/>
      <c r="E369" s="1"/>
      <c r="F369" s="1"/>
      <c r="G369" s="1"/>
      <c r="H369" s="1"/>
      <c r="I369" s="1"/>
      <c r="J369" s="1"/>
      <c r="K369" s="1"/>
      <c r="L369" s="1"/>
      <c r="M369" s="1"/>
      <c r="N369" s="1"/>
      <c r="O369" s="1"/>
      <c r="P369" s="1"/>
      <c r="Q369" s="1"/>
    </row>
    <row r="370" spans="1:17" x14ac:dyDescent="0.35">
      <c r="A370" s="1"/>
      <c r="B370" s="1"/>
      <c r="C370" s="1"/>
      <c r="D370" s="1"/>
      <c r="E370" s="1"/>
      <c r="F370" s="1"/>
      <c r="G370" s="1"/>
      <c r="H370" s="1"/>
      <c r="I370" s="1"/>
      <c r="J370" s="1"/>
      <c r="K370" s="1"/>
      <c r="L370" s="1"/>
      <c r="M370" s="1"/>
      <c r="N370" s="1"/>
      <c r="O370" s="1"/>
      <c r="P370" s="1"/>
      <c r="Q370" s="1"/>
    </row>
    <row r="371" spans="1:17" x14ac:dyDescent="0.35">
      <c r="A371" s="1"/>
      <c r="B371" s="1"/>
      <c r="C371" s="1"/>
      <c r="D371" s="1"/>
      <c r="E371" s="1"/>
      <c r="F371" s="1"/>
      <c r="G371" s="1"/>
      <c r="H371" s="1"/>
      <c r="I371" s="1"/>
      <c r="J371" s="1"/>
      <c r="K371" s="1"/>
      <c r="L371" s="1"/>
      <c r="M371" s="1"/>
      <c r="N371" s="1"/>
      <c r="O371" s="1"/>
      <c r="P371" s="1"/>
      <c r="Q371" s="1"/>
    </row>
    <row r="372" spans="1:17" x14ac:dyDescent="0.35">
      <c r="A372" s="1"/>
      <c r="B372" s="1"/>
      <c r="C372" s="1"/>
      <c r="D372" s="1"/>
      <c r="E372" s="1"/>
      <c r="F372" s="1"/>
      <c r="G372" s="1"/>
      <c r="H372" s="1"/>
      <c r="I372" s="1"/>
      <c r="J372" s="1"/>
      <c r="K372" s="1"/>
      <c r="L372" s="1"/>
      <c r="M372" s="1"/>
      <c r="N372" s="1"/>
      <c r="O372" s="1"/>
      <c r="P372" s="1"/>
      <c r="Q372" s="1"/>
    </row>
    <row r="373" spans="1:17" x14ac:dyDescent="0.35">
      <c r="A373" s="1"/>
      <c r="B373" s="1"/>
      <c r="C373" s="1"/>
      <c r="D373" s="1"/>
      <c r="E373" s="1"/>
      <c r="F373" s="1"/>
      <c r="G373" s="1"/>
      <c r="H373" s="1"/>
      <c r="I373" s="1"/>
      <c r="J373" s="1"/>
      <c r="K373" s="1"/>
      <c r="L373" s="1"/>
      <c r="M373" s="1"/>
      <c r="N373" s="1"/>
      <c r="O373" s="1"/>
      <c r="P373" s="1"/>
      <c r="Q373" s="1"/>
    </row>
    <row r="374" spans="1:17" x14ac:dyDescent="0.35">
      <c r="A374" s="1"/>
      <c r="B374" s="1"/>
      <c r="C374" s="1"/>
      <c r="D374" s="1"/>
      <c r="E374" s="1"/>
      <c r="F374" s="1"/>
      <c r="G374" s="1"/>
      <c r="H374" s="1"/>
      <c r="I374" s="1"/>
      <c r="J374" s="1"/>
      <c r="K374" s="1"/>
      <c r="L374" s="1"/>
      <c r="M374" s="1"/>
      <c r="N374" s="1"/>
      <c r="O374" s="1"/>
      <c r="P374" s="1"/>
      <c r="Q374" s="1"/>
    </row>
    <row r="375" spans="1:17" x14ac:dyDescent="0.35">
      <c r="A375" s="1"/>
      <c r="B375" s="1"/>
      <c r="C375" s="1"/>
      <c r="D375" s="1"/>
      <c r="E375" s="1"/>
      <c r="F375" s="1"/>
      <c r="G375" s="1"/>
      <c r="H375" s="1"/>
      <c r="I375" s="1"/>
      <c r="J375" s="1"/>
      <c r="K375" s="1"/>
      <c r="L375" s="1"/>
      <c r="M375" s="1"/>
      <c r="N375" s="1"/>
      <c r="O375" s="1"/>
      <c r="P375" s="1"/>
      <c r="Q375" s="1"/>
    </row>
    <row r="376" spans="1:17" x14ac:dyDescent="0.35">
      <c r="A376" s="1"/>
      <c r="B376" s="1"/>
      <c r="C376" s="1"/>
      <c r="D376" s="1"/>
      <c r="E376" s="1"/>
      <c r="F376" s="1"/>
      <c r="G376" s="1"/>
      <c r="H376" s="1"/>
      <c r="I376" s="1"/>
      <c r="J376" s="1"/>
      <c r="K376" s="1"/>
      <c r="L376" s="1"/>
      <c r="M376" s="1"/>
      <c r="N376" s="1"/>
      <c r="O376" s="1"/>
      <c r="P376" s="1"/>
      <c r="Q376" s="1"/>
    </row>
    <row r="377" spans="1:17" x14ac:dyDescent="0.35">
      <c r="A377" s="1"/>
      <c r="B377" s="1"/>
      <c r="C377" s="1"/>
      <c r="D377" s="1"/>
      <c r="E377" s="1"/>
      <c r="F377" s="1"/>
      <c r="G377" s="1"/>
      <c r="H377" s="1"/>
      <c r="I377" s="1"/>
      <c r="J377" s="1"/>
      <c r="K377" s="1"/>
      <c r="L377" s="1"/>
      <c r="M377" s="1"/>
      <c r="N377" s="1"/>
      <c r="O377" s="1"/>
      <c r="P377" s="1"/>
      <c r="Q377" s="1"/>
    </row>
    <row r="378" spans="1:17" x14ac:dyDescent="0.35">
      <c r="A378" s="1"/>
      <c r="B378" s="1"/>
      <c r="C378" s="1"/>
      <c r="D378" s="1"/>
      <c r="E378" s="1"/>
      <c r="F378" s="1"/>
      <c r="G378" s="1"/>
      <c r="H378" s="1"/>
      <c r="I378" s="1"/>
      <c r="J378" s="1"/>
      <c r="K378" s="1"/>
      <c r="L378" s="1"/>
      <c r="M378" s="1"/>
      <c r="N378" s="1"/>
      <c r="O378" s="1"/>
      <c r="P378" s="1"/>
      <c r="Q378" s="1"/>
    </row>
    <row r="379" spans="1:17" x14ac:dyDescent="0.35">
      <c r="A379" s="1"/>
      <c r="B379" s="1"/>
      <c r="C379" s="1"/>
      <c r="D379" s="1"/>
      <c r="E379" s="1"/>
      <c r="F379" s="1"/>
      <c r="G379" s="1"/>
      <c r="H379" s="1"/>
      <c r="I379" s="1"/>
      <c r="J379" s="1"/>
      <c r="K379" s="1"/>
      <c r="L379" s="1"/>
      <c r="M379" s="1"/>
      <c r="N379" s="1"/>
      <c r="O379" s="1"/>
      <c r="P379" s="1"/>
      <c r="Q379" s="1"/>
    </row>
    <row r="380" spans="1:17" x14ac:dyDescent="0.35">
      <c r="A380" s="1"/>
      <c r="B380" s="1"/>
      <c r="C380" s="1"/>
      <c r="D380" s="1"/>
      <c r="E380" s="1"/>
      <c r="F380" s="1"/>
      <c r="G380" s="1"/>
      <c r="H380" s="1"/>
      <c r="I380" s="1"/>
      <c r="J380" s="1"/>
      <c r="K380" s="1"/>
      <c r="L380" s="1"/>
      <c r="M380" s="1"/>
      <c r="N380" s="1"/>
      <c r="O380" s="1"/>
      <c r="P380" s="1"/>
      <c r="Q380" s="1"/>
    </row>
    <row r="381" spans="1:17" x14ac:dyDescent="0.35">
      <c r="A381" s="1"/>
      <c r="B381" s="1"/>
      <c r="C381" s="1"/>
      <c r="D381" s="1"/>
      <c r="E381" s="1"/>
      <c r="F381" s="1"/>
      <c r="G381" s="1"/>
      <c r="H381" s="1"/>
      <c r="I381" s="1"/>
      <c r="J381" s="1"/>
      <c r="K381" s="1"/>
      <c r="L381" s="1"/>
      <c r="M381" s="1"/>
      <c r="N381" s="1"/>
      <c r="O381" s="1"/>
      <c r="P381" s="1"/>
      <c r="Q381" s="1"/>
    </row>
    <row r="382" spans="1:17" x14ac:dyDescent="0.35">
      <c r="A382" s="1"/>
      <c r="B382" s="1"/>
      <c r="C382" s="1"/>
      <c r="D382" s="1"/>
      <c r="E382" s="1"/>
      <c r="F382" s="1"/>
      <c r="G382" s="1"/>
      <c r="H382" s="1"/>
      <c r="I382" s="1"/>
      <c r="J382" s="1"/>
      <c r="K382" s="1"/>
      <c r="L382" s="1"/>
      <c r="M382" s="1"/>
      <c r="N382" s="1"/>
      <c r="O382" s="1"/>
      <c r="P382" s="1"/>
      <c r="Q382" s="1"/>
    </row>
    <row r="383" spans="1:17" x14ac:dyDescent="0.35">
      <c r="A383" s="1"/>
      <c r="B383" s="1"/>
      <c r="C383" s="1"/>
      <c r="D383" s="1"/>
      <c r="E383" s="1"/>
      <c r="F383" s="1"/>
      <c r="G383" s="1"/>
      <c r="H383" s="1"/>
      <c r="I383" s="1"/>
      <c r="J383" s="1"/>
      <c r="K383" s="1"/>
      <c r="L383" s="1"/>
      <c r="M383" s="1"/>
      <c r="N383" s="1"/>
      <c r="O383" s="1"/>
      <c r="P383" s="1"/>
      <c r="Q383" s="1"/>
    </row>
    <row r="384" spans="1:17" x14ac:dyDescent="0.35">
      <c r="A384" s="1"/>
      <c r="B384" s="1"/>
      <c r="C384" s="1"/>
      <c r="D384" s="1"/>
      <c r="E384" s="1"/>
      <c r="F384" s="1"/>
      <c r="G384" s="1"/>
      <c r="H384" s="1"/>
      <c r="I384" s="1"/>
      <c r="J384" s="1"/>
      <c r="K384" s="1"/>
      <c r="L384" s="1"/>
      <c r="M384" s="1"/>
      <c r="N384" s="1"/>
      <c r="O384" s="1"/>
      <c r="P384" s="1"/>
      <c r="Q384" s="1"/>
    </row>
    <row r="385" spans="1:17" x14ac:dyDescent="0.35">
      <c r="A385" s="1"/>
      <c r="B385" s="1"/>
      <c r="C385" s="1"/>
      <c r="D385" s="1"/>
      <c r="E385" s="1"/>
      <c r="F385" s="1"/>
      <c r="G385" s="1"/>
      <c r="H385" s="1"/>
      <c r="I385" s="1"/>
      <c r="J385" s="1"/>
      <c r="K385" s="1"/>
      <c r="L385" s="1"/>
      <c r="M385" s="1"/>
      <c r="N385" s="1"/>
      <c r="O385" s="1"/>
      <c r="P385" s="1"/>
      <c r="Q385" s="1"/>
    </row>
    <row r="386" spans="1:17" x14ac:dyDescent="0.35">
      <c r="A386" s="1"/>
      <c r="B386" s="1"/>
      <c r="C386" s="1"/>
      <c r="D386" s="1"/>
      <c r="E386" s="1"/>
      <c r="F386" s="1"/>
      <c r="G386" s="1"/>
      <c r="H386" s="1"/>
      <c r="I386" s="1"/>
      <c r="J386" s="1"/>
      <c r="K386" s="1"/>
      <c r="L386" s="1"/>
      <c r="M386" s="1"/>
      <c r="N386" s="1"/>
      <c r="O386" s="1"/>
      <c r="P386" s="1"/>
      <c r="Q386" s="1"/>
    </row>
    <row r="387" spans="1:17" x14ac:dyDescent="0.35">
      <c r="A387" s="1"/>
      <c r="B387" s="1"/>
      <c r="C387" s="1"/>
      <c r="D387" s="1"/>
      <c r="E387" s="1"/>
      <c r="F387" s="1"/>
      <c r="G387" s="1"/>
      <c r="H387" s="1"/>
      <c r="I387" s="1"/>
      <c r="J387" s="1"/>
      <c r="K387" s="1"/>
      <c r="L387" s="1"/>
      <c r="M387" s="1"/>
      <c r="N387" s="1"/>
      <c r="O387" s="1"/>
      <c r="P387" s="1"/>
      <c r="Q387" s="1"/>
    </row>
    <row r="388" spans="1:17" x14ac:dyDescent="0.35">
      <c r="A388" s="1"/>
      <c r="B388" s="1"/>
      <c r="C388" s="1"/>
      <c r="D388" s="1"/>
      <c r="E388" s="1"/>
      <c r="F388" s="1"/>
      <c r="G388" s="1"/>
      <c r="H388" s="1"/>
      <c r="I388" s="1"/>
      <c r="J388" s="1"/>
      <c r="K388" s="1"/>
      <c r="L388" s="1"/>
      <c r="M388" s="1"/>
      <c r="N388" s="1"/>
      <c r="O388" s="1"/>
      <c r="P388" s="1"/>
      <c r="Q388" s="1"/>
    </row>
    <row r="389" spans="1:17" x14ac:dyDescent="0.35">
      <c r="A389" s="1"/>
      <c r="B389" s="1"/>
      <c r="C389" s="1"/>
      <c r="D389" s="1"/>
      <c r="E389" s="1"/>
      <c r="F389" s="1"/>
      <c r="G389" s="1"/>
      <c r="H389" s="1"/>
      <c r="I389" s="1"/>
      <c r="J389" s="1"/>
      <c r="K389" s="1"/>
      <c r="L389" s="1"/>
      <c r="M389" s="1"/>
      <c r="N389" s="1"/>
      <c r="O389" s="1"/>
      <c r="P389" s="1"/>
      <c r="Q389" s="1"/>
    </row>
    <row r="390" spans="1:17" x14ac:dyDescent="0.35">
      <c r="A390" s="1"/>
      <c r="B390" s="1"/>
      <c r="C390" s="1"/>
      <c r="D390" s="1"/>
      <c r="E390" s="1"/>
      <c r="F390" s="1"/>
      <c r="G390" s="1"/>
      <c r="H390" s="1"/>
      <c r="I390" s="1"/>
      <c r="J390" s="1"/>
      <c r="K390" s="1"/>
      <c r="L390" s="1"/>
      <c r="M390" s="1"/>
      <c r="N390" s="1"/>
      <c r="O390" s="1"/>
      <c r="P390" s="1"/>
      <c r="Q390" s="1"/>
    </row>
    <row r="391" spans="1:17" x14ac:dyDescent="0.35">
      <c r="A391" s="1"/>
      <c r="B391" s="1"/>
      <c r="C391" s="1"/>
      <c r="D391" s="1"/>
      <c r="E391" s="1"/>
      <c r="F391" s="1"/>
      <c r="G391" s="1"/>
      <c r="H391" s="1"/>
      <c r="I391" s="1"/>
      <c r="J391" s="1"/>
      <c r="K391" s="1"/>
      <c r="L391" s="1"/>
      <c r="M391" s="1"/>
      <c r="N391" s="1"/>
      <c r="O391" s="1"/>
      <c r="P391" s="1"/>
      <c r="Q391" s="1"/>
    </row>
    <row r="392" spans="1:17" x14ac:dyDescent="0.35">
      <c r="A392" s="1"/>
      <c r="B392" s="1"/>
      <c r="C392" s="1"/>
      <c r="D392" s="1"/>
      <c r="E392" s="1"/>
      <c r="F392" s="1"/>
      <c r="G392" s="1"/>
      <c r="H392" s="1"/>
      <c r="I392" s="1"/>
      <c r="J392" s="1"/>
      <c r="K392" s="1"/>
      <c r="L392" s="1"/>
      <c r="M392" s="1"/>
      <c r="N392" s="1"/>
      <c r="O392" s="1"/>
      <c r="P392" s="1"/>
      <c r="Q392" s="1"/>
    </row>
    <row r="393" spans="1:17" x14ac:dyDescent="0.35">
      <c r="A393" s="1"/>
      <c r="B393" s="1"/>
      <c r="C393" s="1"/>
      <c r="D393" s="1"/>
      <c r="E393" s="1"/>
      <c r="F393" s="1"/>
      <c r="G393" s="1"/>
      <c r="H393" s="1"/>
      <c r="I393" s="1"/>
      <c r="J393" s="1"/>
      <c r="K393" s="1"/>
      <c r="L393" s="1"/>
      <c r="M393" s="1"/>
      <c r="N393" s="1"/>
      <c r="O393" s="1"/>
      <c r="P393" s="1"/>
      <c r="Q393" s="1"/>
    </row>
    <row r="394" spans="1:17" x14ac:dyDescent="0.35">
      <c r="A394" s="1"/>
      <c r="B394" s="1"/>
      <c r="C394" s="1"/>
      <c r="D394" s="1"/>
      <c r="E394" s="1"/>
      <c r="F394" s="1"/>
      <c r="G394" s="1"/>
      <c r="H394" s="1"/>
      <c r="I394" s="1"/>
      <c r="J394" s="1"/>
      <c r="K394" s="1"/>
      <c r="L394" s="1"/>
      <c r="M394" s="1"/>
      <c r="N394" s="1"/>
      <c r="O394" s="1"/>
      <c r="P394" s="1"/>
      <c r="Q394" s="1"/>
    </row>
    <row r="395" spans="1:17" x14ac:dyDescent="0.35">
      <c r="A395" s="1"/>
      <c r="B395" s="1"/>
      <c r="C395" s="1"/>
      <c r="D395" s="1"/>
      <c r="E395" s="1"/>
      <c r="F395" s="1"/>
      <c r="G395" s="1"/>
      <c r="H395" s="1"/>
      <c r="I395" s="1"/>
      <c r="J395" s="1"/>
      <c r="K395" s="1"/>
      <c r="L395" s="1"/>
      <c r="M395" s="1"/>
      <c r="N395" s="1"/>
      <c r="O395" s="1"/>
      <c r="P395" s="1"/>
      <c r="Q395" s="1"/>
    </row>
    <row r="396" spans="1:17" x14ac:dyDescent="0.35">
      <c r="A396" s="1"/>
      <c r="B396" s="1"/>
      <c r="C396" s="1"/>
      <c r="D396" s="1"/>
      <c r="E396" s="1"/>
      <c r="F396" s="1"/>
      <c r="G396" s="1"/>
      <c r="H396" s="1"/>
      <c r="I396" s="1"/>
      <c r="J396" s="1"/>
      <c r="K396" s="1"/>
      <c r="L396" s="1"/>
      <c r="M396" s="1"/>
      <c r="N396" s="1"/>
      <c r="O396" s="1"/>
      <c r="P396" s="1"/>
      <c r="Q396" s="1"/>
    </row>
    <row r="397" spans="1:17" x14ac:dyDescent="0.35">
      <c r="A397" s="1"/>
      <c r="B397" s="1"/>
      <c r="C397" s="1"/>
      <c r="D397" s="1"/>
      <c r="E397" s="1"/>
      <c r="F397" s="1"/>
      <c r="G397" s="1"/>
      <c r="H397" s="1"/>
      <c r="I397" s="1"/>
      <c r="J397" s="1"/>
      <c r="K397" s="1"/>
      <c r="L397" s="1"/>
      <c r="M397" s="1"/>
      <c r="N397" s="1"/>
      <c r="O397" s="1"/>
      <c r="P397" s="1"/>
      <c r="Q397" s="1"/>
    </row>
    <row r="398" spans="1:17" x14ac:dyDescent="0.35">
      <c r="A398" s="1"/>
      <c r="B398" s="1"/>
      <c r="C398" s="1"/>
      <c r="D398" s="1"/>
      <c r="E398" s="1"/>
      <c r="F398" s="1"/>
      <c r="G398" s="1"/>
      <c r="H398" s="1"/>
      <c r="I398" s="1"/>
      <c r="J398" s="1"/>
      <c r="K398" s="1"/>
      <c r="L398" s="1"/>
      <c r="M398" s="1"/>
      <c r="N398" s="1"/>
      <c r="O398" s="1"/>
      <c r="P398" s="1"/>
      <c r="Q398" s="1"/>
    </row>
    <row r="399" spans="1:17" x14ac:dyDescent="0.35">
      <c r="A399" s="1"/>
      <c r="B399" s="1"/>
      <c r="C399" s="1"/>
      <c r="D399" s="1"/>
      <c r="E399" s="1"/>
      <c r="F399" s="1"/>
      <c r="G399" s="1"/>
      <c r="H399" s="1"/>
      <c r="I399" s="1"/>
      <c r="J399" s="1"/>
      <c r="K399" s="1"/>
      <c r="L399" s="1"/>
      <c r="M399" s="1"/>
      <c r="N399" s="1"/>
      <c r="O399" s="1"/>
      <c r="P399" s="1"/>
      <c r="Q399" s="1"/>
    </row>
    <row r="400" spans="1:17" x14ac:dyDescent="0.35">
      <c r="A400" s="1"/>
      <c r="B400" s="1"/>
      <c r="C400" s="1"/>
      <c r="D400" s="1"/>
      <c r="E400" s="1"/>
      <c r="F400" s="1"/>
      <c r="G400" s="1"/>
      <c r="H400" s="1"/>
      <c r="I400" s="1"/>
      <c r="J400" s="1"/>
      <c r="K400" s="1"/>
      <c r="L400" s="1"/>
      <c r="M400" s="1"/>
      <c r="N400" s="1"/>
      <c r="O400" s="1"/>
      <c r="P400" s="1"/>
      <c r="Q400" s="1"/>
    </row>
    <row r="401" spans="1:17" x14ac:dyDescent="0.35">
      <c r="A401" s="1"/>
      <c r="B401" s="1"/>
      <c r="C401" s="1"/>
      <c r="D401" s="1"/>
      <c r="E401" s="1"/>
      <c r="F401" s="1"/>
      <c r="G401" s="1"/>
      <c r="H401" s="1"/>
      <c r="I401" s="1"/>
      <c r="J401" s="1"/>
      <c r="K401" s="1"/>
      <c r="L401" s="1"/>
      <c r="M401" s="1"/>
      <c r="N401" s="1"/>
      <c r="O401" s="1"/>
      <c r="P401" s="1"/>
      <c r="Q401" s="1"/>
    </row>
    <row r="402" spans="1:17" x14ac:dyDescent="0.35">
      <c r="A402" s="1"/>
      <c r="B402" s="1"/>
      <c r="C402" s="1"/>
      <c r="D402" s="1"/>
      <c r="E402" s="1"/>
      <c r="F402" s="1"/>
      <c r="G402" s="1"/>
      <c r="H402" s="1"/>
      <c r="I402" s="1"/>
      <c r="J402" s="1"/>
      <c r="K402" s="1"/>
      <c r="L402" s="1"/>
      <c r="M402" s="1"/>
      <c r="N402" s="1"/>
      <c r="O402" s="1"/>
      <c r="P402" s="1"/>
      <c r="Q402" s="1"/>
    </row>
    <row r="403" spans="1:17" x14ac:dyDescent="0.35">
      <c r="A403" s="1"/>
      <c r="B403" s="1"/>
      <c r="C403" s="1"/>
      <c r="D403" s="1"/>
      <c r="E403" s="1"/>
      <c r="F403" s="1"/>
      <c r="G403" s="1"/>
      <c r="H403" s="1"/>
      <c r="I403" s="1"/>
      <c r="J403" s="1"/>
      <c r="K403" s="1"/>
      <c r="L403" s="1"/>
      <c r="M403" s="1"/>
      <c r="N403" s="1"/>
      <c r="O403" s="1"/>
      <c r="P403" s="1"/>
      <c r="Q403" s="1"/>
    </row>
    <row r="404" spans="1:17" x14ac:dyDescent="0.35">
      <c r="A404" s="1"/>
      <c r="B404" s="1"/>
      <c r="C404" s="1"/>
      <c r="D404" s="1"/>
      <c r="E404" s="1"/>
      <c r="F404" s="1"/>
      <c r="G404" s="1"/>
      <c r="H404" s="1"/>
      <c r="I404" s="1"/>
      <c r="J404" s="1"/>
      <c r="K404" s="1"/>
      <c r="L404" s="1"/>
      <c r="M404" s="1"/>
      <c r="N404" s="1"/>
      <c r="O404" s="1"/>
      <c r="P404" s="1"/>
      <c r="Q404" s="1"/>
    </row>
    <row r="405" spans="1:17" x14ac:dyDescent="0.35">
      <c r="A405" s="1"/>
      <c r="B405" s="1"/>
      <c r="C405" s="1"/>
      <c r="D405" s="1"/>
      <c r="E405" s="1"/>
      <c r="F405" s="1"/>
      <c r="G405" s="1"/>
      <c r="H405" s="1"/>
      <c r="I405" s="1"/>
      <c r="J405" s="1"/>
      <c r="K405" s="1"/>
      <c r="L405" s="1"/>
      <c r="M405" s="1"/>
      <c r="N405" s="1"/>
      <c r="O405" s="1"/>
      <c r="P405" s="1"/>
      <c r="Q405" s="1"/>
    </row>
    <row r="406" spans="1:17" x14ac:dyDescent="0.35">
      <c r="A406" s="1"/>
      <c r="B406" s="1"/>
      <c r="C406" s="1"/>
      <c r="D406" s="1"/>
      <c r="E406" s="1"/>
      <c r="F406" s="1"/>
      <c r="G406" s="1"/>
      <c r="H406" s="1"/>
      <c r="I406" s="1"/>
      <c r="J406" s="1"/>
      <c r="K406" s="1"/>
      <c r="L406" s="1"/>
      <c r="M406" s="1"/>
      <c r="N406" s="1"/>
      <c r="O406" s="1"/>
      <c r="P406" s="1"/>
      <c r="Q406" s="1"/>
    </row>
    <row r="407" spans="1:17" x14ac:dyDescent="0.35">
      <c r="A407" s="1"/>
      <c r="B407" s="1"/>
      <c r="C407" s="1"/>
      <c r="D407" s="1"/>
      <c r="E407" s="1"/>
      <c r="F407" s="1"/>
      <c r="G407" s="1"/>
      <c r="H407" s="1"/>
      <c r="I407" s="1"/>
      <c r="J407" s="1"/>
      <c r="K407" s="1"/>
      <c r="L407" s="1"/>
      <c r="M407" s="1"/>
      <c r="N407" s="1"/>
      <c r="O407" s="1"/>
      <c r="P407" s="1"/>
      <c r="Q407" s="1"/>
    </row>
    <row r="408" spans="1:17" x14ac:dyDescent="0.35">
      <c r="A408" s="1"/>
      <c r="B408" s="1"/>
      <c r="C408" s="1"/>
      <c r="D408" s="1"/>
      <c r="E408" s="1"/>
      <c r="F408" s="1"/>
      <c r="G408" s="1"/>
      <c r="H408" s="1"/>
      <c r="I408" s="1"/>
      <c r="J408" s="1"/>
      <c r="K408" s="1"/>
      <c r="L408" s="1"/>
      <c r="M408" s="1"/>
      <c r="N408" s="1"/>
      <c r="O408" s="1"/>
      <c r="P408" s="1"/>
      <c r="Q408" s="1"/>
    </row>
    <row r="409" spans="1:17" x14ac:dyDescent="0.35">
      <c r="A409" s="1"/>
      <c r="B409" s="1"/>
      <c r="C409" s="1"/>
      <c r="D409" s="1"/>
      <c r="E409" s="1"/>
      <c r="F409" s="1"/>
      <c r="G409" s="1"/>
      <c r="H409" s="1"/>
      <c r="I409" s="1"/>
      <c r="J409" s="1"/>
      <c r="K409" s="1"/>
      <c r="L409" s="1"/>
      <c r="M409" s="1"/>
      <c r="N409" s="1"/>
      <c r="O409" s="1"/>
      <c r="P409" s="1"/>
      <c r="Q409" s="1"/>
    </row>
    <row r="410" spans="1:17" x14ac:dyDescent="0.35">
      <c r="A410" s="1"/>
      <c r="B410" s="1"/>
      <c r="C410" s="1"/>
      <c r="D410" s="1"/>
      <c r="E410" s="1"/>
      <c r="F410" s="1"/>
      <c r="G410" s="1"/>
      <c r="H410" s="1"/>
      <c r="I410" s="1"/>
      <c r="J410" s="1"/>
      <c r="K410" s="1"/>
      <c r="L410" s="1"/>
      <c r="M410" s="1"/>
      <c r="N410" s="1"/>
      <c r="O410" s="1"/>
      <c r="P410" s="1"/>
      <c r="Q410" s="1"/>
    </row>
    <row r="411" spans="1:17" x14ac:dyDescent="0.35">
      <c r="A411" s="1"/>
      <c r="B411" s="1"/>
      <c r="C411" s="1"/>
      <c r="D411" s="1"/>
      <c r="E411" s="1"/>
      <c r="F411" s="1"/>
      <c r="G411" s="1"/>
      <c r="H411" s="1"/>
      <c r="I411" s="1"/>
      <c r="J411" s="1"/>
      <c r="K411" s="1"/>
      <c r="L411" s="1"/>
      <c r="M411" s="1"/>
      <c r="N411" s="1"/>
      <c r="O411" s="1"/>
      <c r="P411" s="1"/>
      <c r="Q411" s="1"/>
    </row>
    <row r="412" spans="1:17" x14ac:dyDescent="0.35">
      <c r="A412" s="1"/>
      <c r="B412" s="1"/>
      <c r="C412" s="1"/>
      <c r="D412" s="1"/>
      <c r="E412" s="1"/>
      <c r="F412" s="1"/>
      <c r="G412" s="1"/>
      <c r="H412" s="1"/>
      <c r="I412" s="1"/>
      <c r="J412" s="1"/>
      <c r="K412" s="1"/>
      <c r="L412" s="1"/>
      <c r="M412" s="1"/>
      <c r="N412" s="1"/>
      <c r="O412" s="1"/>
      <c r="P412" s="1"/>
      <c r="Q412" s="1"/>
    </row>
    <row r="413" spans="1:17" x14ac:dyDescent="0.35">
      <c r="A413" s="1"/>
      <c r="B413" s="1"/>
      <c r="C413" s="1"/>
      <c r="D413" s="1"/>
      <c r="E413" s="1"/>
      <c r="F413" s="1"/>
      <c r="G413" s="1"/>
      <c r="H413" s="1"/>
      <c r="I413" s="1"/>
      <c r="J413" s="1"/>
      <c r="K413" s="1"/>
      <c r="L413" s="1"/>
      <c r="M413" s="1"/>
      <c r="N413" s="1"/>
      <c r="O413" s="1"/>
      <c r="P413" s="1"/>
      <c r="Q413" s="1"/>
    </row>
    <row r="414" spans="1:17" x14ac:dyDescent="0.35">
      <c r="A414" s="1"/>
      <c r="B414" s="1"/>
      <c r="C414" s="1"/>
      <c r="D414" s="1"/>
      <c r="E414" s="1"/>
      <c r="F414" s="1"/>
      <c r="G414" s="1"/>
      <c r="H414" s="1"/>
      <c r="I414" s="1"/>
      <c r="J414" s="1"/>
      <c r="K414" s="1"/>
      <c r="L414" s="1"/>
      <c r="M414" s="1"/>
      <c r="N414" s="1"/>
      <c r="O414" s="1"/>
      <c r="P414" s="1"/>
      <c r="Q414" s="1"/>
    </row>
    <row r="415" spans="1:17" x14ac:dyDescent="0.35">
      <c r="A415" s="1"/>
      <c r="B415" s="1"/>
      <c r="C415" s="1"/>
      <c r="D415" s="1"/>
      <c r="E415" s="1"/>
      <c r="F415" s="1"/>
      <c r="G415" s="1"/>
      <c r="H415" s="1"/>
      <c r="I415" s="1"/>
      <c r="J415" s="1"/>
      <c r="K415" s="1"/>
      <c r="L415" s="1"/>
      <c r="M415" s="1"/>
      <c r="N415" s="1"/>
      <c r="O415" s="1"/>
      <c r="P415" s="1"/>
      <c r="Q415" s="1"/>
    </row>
    <row r="416" spans="1:17" x14ac:dyDescent="0.35">
      <c r="A416" s="1"/>
      <c r="B416" s="1"/>
      <c r="C416" s="1"/>
      <c r="D416" s="1"/>
      <c r="E416" s="1"/>
      <c r="F416" s="1"/>
      <c r="G416" s="1"/>
      <c r="H416" s="1"/>
      <c r="I416" s="1"/>
      <c r="J416" s="1"/>
      <c r="K416" s="1"/>
      <c r="L416" s="1"/>
      <c r="M416" s="1"/>
      <c r="N416" s="1"/>
      <c r="O416" s="1"/>
      <c r="P416" s="1"/>
      <c r="Q416" s="1"/>
    </row>
    <row r="417" spans="1:17" x14ac:dyDescent="0.35">
      <c r="A417" s="1"/>
      <c r="B417" s="1"/>
      <c r="C417" s="1"/>
      <c r="D417" s="1"/>
      <c r="E417" s="1"/>
      <c r="F417" s="1"/>
      <c r="G417" s="1"/>
      <c r="H417" s="1"/>
      <c r="I417" s="1"/>
      <c r="J417" s="1"/>
      <c r="K417" s="1"/>
      <c r="L417" s="1"/>
      <c r="M417" s="1"/>
      <c r="N417" s="1"/>
      <c r="O417" s="1"/>
      <c r="P417" s="1"/>
      <c r="Q417" s="1"/>
    </row>
    <row r="418" spans="1:17" x14ac:dyDescent="0.35">
      <c r="A418" s="1"/>
      <c r="B418" s="1"/>
      <c r="C418" s="1"/>
      <c r="D418" s="1"/>
      <c r="E418" s="1"/>
      <c r="F418" s="1"/>
      <c r="G418" s="1"/>
      <c r="H418" s="1"/>
      <c r="I418" s="1"/>
      <c r="J418" s="1"/>
      <c r="K418" s="1"/>
      <c r="L418" s="1"/>
      <c r="M418" s="1"/>
      <c r="N418" s="1"/>
      <c r="O418" s="1"/>
      <c r="P418" s="1"/>
      <c r="Q418" s="1"/>
    </row>
    <row r="419" spans="1:17" x14ac:dyDescent="0.35">
      <c r="A419" s="1"/>
      <c r="B419" s="1"/>
      <c r="C419" s="1"/>
      <c r="D419" s="1"/>
      <c r="E419" s="1"/>
      <c r="F419" s="1"/>
      <c r="G419" s="1"/>
      <c r="H419" s="1"/>
      <c r="I419" s="1"/>
      <c r="J419" s="1"/>
      <c r="K419" s="1"/>
      <c r="L419" s="1"/>
      <c r="M419" s="1"/>
      <c r="N419" s="1"/>
      <c r="O419" s="1"/>
      <c r="P419" s="1"/>
      <c r="Q419" s="1"/>
    </row>
    <row r="420" spans="1:17" x14ac:dyDescent="0.35">
      <c r="A420" s="1"/>
      <c r="B420" s="1"/>
      <c r="C420" s="1"/>
      <c r="D420" s="1"/>
      <c r="E420" s="1"/>
      <c r="F420" s="1"/>
      <c r="G420" s="1"/>
      <c r="H420" s="1"/>
      <c r="I420" s="1"/>
      <c r="J420" s="1"/>
      <c r="K420" s="1"/>
      <c r="L420" s="1"/>
      <c r="M420" s="1"/>
      <c r="N420" s="1"/>
      <c r="O420" s="1"/>
      <c r="P420" s="1"/>
      <c r="Q420" s="1"/>
    </row>
    <row r="421" spans="1:17" x14ac:dyDescent="0.35">
      <c r="A421" s="1"/>
      <c r="B421" s="1"/>
      <c r="C421" s="1"/>
      <c r="D421" s="1"/>
      <c r="E421" s="1"/>
      <c r="F421" s="1"/>
      <c r="G421" s="1"/>
      <c r="H421" s="1"/>
      <c r="I421" s="1"/>
      <c r="J421" s="1"/>
      <c r="K421" s="1"/>
      <c r="L421" s="1"/>
      <c r="M421" s="1"/>
      <c r="N421" s="1"/>
      <c r="O421" s="1"/>
      <c r="P421" s="1"/>
      <c r="Q421" s="1"/>
    </row>
    <row r="422" spans="1:17" x14ac:dyDescent="0.35">
      <c r="A422" s="1"/>
      <c r="B422" s="1"/>
      <c r="C422" s="1"/>
      <c r="D422" s="1"/>
      <c r="E422" s="1"/>
      <c r="F422" s="1"/>
      <c r="G422" s="1"/>
      <c r="H422" s="1"/>
      <c r="I422" s="1"/>
      <c r="J422" s="1"/>
      <c r="K422" s="1"/>
      <c r="L422" s="1"/>
      <c r="M422" s="1"/>
      <c r="N422" s="1"/>
      <c r="O422" s="1"/>
      <c r="P422" s="1"/>
      <c r="Q422" s="1"/>
    </row>
    <row r="423" spans="1:17" x14ac:dyDescent="0.35">
      <c r="A423" s="1"/>
      <c r="B423" s="1"/>
      <c r="C423" s="1"/>
      <c r="D423" s="1"/>
      <c r="E423" s="1"/>
      <c r="F423" s="1"/>
      <c r="G423" s="1"/>
      <c r="H423" s="1"/>
      <c r="I423" s="1"/>
      <c r="J423" s="1"/>
      <c r="K423" s="1"/>
      <c r="L423" s="1"/>
      <c r="M423" s="1"/>
      <c r="N423" s="1"/>
      <c r="O423" s="1"/>
      <c r="P423" s="1"/>
      <c r="Q423" s="1"/>
    </row>
    <row r="424" spans="1:17" x14ac:dyDescent="0.35">
      <c r="A424" s="1"/>
      <c r="B424" s="1"/>
      <c r="C424" s="1"/>
      <c r="D424" s="1"/>
      <c r="E424" s="1"/>
      <c r="F424" s="1"/>
      <c r="G424" s="1"/>
      <c r="H424" s="1"/>
      <c r="I424" s="1"/>
      <c r="J424" s="1"/>
      <c r="K424" s="1"/>
      <c r="L424" s="1"/>
      <c r="M424" s="1"/>
      <c r="N424" s="1"/>
      <c r="O424" s="1"/>
      <c r="P424" s="1"/>
      <c r="Q424" s="1"/>
    </row>
    <row r="425" spans="1:17" x14ac:dyDescent="0.35">
      <c r="A425" s="1"/>
      <c r="B425" s="1"/>
      <c r="C425" s="1"/>
      <c r="D425" s="1"/>
      <c r="E425" s="1"/>
      <c r="F425" s="1"/>
      <c r="G425" s="1"/>
      <c r="H425" s="1"/>
      <c r="I425" s="1"/>
      <c r="J425" s="1"/>
      <c r="K425" s="1"/>
      <c r="L425" s="1"/>
      <c r="M425" s="1"/>
      <c r="N425" s="1"/>
      <c r="O425" s="1"/>
      <c r="P425" s="1"/>
      <c r="Q425" s="1"/>
    </row>
    <row r="426" spans="1:17" x14ac:dyDescent="0.35">
      <c r="A426" s="1"/>
      <c r="B426" s="1"/>
      <c r="C426" s="1"/>
      <c r="D426" s="1"/>
      <c r="E426" s="1"/>
      <c r="F426" s="1"/>
      <c r="G426" s="1"/>
      <c r="H426" s="1"/>
      <c r="I426" s="1"/>
      <c r="J426" s="1"/>
      <c r="K426" s="1"/>
      <c r="L426" s="1"/>
      <c r="M426" s="1"/>
      <c r="N426" s="1"/>
      <c r="O426" s="1"/>
      <c r="P426" s="1"/>
      <c r="Q426" s="1"/>
    </row>
    <row r="427" spans="1:17" x14ac:dyDescent="0.35">
      <c r="A427" s="1"/>
      <c r="B427" s="1"/>
      <c r="C427" s="1"/>
      <c r="D427" s="1"/>
      <c r="E427" s="1"/>
      <c r="F427" s="1"/>
      <c r="G427" s="1"/>
      <c r="H427" s="1"/>
      <c r="I427" s="1"/>
      <c r="J427" s="1"/>
      <c r="K427" s="1"/>
      <c r="L427" s="1"/>
      <c r="M427" s="1"/>
      <c r="N427" s="1"/>
      <c r="O427" s="1"/>
      <c r="P427" s="1"/>
      <c r="Q427" s="1"/>
    </row>
    <row r="428" spans="1:17" x14ac:dyDescent="0.35">
      <c r="A428" s="1"/>
      <c r="B428" s="1"/>
      <c r="C428" s="1"/>
      <c r="D428" s="1"/>
      <c r="E428" s="1"/>
      <c r="F428" s="1"/>
      <c r="G428" s="1"/>
      <c r="H428" s="1"/>
      <c r="I428" s="1"/>
      <c r="J428" s="1"/>
      <c r="K428" s="1"/>
      <c r="L428" s="1"/>
      <c r="M428" s="1"/>
      <c r="N428" s="1"/>
      <c r="O428" s="1"/>
      <c r="P428" s="1"/>
      <c r="Q428" s="1"/>
    </row>
    <row r="429" spans="1:17" x14ac:dyDescent="0.35">
      <c r="A429" s="1"/>
      <c r="B429" s="1"/>
      <c r="C429" s="1"/>
      <c r="D429" s="1"/>
      <c r="E429" s="1"/>
      <c r="F429" s="1"/>
      <c r="G429" s="1"/>
      <c r="H429" s="1"/>
      <c r="I429" s="1"/>
      <c r="J429" s="1"/>
      <c r="K429" s="1"/>
      <c r="L429" s="1"/>
      <c r="M429" s="1"/>
      <c r="N429" s="1"/>
      <c r="O429" s="1"/>
      <c r="P429" s="1"/>
      <c r="Q429" s="1"/>
    </row>
    <row r="430" spans="1:17" x14ac:dyDescent="0.35">
      <c r="A430" s="1"/>
      <c r="B430" s="1"/>
      <c r="C430" s="1"/>
      <c r="D430" s="1"/>
      <c r="E430" s="1"/>
      <c r="F430" s="1"/>
      <c r="G430" s="1"/>
      <c r="H430" s="1"/>
      <c r="I430" s="1"/>
      <c r="J430" s="1"/>
      <c r="K430" s="1"/>
      <c r="L430" s="1"/>
      <c r="M430" s="1"/>
      <c r="N430" s="1"/>
      <c r="O430" s="1"/>
      <c r="P430" s="1"/>
      <c r="Q430" s="1"/>
    </row>
    <row r="431" spans="1:17" x14ac:dyDescent="0.35">
      <c r="A431" s="1"/>
      <c r="B431" s="1"/>
      <c r="C431" s="1"/>
      <c r="D431" s="1"/>
      <c r="E431" s="1"/>
      <c r="F431" s="1"/>
      <c r="G431" s="1"/>
      <c r="H431" s="1"/>
      <c r="I431" s="1"/>
      <c r="J431" s="1"/>
      <c r="K431" s="1"/>
      <c r="L431" s="1"/>
      <c r="M431" s="1"/>
      <c r="N431" s="1"/>
      <c r="O431" s="1"/>
      <c r="P431" s="1"/>
      <c r="Q431" s="1"/>
    </row>
    <row r="432" spans="1:17" x14ac:dyDescent="0.35">
      <c r="A432" s="1"/>
      <c r="B432" s="1"/>
      <c r="C432" s="1"/>
      <c r="D432" s="1"/>
      <c r="E432" s="1"/>
      <c r="F432" s="1"/>
      <c r="G432" s="1"/>
      <c r="H432" s="1"/>
      <c r="I432" s="1"/>
      <c r="J432" s="1"/>
      <c r="K432" s="1"/>
      <c r="L432" s="1"/>
      <c r="M432" s="1"/>
      <c r="N432" s="1"/>
      <c r="O432" s="1"/>
      <c r="P432" s="1"/>
      <c r="Q432" s="1"/>
    </row>
    <row r="433" spans="1:17" x14ac:dyDescent="0.35">
      <c r="A433" s="1"/>
      <c r="B433" s="1"/>
      <c r="C433" s="1"/>
      <c r="D433" s="1"/>
      <c r="E433" s="1"/>
      <c r="F433" s="1"/>
      <c r="G433" s="1"/>
      <c r="H433" s="1"/>
      <c r="I433" s="1"/>
      <c r="J433" s="1"/>
      <c r="K433" s="1"/>
      <c r="L433" s="1"/>
      <c r="M433" s="1"/>
      <c r="N433" s="1"/>
      <c r="O433" s="1"/>
      <c r="P433" s="1"/>
      <c r="Q433" s="1"/>
    </row>
    <row r="434" spans="1:17" x14ac:dyDescent="0.35">
      <c r="A434" s="1"/>
      <c r="B434" s="1"/>
      <c r="C434" s="1"/>
      <c r="D434" s="1"/>
      <c r="E434" s="1"/>
      <c r="F434" s="1"/>
      <c r="G434" s="1"/>
      <c r="H434" s="1"/>
      <c r="I434" s="1"/>
      <c r="J434" s="1"/>
      <c r="K434" s="1"/>
      <c r="L434" s="1"/>
      <c r="M434" s="1"/>
      <c r="N434" s="1"/>
      <c r="O434" s="1"/>
      <c r="P434" s="1"/>
      <c r="Q434" s="1"/>
    </row>
    <row r="435" spans="1:17" x14ac:dyDescent="0.35">
      <c r="A435" s="1"/>
      <c r="B435" s="1"/>
      <c r="C435" s="1"/>
      <c r="D435" s="1"/>
      <c r="E435" s="1"/>
      <c r="F435" s="1"/>
      <c r="G435" s="1"/>
      <c r="H435" s="1"/>
      <c r="I435" s="1"/>
      <c r="J435" s="1"/>
      <c r="K435" s="1"/>
      <c r="L435" s="1"/>
      <c r="M435" s="1"/>
      <c r="N435" s="1"/>
      <c r="O435" s="1"/>
      <c r="P435" s="1"/>
      <c r="Q435" s="1"/>
    </row>
    <row r="436" spans="1:17" x14ac:dyDescent="0.35">
      <c r="A436" s="1"/>
      <c r="B436" s="1"/>
      <c r="C436" s="1"/>
      <c r="D436" s="1"/>
      <c r="E436" s="1"/>
      <c r="F436" s="1"/>
      <c r="G436" s="1"/>
      <c r="H436" s="1"/>
      <c r="I436" s="1"/>
      <c r="J436" s="1"/>
      <c r="K436" s="1"/>
      <c r="L436" s="1"/>
      <c r="M436" s="1"/>
      <c r="N436" s="1"/>
      <c r="O436" s="1"/>
      <c r="P436" s="1"/>
      <c r="Q436" s="1"/>
    </row>
    <row r="437" spans="1:17" x14ac:dyDescent="0.35">
      <c r="A437" s="1"/>
      <c r="B437" s="1"/>
      <c r="C437" s="1"/>
      <c r="D437" s="1"/>
      <c r="E437" s="1"/>
      <c r="F437" s="1"/>
      <c r="G437" s="1"/>
      <c r="H437" s="1"/>
      <c r="I437" s="1"/>
      <c r="J437" s="1"/>
      <c r="K437" s="1"/>
      <c r="L437" s="1"/>
      <c r="M437" s="1"/>
      <c r="N437" s="1"/>
      <c r="O437" s="1"/>
      <c r="P437" s="1"/>
      <c r="Q437" s="1"/>
    </row>
    <row r="438" spans="1:17" x14ac:dyDescent="0.35">
      <c r="A438" s="1"/>
      <c r="B438" s="1"/>
      <c r="C438" s="1"/>
      <c r="D438" s="1"/>
      <c r="E438" s="1"/>
      <c r="F438" s="1"/>
      <c r="G438" s="1"/>
      <c r="H438" s="1"/>
      <c r="I438" s="1"/>
      <c r="J438" s="1"/>
      <c r="K438" s="1"/>
      <c r="L438" s="1"/>
      <c r="M438" s="1"/>
      <c r="N438" s="1"/>
      <c r="O438" s="1"/>
      <c r="P438" s="1"/>
      <c r="Q438" s="1"/>
    </row>
    <row r="439" spans="1:17" x14ac:dyDescent="0.35">
      <c r="A439" s="1"/>
      <c r="B439" s="1"/>
      <c r="C439" s="1"/>
      <c r="D439" s="1"/>
      <c r="E439" s="1"/>
      <c r="F439" s="1"/>
      <c r="G439" s="1"/>
      <c r="H439" s="1"/>
      <c r="I439" s="1"/>
      <c r="J439" s="1"/>
      <c r="K439" s="1"/>
      <c r="L439" s="1"/>
      <c r="M439" s="1"/>
      <c r="N439" s="1"/>
      <c r="O439" s="1"/>
      <c r="P439" s="1"/>
      <c r="Q439" s="1"/>
    </row>
    <row r="440" spans="1:17" x14ac:dyDescent="0.35">
      <c r="A440" s="1"/>
      <c r="B440" s="1"/>
      <c r="C440" s="1"/>
      <c r="D440" s="1"/>
      <c r="E440" s="1"/>
      <c r="F440" s="1"/>
      <c r="G440" s="1"/>
      <c r="H440" s="1"/>
      <c r="I440" s="1"/>
      <c r="J440" s="1"/>
      <c r="K440" s="1"/>
      <c r="L440" s="1"/>
      <c r="M440" s="1"/>
      <c r="N440" s="1"/>
      <c r="O440" s="1"/>
      <c r="P440" s="1"/>
      <c r="Q440" s="1"/>
    </row>
    <row r="441" spans="1:17" x14ac:dyDescent="0.35">
      <c r="A441" s="1"/>
      <c r="B441" s="1"/>
      <c r="C441" s="1"/>
      <c r="D441" s="1"/>
      <c r="E441" s="1"/>
      <c r="F441" s="1"/>
      <c r="G441" s="1"/>
      <c r="H441" s="1"/>
      <c r="I441" s="1"/>
      <c r="J441" s="1"/>
      <c r="K441" s="1"/>
      <c r="L441" s="1"/>
      <c r="M441" s="1"/>
      <c r="N441" s="1"/>
      <c r="O441" s="1"/>
      <c r="P441" s="1"/>
      <c r="Q441" s="1"/>
    </row>
    <row r="442" spans="1:17" x14ac:dyDescent="0.35">
      <c r="A442" s="1"/>
      <c r="B442" s="1"/>
      <c r="C442" s="1"/>
      <c r="D442" s="1"/>
      <c r="E442" s="1"/>
      <c r="F442" s="1"/>
      <c r="G442" s="1"/>
      <c r="H442" s="1"/>
      <c r="I442" s="1"/>
      <c r="J442" s="1"/>
      <c r="K442" s="1"/>
      <c r="L442" s="1"/>
      <c r="M442" s="1"/>
      <c r="N442" s="1"/>
      <c r="O442" s="1"/>
      <c r="P442" s="1"/>
      <c r="Q442" s="1"/>
    </row>
    <row r="443" spans="1:17" x14ac:dyDescent="0.35">
      <c r="A443" s="1"/>
      <c r="B443" s="1"/>
      <c r="C443" s="1"/>
      <c r="D443" s="1"/>
      <c r="E443" s="1"/>
      <c r="F443" s="1"/>
      <c r="G443" s="1"/>
      <c r="H443" s="1"/>
      <c r="I443" s="1"/>
      <c r="J443" s="1"/>
      <c r="K443" s="1"/>
      <c r="L443" s="1"/>
      <c r="M443" s="1"/>
      <c r="N443" s="1"/>
      <c r="O443" s="1"/>
      <c r="P443" s="1"/>
      <c r="Q443" s="1"/>
    </row>
    <row r="444" spans="1:17" x14ac:dyDescent="0.35">
      <c r="A444" s="1"/>
      <c r="B444" s="1"/>
      <c r="C444" s="1"/>
      <c r="D444" s="1"/>
      <c r="E444" s="1"/>
      <c r="F444" s="1"/>
      <c r="G444" s="1"/>
      <c r="H444" s="1"/>
      <c r="I444" s="1"/>
      <c r="J444" s="1"/>
      <c r="K444" s="1"/>
      <c r="L444" s="1"/>
      <c r="M444" s="1"/>
      <c r="N444" s="1"/>
      <c r="O444" s="1"/>
      <c r="P444" s="1"/>
      <c r="Q444" s="1"/>
    </row>
    <row r="445" spans="1:17" x14ac:dyDescent="0.35">
      <c r="A445" s="1"/>
      <c r="B445" s="1"/>
      <c r="C445" s="1"/>
      <c r="D445" s="1"/>
      <c r="E445" s="1"/>
      <c r="F445" s="1"/>
      <c r="G445" s="1"/>
      <c r="H445" s="1"/>
      <c r="I445" s="1"/>
      <c r="J445" s="1"/>
      <c r="K445" s="1"/>
      <c r="L445" s="1"/>
      <c r="M445" s="1"/>
      <c r="N445" s="1"/>
      <c r="O445" s="1"/>
      <c r="P445" s="1"/>
      <c r="Q445" s="1"/>
    </row>
    <row r="446" spans="1:17" x14ac:dyDescent="0.35">
      <c r="A446" s="1"/>
      <c r="B446" s="1"/>
      <c r="C446" s="1"/>
      <c r="D446" s="1"/>
      <c r="E446" s="1"/>
      <c r="F446" s="1"/>
      <c r="G446" s="1"/>
      <c r="H446" s="1"/>
      <c r="I446" s="1"/>
      <c r="J446" s="1"/>
      <c r="K446" s="1"/>
      <c r="L446" s="1"/>
      <c r="M446" s="1"/>
      <c r="N446" s="1"/>
      <c r="O446" s="1"/>
      <c r="P446" s="1"/>
      <c r="Q446" s="1"/>
    </row>
    <row r="447" spans="1:17" x14ac:dyDescent="0.35">
      <c r="A447" s="1"/>
      <c r="B447" s="1"/>
      <c r="C447" s="1"/>
      <c r="D447" s="1"/>
      <c r="E447" s="1"/>
      <c r="F447" s="1"/>
      <c r="G447" s="1"/>
      <c r="H447" s="1"/>
      <c r="I447" s="1"/>
      <c r="J447" s="1"/>
      <c r="K447" s="1"/>
      <c r="L447" s="1"/>
      <c r="M447" s="1"/>
      <c r="N447" s="1"/>
      <c r="O447" s="1"/>
      <c r="P447" s="1"/>
      <c r="Q447" s="1"/>
    </row>
    <row r="448" spans="1:17" x14ac:dyDescent="0.35">
      <c r="A448" s="1"/>
      <c r="B448" s="1"/>
      <c r="C448" s="1"/>
      <c r="D448" s="1"/>
      <c r="E448" s="1"/>
      <c r="F448" s="1"/>
      <c r="G448" s="1"/>
      <c r="H448" s="1"/>
      <c r="I448" s="1"/>
      <c r="J448" s="1"/>
      <c r="K448" s="1"/>
      <c r="L448" s="1"/>
      <c r="M448" s="1"/>
      <c r="N448" s="1"/>
      <c r="O448" s="1"/>
      <c r="P448" s="1"/>
      <c r="Q448" s="1"/>
    </row>
    <row r="449" spans="1:17" x14ac:dyDescent="0.35">
      <c r="A449" s="1"/>
      <c r="B449" s="1"/>
      <c r="C449" s="1"/>
      <c r="D449" s="1"/>
      <c r="E449" s="1"/>
      <c r="F449" s="1"/>
      <c r="G449" s="1"/>
      <c r="H449" s="1"/>
      <c r="I449" s="1"/>
      <c r="J449" s="1"/>
      <c r="K449" s="1"/>
      <c r="L449" s="1"/>
      <c r="M449" s="1"/>
      <c r="N449" s="1"/>
      <c r="O449" s="1"/>
      <c r="P449" s="1"/>
      <c r="Q449" s="1"/>
    </row>
    <row r="450" spans="1:17" x14ac:dyDescent="0.35">
      <c r="A450" s="1"/>
      <c r="B450" s="1"/>
      <c r="C450" s="1"/>
      <c r="D450" s="1"/>
      <c r="E450" s="1"/>
      <c r="F450" s="1"/>
      <c r="G450" s="1"/>
      <c r="H450" s="1"/>
      <c r="I450" s="1"/>
      <c r="J450" s="1"/>
      <c r="K450" s="1"/>
      <c r="L450" s="1"/>
      <c r="M450" s="1"/>
      <c r="N450" s="1"/>
      <c r="O450" s="1"/>
      <c r="P450" s="1"/>
      <c r="Q450" s="1"/>
    </row>
    <row r="451" spans="1:17" x14ac:dyDescent="0.35">
      <c r="A451" s="1"/>
      <c r="B451" s="1"/>
      <c r="C451" s="1"/>
      <c r="D451" s="1"/>
      <c r="E451" s="1"/>
      <c r="F451" s="1"/>
      <c r="G451" s="1"/>
      <c r="H451" s="1"/>
      <c r="I451" s="1"/>
      <c r="J451" s="1"/>
      <c r="K451" s="1"/>
      <c r="L451" s="1"/>
      <c r="M451" s="1"/>
      <c r="N451" s="1"/>
      <c r="O451" s="1"/>
      <c r="P451" s="1"/>
      <c r="Q451" s="1"/>
    </row>
    <row r="452" spans="1:17" x14ac:dyDescent="0.35">
      <c r="A452" s="1"/>
      <c r="B452" s="1"/>
      <c r="C452" s="1"/>
      <c r="D452" s="1"/>
      <c r="E452" s="1"/>
      <c r="F452" s="1"/>
      <c r="G452" s="1"/>
      <c r="H452" s="1"/>
      <c r="I452" s="1"/>
      <c r="J452" s="1"/>
      <c r="K452" s="1"/>
      <c r="L452" s="1"/>
      <c r="M452" s="1"/>
      <c r="N452" s="1"/>
      <c r="O452" s="1"/>
      <c r="P452" s="1"/>
      <c r="Q452" s="1"/>
    </row>
    <row r="453" spans="1:17" x14ac:dyDescent="0.35">
      <c r="A453" s="1"/>
      <c r="B453" s="1"/>
      <c r="C453" s="1"/>
      <c r="D453" s="1"/>
      <c r="E453" s="1"/>
      <c r="F453" s="1"/>
      <c r="G453" s="1"/>
      <c r="H453" s="1"/>
      <c r="I453" s="1"/>
      <c r="J453" s="1"/>
      <c r="K453" s="1"/>
      <c r="L453" s="1"/>
      <c r="M453" s="1"/>
      <c r="N453" s="1"/>
      <c r="O453" s="1"/>
      <c r="P453" s="1"/>
      <c r="Q453" s="1"/>
    </row>
    <row r="454" spans="1:17" x14ac:dyDescent="0.35">
      <c r="A454" s="1"/>
      <c r="B454" s="1"/>
      <c r="C454" s="1"/>
      <c r="D454" s="1"/>
      <c r="E454" s="1"/>
      <c r="F454" s="1"/>
      <c r="G454" s="1"/>
      <c r="H454" s="1"/>
      <c r="I454" s="1"/>
      <c r="J454" s="1"/>
      <c r="K454" s="1"/>
      <c r="L454" s="1"/>
      <c r="M454" s="1"/>
      <c r="N454" s="1"/>
      <c r="O454" s="1"/>
      <c r="P454" s="1"/>
      <c r="Q454" s="1"/>
    </row>
    <row r="455" spans="1:17" x14ac:dyDescent="0.35">
      <c r="A455" s="1"/>
      <c r="B455" s="1"/>
      <c r="C455" s="1"/>
      <c r="D455" s="1"/>
      <c r="E455" s="1"/>
      <c r="F455" s="1"/>
      <c r="G455" s="1"/>
      <c r="H455" s="1"/>
      <c r="I455" s="1"/>
      <c r="J455" s="1"/>
      <c r="K455" s="1"/>
      <c r="L455" s="1"/>
      <c r="M455" s="1"/>
      <c r="N455" s="1"/>
      <c r="O455" s="1"/>
      <c r="P455" s="1"/>
      <c r="Q455" s="1"/>
    </row>
    <row r="456" spans="1:17" x14ac:dyDescent="0.35">
      <c r="A456" s="1"/>
      <c r="B456" s="1"/>
      <c r="C456" s="1"/>
      <c r="D456" s="1"/>
      <c r="E456" s="1"/>
      <c r="F456" s="1"/>
      <c r="G456" s="1"/>
      <c r="H456" s="1"/>
      <c r="I456" s="1"/>
      <c r="J456" s="1"/>
      <c r="K456" s="1"/>
      <c r="L456" s="1"/>
      <c r="M456" s="1"/>
      <c r="N456" s="1"/>
      <c r="O456" s="1"/>
      <c r="P456" s="1"/>
      <c r="Q456" s="1"/>
    </row>
    <row r="457" spans="1:17" x14ac:dyDescent="0.35">
      <c r="A457" s="1"/>
      <c r="B457" s="1"/>
      <c r="C457" s="1"/>
      <c r="D457" s="1"/>
      <c r="E457" s="1"/>
      <c r="F457" s="1"/>
      <c r="G457" s="1"/>
      <c r="H457" s="1"/>
      <c r="I457" s="1"/>
      <c r="J457" s="1"/>
      <c r="K457" s="1"/>
      <c r="L457" s="1"/>
      <c r="M457" s="1"/>
      <c r="N457" s="1"/>
      <c r="O457" s="1"/>
      <c r="P457" s="1"/>
      <c r="Q457" s="1"/>
    </row>
    <row r="458" spans="1:17" x14ac:dyDescent="0.35">
      <c r="A458" s="1"/>
      <c r="B458" s="1"/>
      <c r="C458" s="1"/>
      <c r="D458" s="1"/>
      <c r="E458" s="1"/>
      <c r="F458" s="1"/>
      <c r="G458" s="1"/>
      <c r="H458" s="1"/>
      <c r="I458" s="1"/>
      <c r="J458" s="1"/>
      <c r="K458" s="1"/>
      <c r="L458" s="1"/>
      <c r="M458" s="1"/>
      <c r="N458" s="1"/>
      <c r="O458" s="1"/>
      <c r="P458" s="1"/>
      <c r="Q458" s="1"/>
    </row>
    <row r="459" spans="1:17" x14ac:dyDescent="0.35">
      <c r="A459" s="1"/>
      <c r="B459" s="1"/>
      <c r="C459" s="1"/>
      <c r="D459" s="1"/>
      <c r="E459" s="1"/>
      <c r="F459" s="1"/>
      <c r="G459" s="1"/>
      <c r="H459" s="1"/>
      <c r="I459" s="1"/>
      <c r="J459" s="1"/>
      <c r="K459" s="1"/>
      <c r="L459" s="1"/>
      <c r="M459" s="1"/>
      <c r="N459" s="1"/>
      <c r="O459" s="1"/>
      <c r="P459" s="1"/>
      <c r="Q459" s="1"/>
    </row>
    <row r="460" spans="1:17" x14ac:dyDescent="0.35">
      <c r="A460" s="1"/>
      <c r="B460" s="1"/>
      <c r="C460" s="1"/>
      <c r="D460" s="1"/>
      <c r="E460" s="1"/>
      <c r="F460" s="1"/>
      <c r="G460" s="1"/>
      <c r="H460" s="1"/>
      <c r="I460" s="1"/>
      <c r="J460" s="1"/>
      <c r="K460" s="1"/>
      <c r="L460" s="1"/>
      <c r="M460" s="1"/>
      <c r="N460" s="1"/>
      <c r="O460" s="1"/>
      <c r="P460" s="1"/>
      <c r="Q460" s="1"/>
    </row>
    <row r="461" spans="1:17" x14ac:dyDescent="0.35">
      <c r="A461" s="1"/>
      <c r="B461" s="1"/>
      <c r="C461" s="1"/>
      <c r="D461" s="1"/>
      <c r="E461" s="1"/>
      <c r="F461" s="1"/>
      <c r="G461" s="1"/>
      <c r="H461" s="1"/>
      <c r="I461" s="1"/>
      <c r="J461" s="1"/>
      <c r="K461" s="1"/>
      <c r="L461" s="1"/>
      <c r="M461" s="1"/>
      <c r="N461" s="1"/>
      <c r="O461" s="1"/>
      <c r="P461" s="1"/>
      <c r="Q461" s="1"/>
    </row>
    <row r="462" spans="1:17" x14ac:dyDescent="0.35">
      <c r="A462" s="1"/>
      <c r="B462" s="1"/>
      <c r="C462" s="1"/>
      <c r="D462" s="1"/>
      <c r="E462" s="1"/>
      <c r="F462" s="1"/>
      <c r="G462" s="1"/>
      <c r="H462" s="1"/>
      <c r="I462" s="1"/>
      <c r="J462" s="1"/>
      <c r="K462" s="1"/>
      <c r="L462" s="1"/>
      <c r="M462" s="1"/>
      <c r="N462" s="1"/>
      <c r="O462" s="1"/>
      <c r="P462" s="1"/>
      <c r="Q462" s="1"/>
    </row>
    <row r="463" spans="1:17" x14ac:dyDescent="0.35">
      <c r="A463" s="1"/>
      <c r="B463" s="1"/>
      <c r="C463" s="1"/>
      <c r="D463" s="1"/>
      <c r="E463" s="1"/>
      <c r="F463" s="1"/>
      <c r="G463" s="1"/>
      <c r="H463" s="1"/>
      <c r="I463" s="1"/>
      <c r="J463" s="1"/>
      <c r="K463" s="1"/>
      <c r="L463" s="1"/>
      <c r="M463" s="1"/>
      <c r="N463" s="1"/>
      <c r="O463" s="1"/>
      <c r="P463" s="1"/>
      <c r="Q463" s="1"/>
    </row>
    <row r="464" spans="1:17" x14ac:dyDescent="0.35">
      <c r="A464" s="1"/>
      <c r="B464" s="1"/>
      <c r="C464" s="1"/>
      <c r="D464" s="1"/>
      <c r="E464" s="1"/>
      <c r="F464" s="1"/>
      <c r="G464" s="1"/>
      <c r="H464" s="1"/>
      <c r="I464" s="1"/>
      <c r="J464" s="1"/>
      <c r="K464" s="1"/>
      <c r="L464" s="1"/>
      <c r="M464" s="1"/>
      <c r="N464" s="1"/>
      <c r="O464" s="1"/>
      <c r="P464" s="1"/>
      <c r="Q464" s="1"/>
    </row>
    <row r="465" spans="1:17" x14ac:dyDescent="0.35">
      <c r="A465" s="1"/>
      <c r="B465" s="1"/>
      <c r="C465" s="1"/>
      <c r="D465" s="1"/>
      <c r="E465" s="1"/>
      <c r="F465" s="1"/>
      <c r="G465" s="1"/>
      <c r="H465" s="1"/>
      <c r="I465" s="1"/>
      <c r="J465" s="1"/>
      <c r="K465" s="1"/>
      <c r="L465" s="1"/>
      <c r="M465" s="1"/>
      <c r="N465" s="1"/>
      <c r="O465" s="1"/>
      <c r="P465" s="1"/>
      <c r="Q465" s="1"/>
    </row>
    <row r="466" spans="1:17" x14ac:dyDescent="0.35">
      <c r="A466" s="1"/>
      <c r="B466" s="1"/>
      <c r="C466" s="1"/>
      <c r="D466" s="1"/>
      <c r="E466" s="1"/>
      <c r="F466" s="1"/>
      <c r="G466" s="1"/>
      <c r="H466" s="1"/>
      <c r="I466" s="1"/>
      <c r="J466" s="1"/>
      <c r="K466" s="1"/>
      <c r="L466" s="1"/>
      <c r="M466" s="1"/>
      <c r="N466" s="1"/>
      <c r="O466" s="1"/>
      <c r="P466" s="1"/>
      <c r="Q466" s="1"/>
    </row>
    <row r="467" spans="1:17" x14ac:dyDescent="0.35">
      <c r="A467" s="1"/>
      <c r="B467" s="1"/>
      <c r="C467" s="1"/>
      <c r="D467" s="1"/>
      <c r="E467" s="1"/>
      <c r="F467" s="1"/>
      <c r="G467" s="1"/>
      <c r="H467" s="1"/>
      <c r="I467" s="1"/>
      <c r="J467" s="1"/>
      <c r="K467" s="1"/>
      <c r="L467" s="1"/>
      <c r="M467" s="1"/>
      <c r="N467" s="1"/>
      <c r="O467" s="1"/>
      <c r="P467" s="1"/>
      <c r="Q467" s="1"/>
    </row>
    <row r="468" spans="1:17" x14ac:dyDescent="0.35">
      <c r="A468" s="1"/>
      <c r="B468" s="1"/>
      <c r="C468" s="1"/>
      <c r="D468" s="1"/>
      <c r="E468" s="1"/>
      <c r="F468" s="1"/>
      <c r="G468" s="1"/>
      <c r="H468" s="1"/>
      <c r="I468" s="1"/>
      <c r="J468" s="1"/>
      <c r="K468" s="1"/>
      <c r="L468" s="1"/>
      <c r="M468" s="1"/>
      <c r="N468" s="1"/>
      <c r="O468" s="1"/>
      <c r="P468" s="1"/>
      <c r="Q468" s="1"/>
    </row>
    <row r="469" spans="1:17" x14ac:dyDescent="0.35">
      <c r="A469" s="1"/>
      <c r="B469" s="1"/>
      <c r="C469" s="1"/>
      <c r="D469" s="1"/>
      <c r="E469" s="1"/>
      <c r="F469" s="1"/>
      <c r="G469" s="1"/>
      <c r="H469" s="1"/>
      <c r="I469" s="1"/>
      <c r="J469" s="1"/>
      <c r="K469" s="1"/>
      <c r="L469" s="1"/>
      <c r="M469" s="1"/>
      <c r="N469" s="1"/>
      <c r="O469" s="1"/>
      <c r="P469" s="1"/>
      <c r="Q469" s="1"/>
    </row>
    <row r="470" spans="1:17" x14ac:dyDescent="0.35">
      <c r="A470" s="1"/>
      <c r="B470" s="1"/>
      <c r="C470" s="1"/>
      <c r="D470" s="1"/>
      <c r="E470" s="1"/>
      <c r="F470" s="1"/>
      <c r="G470" s="1"/>
      <c r="H470" s="1"/>
      <c r="I470" s="1"/>
      <c r="J470" s="1"/>
      <c r="K470" s="1"/>
      <c r="L470" s="1"/>
      <c r="M470" s="1"/>
      <c r="N470" s="1"/>
      <c r="O470" s="1"/>
      <c r="P470" s="1"/>
      <c r="Q470" s="1"/>
    </row>
    <row r="471" spans="1:17" x14ac:dyDescent="0.35">
      <c r="A471" s="1"/>
      <c r="B471" s="1"/>
      <c r="C471" s="1"/>
      <c r="D471" s="1"/>
      <c r="E471" s="1"/>
      <c r="F471" s="1"/>
      <c r="G471" s="1"/>
      <c r="H471" s="1"/>
      <c r="I471" s="1"/>
      <c r="J471" s="1"/>
      <c r="K471" s="1"/>
      <c r="L471" s="1"/>
      <c r="M471" s="1"/>
      <c r="N471" s="1"/>
      <c r="O471" s="1"/>
      <c r="P471" s="1"/>
      <c r="Q471" s="1"/>
    </row>
    <row r="472" spans="1:17" x14ac:dyDescent="0.35">
      <c r="A472" s="1"/>
      <c r="B472" s="1"/>
      <c r="C472" s="1"/>
      <c r="D472" s="1"/>
      <c r="E472" s="1"/>
      <c r="F472" s="1"/>
      <c r="G472" s="1"/>
      <c r="H472" s="1"/>
      <c r="I472" s="1"/>
      <c r="J472" s="1"/>
      <c r="K472" s="1"/>
      <c r="L472" s="1"/>
      <c r="M472" s="1"/>
      <c r="N472" s="1"/>
      <c r="O472" s="1"/>
      <c r="P472" s="1"/>
      <c r="Q472" s="1"/>
    </row>
    <row r="473" spans="1:17" x14ac:dyDescent="0.35">
      <c r="A473" s="1"/>
      <c r="B473" s="1"/>
      <c r="C473" s="1"/>
      <c r="D473" s="1"/>
      <c r="E473" s="1"/>
      <c r="F473" s="1"/>
      <c r="G473" s="1"/>
      <c r="H473" s="1"/>
      <c r="I473" s="1"/>
      <c r="J473" s="1"/>
      <c r="K473" s="1"/>
      <c r="L473" s="1"/>
      <c r="M473" s="1"/>
      <c r="N473" s="1"/>
      <c r="O473" s="1"/>
      <c r="P473" s="1"/>
      <c r="Q473" s="1"/>
    </row>
    <row r="474" spans="1:17" x14ac:dyDescent="0.35">
      <c r="A474" s="1"/>
      <c r="B474" s="1"/>
      <c r="C474" s="1"/>
      <c r="D474" s="1"/>
      <c r="E474" s="1"/>
      <c r="F474" s="1"/>
      <c r="G474" s="1"/>
      <c r="H474" s="1"/>
      <c r="I474" s="1"/>
      <c r="J474" s="1"/>
      <c r="K474" s="1"/>
      <c r="L474" s="1"/>
      <c r="M474" s="1"/>
      <c r="N474" s="1"/>
      <c r="O474" s="1"/>
      <c r="P474" s="1"/>
      <c r="Q474" s="1"/>
    </row>
    <row r="475" spans="1:17" x14ac:dyDescent="0.35">
      <c r="A475" s="1"/>
      <c r="B475" s="1"/>
      <c r="C475" s="1"/>
      <c r="D475" s="1"/>
      <c r="E475" s="1"/>
      <c r="F475" s="1"/>
      <c r="G475" s="1"/>
      <c r="H475" s="1"/>
      <c r="I475" s="1"/>
      <c r="J475" s="1"/>
      <c r="K475" s="1"/>
      <c r="L475" s="1"/>
      <c r="M475" s="1"/>
      <c r="N475" s="1"/>
      <c r="O475" s="1"/>
      <c r="P475" s="1"/>
      <c r="Q475" s="1"/>
    </row>
    <row r="476" spans="1:17" x14ac:dyDescent="0.35">
      <c r="A476" s="1"/>
      <c r="B476" s="1"/>
      <c r="C476" s="1"/>
      <c r="D476" s="1"/>
      <c r="E476" s="1"/>
      <c r="F476" s="1"/>
      <c r="G476" s="1"/>
      <c r="H476" s="1"/>
      <c r="I476" s="1"/>
      <c r="J476" s="1"/>
      <c r="K476" s="1"/>
      <c r="L476" s="1"/>
      <c r="M476" s="1"/>
      <c r="N476" s="1"/>
      <c r="O476" s="1"/>
      <c r="P476" s="1"/>
      <c r="Q476" s="1"/>
    </row>
    <row r="477" spans="1:17" x14ac:dyDescent="0.35">
      <c r="A477" s="1"/>
      <c r="B477" s="1"/>
      <c r="C477" s="1"/>
      <c r="D477" s="1"/>
      <c r="E477" s="1"/>
      <c r="F477" s="1"/>
      <c r="G477" s="1"/>
      <c r="H477" s="1"/>
      <c r="I477" s="1"/>
      <c r="J477" s="1"/>
      <c r="K477" s="1"/>
      <c r="L477" s="1"/>
      <c r="M477" s="1"/>
      <c r="N477" s="1"/>
      <c r="O477" s="1"/>
      <c r="P477" s="1"/>
      <c r="Q477" s="1"/>
    </row>
    <row r="478" spans="1:17" x14ac:dyDescent="0.35">
      <c r="A478" s="1"/>
      <c r="B478" s="1"/>
      <c r="C478" s="1"/>
      <c r="D478" s="1"/>
      <c r="E478" s="1"/>
      <c r="F478" s="1"/>
      <c r="G478" s="1"/>
      <c r="H478" s="1"/>
      <c r="I478" s="1"/>
      <c r="J478" s="1"/>
      <c r="K478" s="1"/>
      <c r="L478" s="1"/>
      <c r="M478" s="1"/>
      <c r="N478" s="1"/>
      <c r="O478" s="1"/>
      <c r="P478" s="1"/>
      <c r="Q478" s="1"/>
    </row>
    <row r="479" spans="1:17" x14ac:dyDescent="0.35">
      <c r="A479" s="1"/>
      <c r="B479" s="1"/>
      <c r="C479" s="1"/>
      <c r="D479" s="1"/>
      <c r="E479" s="1"/>
      <c r="F479" s="1"/>
      <c r="G479" s="1"/>
      <c r="H479" s="1"/>
      <c r="I479" s="1"/>
      <c r="J479" s="1"/>
      <c r="K479" s="1"/>
      <c r="L479" s="1"/>
      <c r="M479" s="1"/>
      <c r="N479" s="1"/>
      <c r="O479" s="1"/>
      <c r="P479" s="1"/>
      <c r="Q479" s="1"/>
    </row>
    <row r="480" spans="1:17" x14ac:dyDescent="0.35">
      <c r="A480" s="1"/>
      <c r="B480" s="1"/>
      <c r="C480" s="1"/>
      <c r="D480" s="1"/>
      <c r="E480" s="1"/>
      <c r="F480" s="1"/>
      <c r="G480" s="1"/>
      <c r="H480" s="1"/>
      <c r="I480" s="1"/>
      <c r="J480" s="1"/>
      <c r="K480" s="1"/>
      <c r="L480" s="1"/>
      <c r="M480" s="1"/>
      <c r="N480" s="1"/>
      <c r="O480" s="1"/>
      <c r="P480" s="1"/>
      <c r="Q480" s="1"/>
    </row>
    <row r="481" spans="1:17" x14ac:dyDescent="0.35">
      <c r="A481" s="1"/>
      <c r="B481" s="1"/>
      <c r="C481" s="1"/>
      <c r="D481" s="1"/>
      <c r="E481" s="1"/>
      <c r="F481" s="1"/>
      <c r="G481" s="1"/>
      <c r="H481" s="1"/>
      <c r="I481" s="1"/>
      <c r="J481" s="1"/>
      <c r="K481" s="1"/>
      <c r="L481" s="1"/>
      <c r="M481" s="1"/>
      <c r="N481" s="1"/>
      <c r="O481" s="1"/>
      <c r="P481" s="1"/>
      <c r="Q481" s="1"/>
    </row>
    <row r="482" spans="1:17" x14ac:dyDescent="0.35">
      <c r="A482" s="1"/>
      <c r="B482" s="1"/>
      <c r="C482" s="1"/>
      <c r="D482" s="1"/>
      <c r="E482" s="1"/>
      <c r="F482" s="1"/>
      <c r="G482" s="1"/>
      <c r="H482" s="1"/>
      <c r="I482" s="1"/>
      <c r="J482" s="1"/>
      <c r="K482" s="1"/>
      <c r="L482" s="1"/>
      <c r="M482" s="1"/>
      <c r="N482" s="1"/>
      <c r="O482" s="1"/>
      <c r="P482" s="1"/>
      <c r="Q482" s="1"/>
    </row>
    <row r="483" spans="1:17" x14ac:dyDescent="0.35">
      <c r="A483" s="1"/>
      <c r="B483" s="1"/>
      <c r="C483" s="1"/>
      <c r="D483" s="1"/>
      <c r="E483" s="1"/>
      <c r="F483" s="1"/>
      <c r="G483" s="1"/>
      <c r="H483" s="1"/>
      <c r="I483" s="1"/>
      <c r="J483" s="1"/>
      <c r="K483" s="1"/>
      <c r="L483" s="1"/>
      <c r="M483" s="1"/>
      <c r="N483" s="1"/>
      <c r="O483" s="1"/>
      <c r="P483" s="1"/>
      <c r="Q483" s="1"/>
    </row>
    <row r="484" spans="1:17" x14ac:dyDescent="0.35">
      <c r="A484" s="1"/>
      <c r="B484" s="1"/>
      <c r="C484" s="1"/>
      <c r="D484" s="1"/>
      <c r="E484" s="1"/>
      <c r="F484" s="1"/>
      <c r="G484" s="1"/>
      <c r="H484" s="1"/>
      <c r="I484" s="1"/>
      <c r="J484" s="1"/>
      <c r="K484" s="1"/>
      <c r="L484" s="1"/>
      <c r="M484" s="1"/>
      <c r="N484" s="1"/>
      <c r="O484" s="1"/>
      <c r="P484" s="1"/>
      <c r="Q484" s="1"/>
    </row>
    <row r="485" spans="1:17" x14ac:dyDescent="0.35">
      <c r="A485" s="1"/>
      <c r="B485" s="1"/>
      <c r="C485" s="1"/>
      <c r="D485" s="1"/>
      <c r="E485" s="1"/>
      <c r="F485" s="1"/>
      <c r="G485" s="1"/>
      <c r="H485" s="1"/>
      <c r="I485" s="1"/>
      <c r="J485" s="1"/>
      <c r="K485" s="1"/>
      <c r="L485" s="1"/>
      <c r="M485" s="1"/>
      <c r="N485" s="1"/>
      <c r="O485" s="1"/>
      <c r="P485" s="1"/>
      <c r="Q485" s="1"/>
    </row>
    <row r="486" spans="1:17" x14ac:dyDescent="0.35">
      <c r="A486" s="1"/>
      <c r="B486" s="1"/>
      <c r="C486" s="1"/>
      <c r="D486" s="1"/>
      <c r="E486" s="1"/>
      <c r="F486" s="1"/>
      <c r="G486" s="1"/>
      <c r="H486" s="1"/>
      <c r="I486" s="1"/>
      <c r="J486" s="1"/>
      <c r="K486" s="1"/>
      <c r="L486" s="1"/>
      <c r="M486" s="1"/>
      <c r="N486" s="1"/>
      <c r="O486" s="1"/>
      <c r="P486" s="1"/>
      <c r="Q486" s="1"/>
    </row>
    <row r="487" spans="1:17" x14ac:dyDescent="0.35">
      <c r="A487" s="1"/>
      <c r="B487" s="1"/>
      <c r="C487" s="1"/>
      <c r="D487" s="1"/>
      <c r="E487" s="1"/>
      <c r="F487" s="1"/>
      <c r="G487" s="1"/>
      <c r="H487" s="1"/>
      <c r="I487" s="1"/>
      <c r="J487" s="1"/>
      <c r="K487" s="1"/>
      <c r="L487" s="1"/>
      <c r="M487" s="1"/>
      <c r="N487" s="1"/>
      <c r="O487" s="1"/>
      <c r="P487" s="1"/>
      <c r="Q487" s="1"/>
    </row>
    <row r="488" spans="1:17" x14ac:dyDescent="0.35">
      <c r="A488" s="1"/>
      <c r="B488" s="1"/>
      <c r="C488" s="1"/>
      <c r="D488" s="1"/>
      <c r="E488" s="1"/>
      <c r="F488" s="1"/>
      <c r="G488" s="1"/>
      <c r="H488" s="1"/>
      <c r="I488" s="1"/>
      <c r="J488" s="1"/>
      <c r="K488" s="1"/>
      <c r="L488" s="1"/>
      <c r="M488" s="1"/>
      <c r="N488" s="1"/>
      <c r="O488" s="1"/>
      <c r="P488" s="1"/>
      <c r="Q488" s="1"/>
    </row>
    <row r="489" spans="1:17" x14ac:dyDescent="0.35">
      <c r="A489" s="1"/>
      <c r="B489" s="1"/>
      <c r="C489" s="1"/>
      <c r="D489" s="1"/>
      <c r="E489" s="1"/>
      <c r="F489" s="1"/>
      <c r="G489" s="1"/>
      <c r="H489" s="1"/>
      <c r="I489" s="1"/>
      <c r="J489" s="1"/>
      <c r="K489" s="1"/>
      <c r="L489" s="1"/>
      <c r="M489" s="1"/>
      <c r="N489" s="1"/>
      <c r="O489" s="1"/>
      <c r="P489" s="1"/>
      <c r="Q489" s="1"/>
    </row>
    <row r="490" spans="1:17" x14ac:dyDescent="0.35">
      <c r="A490" s="1"/>
      <c r="B490" s="1"/>
      <c r="C490" s="1"/>
      <c r="D490" s="1"/>
      <c r="E490" s="1"/>
      <c r="F490" s="1"/>
      <c r="G490" s="1"/>
      <c r="H490" s="1"/>
      <c r="I490" s="1"/>
      <c r="J490" s="1"/>
      <c r="K490" s="1"/>
      <c r="L490" s="1"/>
      <c r="M490" s="1"/>
      <c r="N490" s="1"/>
      <c r="O490" s="1"/>
      <c r="P490" s="1"/>
      <c r="Q490" s="1"/>
    </row>
    <row r="491" spans="1:17" x14ac:dyDescent="0.35">
      <c r="A491" s="1"/>
      <c r="B491" s="1"/>
      <c r="C491" s="1"/>
      <c r="D491" s="1"/>
      <c r="E491" s="1"/>
      <c r="F491" s="1"/>
      <c r="G491" s="1"/>
      <c r="H491" s="1"/>
      <c r="I491" s="1"/>
      <c r="J491" s="1"/>
      <c r="K491" s="1"/>
      <c r="L491" s="1"/>
      <c r="M491" s="1"/>
      <c r="N491" s="1"/>
      <c r="O491" s="1"/>
      <c r="P491" s="1"/>
      <c r="Q491" s="1"/>
    </row>
    <row r="492" spans="1:17" x14ac:dyDescent="0.35">
      <c r="A492" s="1"/>
      <c r="B492" s="1"/>
      <c r="C492" s="1"/>
      <c r="D492" s="1"/>
      <c r="E492" s="1"/>
      <c r="F492" s="1"/>
      <c r="G492" s="1"/>
      <c r="H492" s="1"/>
      <c r="I492" s="1"/>
      <c r="J492" s="1"/>
      <c r="K492" s="1"/>
      <c r="L492" s="1"/>
      <c r="M492" s="1"/>
      <c r="N492" s="1"/>
      <c r="O492" s="1"/>
      <c r="P492" s="1"/>
      <c r="Q492" s="1"/>
    </row>
    <row r="493" spans="1:17" x14ac:dyDescent="0.35">
      <c r="A493" s="1"/>
      <c r="B493" s="1"/>
      <c r="C493" s="1"/>
      <c r="D493" s="1"/>
      <c r="E493" s="1"/>
      <c r="F493" s="1"/>
      <c r="G493" s="1"/>
      <c r="H493" s="1"/>
      <c r="I493" s="1"/>
      <c r="J493" s="1"/>
      <c r="K493" s="1"/>
      <c r="L493" s="1"/>
      <c r="M493" s="1"/>
      <c r="N493" s="1"/>
      <c r="O493" s="1"/>
      <c r="P493" s="1"/>
      <c r="Q493" s="1"/>
    </row>
    <row r="494" spans="1:17" x14ac:dyDescent="0.35">
      <c r="A494" s="1"/>
      <c r="B494" s="1"/>
      <c r="C494" s="1"/>
      <c r="D494" s="1"/>
      <c r="E494" s="1"/>
      <c r="F494" s="1"/>
      <c r="G494" s="1"/>
      <c r="H494" s="1"/>
      <c r="I494" s="1"/>
      <c r="J494" s="1"/>
      <c r="K494" s="1"/>
      <c r="L494" s="1"/>
      <c r="M494" s="1"/>
      <c r="N494" s="1"/>
      <c r="O494" s="1"/>
      <c r="P494" s="1"/>
      <c r="Q494" s="1"/>
    </row>
    <row r="495" spans="1:17" x14ac:dyDescent="0.35">
      <c r="A495" s="1"/>
      <c r="B495" s="1"/>
      <c r="C495" s="1"/>
      <c r="D495" s="1"/>
      <c r="E495" s="1"/>
      <c r="F495" s="1"/>
      <c r="G495" s="1"/>
      <c r="H495" s="1"/>
      <c r="I495" s="1"/>
      <c r="J495" s="1"/>
      <c r="K495" s="1"/>
      <c r="L495" s="1"/>
      <c r="M495" s="1"/>
      <c r="N495" s="1"/>
      <c r="O495" s="1"/>
      <c r="P495" s="1"/>
      <c r="Q495" s="1"/>
    </row>
    <row r="496" spans="1:17" x14ac:dyDescent="0.35">
      <c r="A496" s="1"/>
      <c r="B496" s="1"/>
      <c r="C496" s="1"/>
      <c r="D496" s="1"/>
      <c r="E496" s="1"/>
      <c r="F496" s="1"/>
      <c r="G496" s="1"/>
      <c r="H496" s="1"/>
      <c r="I496" s="1"/>
      <c r="J496" s="1"/>
      <c r="K496" s="1"/>
      <c r="L496" s="1"/>
      <c r="M496" s="1"/>
      <c r="N496" s="1"/>
      <c r="O496" s="1"/>
      <c r="P496" s="1"/>
      <c r="Q496" s="1"/>
    </row>
    <row r="497" spans="1:17" x14ac:dyDescent="0.35">
      <c r="A497" s="1"/>
      <c r="B497" s="1"/>
      <c r="C497" s="1"/>
      <c r="D497" s="1"/>
      <c r="E497" s="1"/>
      <c r="F497" s="1"/>
      <c r="G497" s="1"/>
      <c r="H497" s="1"/>
      <c r="I497" s="1"/>
      <c r="J497" s="1"/>
      <c r="K497" s="1"/>
      <c r="L497" s="1"/>
      <c r="M497" s="1"/>
      <c r="N497" s="1"/>
      <c r="O497" s="1"/>
      <c r="P497" s="1"/>
      <c r="Q497" s="1"/>
    </row>
    <row r="498" spans="1:17" x14ac:dyDescent="0.35">
      <c r="A498" s="1"/>
      <c r="B498" s="1"/>
      <c r="C498" s="1"/>
      <c r="D498" s="1"/>
      <c r="E498" s="1"/>
      <c r="F498" s="1"/>
      <c r="G498" s="1"/>
      <c r="H498" s="1"/>
      <c r="I498" s="1"/>
      <c r="J498" s="1"/>
      <c r="K498" s="1"/>
      <c r="L498" s="1"/>
      <c r="M498" s="1"/>
      <c r="N498" s="1"/>
      <c r="O498" s="1"/>
      <c r="P498" s="1"/>
      <c r="Q498" s="1"/>
    </row>
    <row r="499" spans="1:17" x14ac:dyDescent="0.35">
      <c r="A499" s="1"/>
      <c r="B499" s="1"/>
      <c r="C499" s="1"/>
      <c r="D499" s="1"/>
      <c r="E499" s="1"/>
      <c r="F499" s="1"/>
      <c r="G499" s="1"/>
      <c r="H499" s="1"/>
      <c r="I499" s="1"/>
      <c r="J499" s="1"/>
      <c r="K499" s="1"/>
      <c r="L499" s="1"/>
      <c r="M499" s="1"/>
      <c r="N499" s="1"/>
      <c r="O499" s="1"/>
      <c r="P499" s="1"/>
      <c r="Q499" s="1"/>
    </row>
    <row r="500" spans="1:17" x14ac:dyDescent="0.35">
      <c r="A500" s="1"/>
      <c r="B500" s="1"/>
      <c r="C500" s="1"/>
      <c r="D500" s="1"/>
      <c r="E500" s="1"/>
      <c r="F500" s="1"/>
      <c r="G500" s="1"/>
      <c r="H500" s="1"/>
      <c r="I500" s="1"/>
      <c r="J500" s="1"/>
      <c r="K500" s="1"/>
      <c r="L500" s="1"/>
      <c r="M500" s="1"/>
      <c r="N500" s="1"/>
      <c r="O500" s="1"/>
      <c r="P500" s="1"/>
      <c r="Q500" s="1"/>
    </row>
    <row r="501" spans="1:17" x14ac:dyDescent="0.35">
      <c r="A501" s="1"/>
      <c r="B501" s="1"/>
      <c r="C501" s="1"/>
      <c r="D501" s="1"/>
      <c r="E501" s="1"/>
      <c r="F501" s="1"/>
      <c r="G501" s="1"/>
      <c r="H501" s="1"/>
      <c r="I501" s="1"/>
      <c r="J501" s="1"/>
      <c r="K501" s="1"/>
      <c r="L501" s="1"/>
      <c r="M501" s="1"/>
      <c r="N501" s="1"/>
      <c r="O501" s="1"/>
      <c r="P501" s="1"/>
      <c r="Q501" s="1"/>
    </row>
    <row r="502" spans="1:17" x14ac:dyDescent="0.35">
      <c r="A502" s="1"/>
      <c r="B502" s="1"/>
      <c r="C502" s="1"/>
      <c r="D502" s="1"/>
      <c r="E502" s="1"/>
      <c r="F502" s="1"/>
      <c r="G502" s="1"/>
      <c r="H502" s="1"/>
      <c r="I502" s="1"/>
      <c r="J502" s="1"/>
      <c r="K502" s="1"/>
      <c r="L502" s="1"/>
      <c r="M502" s="1"/>
      <c r="N502" s="1"/>
      <c r="O502" s="1"/>
      <c r="P502" s="1"/>
      <c r="Q502" s="1"/>
    </row>
    <row r="503" spans="1:17" x14ac:dyDescent="0.35">
      <c r="A503" s="1"/>
      <c r="B503" s="1"/>
      <c r="C503" s="1"/>
      <c r="D503" s="1"/>
      <c r="E503" s="1"/>
      <c r="F503" s="1"/>
      <c r="G503" s="1"/>
      <c r="H503" s="1"/>
      <c r="I503" s="1"/>
      <c r="J503" s="1"/>
      <c r="K503" s="1"/>
      <c r="L503" s="1"/>
      <c r="M503" s="1"/>
      <c r="N503" s="1"/>
      <c r="O503" s="1"/>
      <c r="P503" s="1"/>
      <c r="Q503" s="1"/>
    </row>
    <row r="504" spans="1:17" x14ac:dyDescent="0.35">
      <c r="A504" s="1"/>
      <c r="B504" s="1"/>
      <c r="C504" s="1"/>
      <c r="D504" s="1"/>
      <c r="E504" s="1"/>
      <c r="F504" s="1"/>
      <c r="G504" s="1"/>
      <c r="H504" s="1"/>
      <c r="I504" s="1"/>
      <c r="J504" s="1"/>
      <c r="K504" s="1"/>
      <c r="L504" s="1"/>
      <c r="M504" s="1"/>
      <c r="N504" s="1"/>
      <c r="O504" s="1"/>
      <c r="P504" s="1"/>
      <c r="Q504" s="1"/>
    </row>
    <row r="505" spans="1:17" x14ac:dyDescent="0.35">
      <c r="A505" s="1"/>
      <c r="B505" s="1"/>
      <c r="C505" s="1"/>
      <c r="D505" s="1"/>
      <c r="E505" s="1"/>
      <c r="F505" s="1"/>
      <c r="G505" s="1"/>
      <c r="H505" s="1"/>
      <c r="I505" s="1"/>
      <c r="J505" s="1"/>
      <c r="K505" s="1"/>
      <c r="L505" s="1"/>
      <c r="M505" s="1"/>
      <c r="N505" s="1"/>
      <c r="O505" s="1"/>
      <c r="P505" s="1"/>
      <c r="Q505" s="1"/>
    </row>
    <row r="506" spans="1:17" x14ac:dyDescent="0.35">
      <c r="A506" s="1"/>
      <c r="B506" s="1"/>
      <c r="C506" s="1"/>
      <c r="D506" s="1"/>
      <c r="E506" s="1"/>
      <c r="F506" s="1"/>
      <c r="G506" s="1"/>
      <c r="H506" s="1"/>
      <c r="I506" s="1"/>
      <c r="J506" s="1"/>
      <c r="K506" s="1"/>
      <c r="L506" s="1"/>
      <c r="M506" s="1"/>
      <c r="N506" s="1"/>
      <c r="O506" s="1"/>
      <c r="P506" s="1"/>
      <c r="Q506" s="1"/>
    </row>
    <row r="507" spans="1:17" x14ac:dyDescent="0.35">
      <c r="A507" s="1"/>
      <c r="B507" s="1"/>
      <c r="C507" s="1"/>
      <c r="D507" s="1"/>
      <c r="E507" s="1"/>
      <c r="F507" s="1"/>
      <c r="G507" s="1"/>
      <c r="H507" s="1"/>
      <c r="I507" s="1"/>
      <c r="J507" s="1"/>
      <c r="K507" s="1"/>
      <c r="L507" s="1"/>
      <c r="M507" s="1"/>
      <c r="N507" s="1"/>
      <c r="O507" s="1"/>
      <c r="P507" s="1"/>
      <c r="Q507" s="1"/>
    </row>
    <row r="508" spans="1:17" x14ac:dyDescent="0.35">
      <c r="A508" s="1"/>
      <c r="B508" s="1"/>
      <c r="C508" s="1"/>
      <c r="D508" s="1"/>
      <c r="E508" s="1"/>
      <c r="F508" s="1"/>
      <c r="G508" s="1"/>
      <c r="H508" s="1"/>
      <c r="I508" s="1"/>
      <c r="J508" s="1"/>
      <c r="K508" s="1"/>
      <c r="L508" s="1"/>
      <c r="M508" s="1"/>
      <c r="N508" s="1"/>
      <c r="O508" s="1"/>
      <c r="P508" s="1"/>
      <c r="Q508" s="1"/>
    </row>
    <row r="509" spans="1:17" x14ac:dyDescent="0.35">
      <c r="A509" s="1"/>
      <c r="B509" s="1"/>
      <c r="C509" s="1"/>
      <c r="D509" s="1"/>
      <c r="E509" s="1"/>
      <c r="F509" s="1"/>
      <c r="G509" s="1"/>
      <c r="H509" s="1"/>
      <c r="I509" s="1"/>
      <c r="J509" s="1"/>
      <c r="K509" s="1"/>
      <c r="L509" s="1"/>
      <c r="M509" s="1"/>
      <c r="N509" s="1"/>
      <c r="O509" s="1"/>
      <c r="P509" s="1"/>
      <c r="Q509" s="1"/>
    </row>
    <row r="510" spans="1:17" x14ac:dyDescent="0.35">
      <c r="A510" s="1"/>
      <c r="B510" s="1"/>
      <c r="C510" s="1"/>
      <c r="D510" s="1"/>
      <c r="E510" s="1"/>
      <c r="F510" s="1"/>
      <c r="G510" s="1"/>
      <c r="H510" s="1"/>
      <c r="I510" s="1"/>
      <c r="J510" s="1"/>
      <c r="K510" s="1"/>
      <c r="L510" s="1"/>
      <c r="M510" s="1"/>
      <c r="N510" s="1"/>
      <c r="O510" s="1"/>
      <c r="P510" s="1"/>
      <c r="Q510" s="1"/>
    </row>
    <row r="511" spans="1:17" x14ac:dyDescent="0.35">
      <c r="A511" s="1"/>
      <c r="B511" s="1"/>
      <c r="C511" s="1"/>
      <c r="D511" s="1"/>
      <c r="E511" s="1"/>
      <c r="F511" s="1"/>
      <c r="G511" s="1"/>
      <c r="H511" s="1"/>
      <c r="I511" s="1"/>
      <c r="J511" s="1"/>
      <c r="K511" s="1"/>
      <c r="L511" s="1"/>
      <c r="M511" s="1"/>
      <c r="N511" s="1"/>
      <c r="O511" s="1"/>
      <c r="P511" s="1"/>
      <c r="Q511" s="1"/>
    </row>
    <row r="512" spans="1:17" x14ac:dyDescent="0.35">
      <c r="A512" s="1"/>
      <c r="B512" s="1"/>
      <c r="C512" s="1"/>
      <c r="D512" s="1"/>
      <c r="E512" s="1"/>
      <c r="F512" s="1"/>
      <c r="G512" s="1"/>
      <c r="H512" s="1"/>
      <c r="I512" s="1"/>
      <c r="J512" s="1"/>
      <c r="K512" s="1"/>
      <c r="L512" s="1"/>
      <c r="M512" s="1"/>
      <c r="N512" s="1"/>
      <c r="O512" s="1"/>
      <c r="P512" s="1"/>
      <c r="Q512" s="1"/>
    </row>
    <row r="513" spans="1:17" x14ac:dyDescent="0.35">
      <c r="A513" s="1"/>
      <c r="B513" s="1"/>
      <c r="C513" s="1"/>
      <c r="D513" s="1"/>
      <c r="E513" s="1"/>
      <c r="F513" s="1"/>
      <c r="G513" s="1"/>
      <c r="H513" s="1"/>
      <c r="I513" s="1"/>
      <c r="J513" s="1"/>
      <c r="K513" s="1"/>
      <c r="L513" s="1"/>
      <c r="M513" s="1"/>
      <c r="N513" s="1"/>
      <c r="O513" s="1"/>
      <c r="P513" s="1"/>
      <c r="Q513" s="1"/>
    </row>
    <row r="514" spans="1:17" x14ac:dyDescent="0.35">
      <c r="A514" s="1"/>
      <c r="B514" s="1"/>
      <c r="C514" s="1"/>
      <c r="D514" s="1"/>
      <c r="E514" s="1"/>
      <c r="F514" s="1"/>
      <c r="G514" s="1"/>
      <c r="H514" s="1"/>
      <c r="I514" s="1"/>
      <c r="J514" s="1"/>
      <c r="K514" s="1"/>
      <c r="L514" s="1"/>
      <c r="M514" s="1"/>
      <c r="N514" s="1"/>
      <c r="O514" s="1"/>
      <c r="P514" s="1"/>
      <c r="Q514" s="1"/>
    </row>
    <row r="515" spans="1:17" x14ac:dyDescent="0.35">
      <c r="A515" s="1"/>
      <c r="B515" s="1"/>
      <c r="C515" s="1"/>
      <c r="D515" s="1"/>
      <c r="E515" s="1"/>
      <c r="F515" s="1"/>
      <c r="G515" s="1"/>
      <c r="H515" s="1"/>
      <c r="I515" s="1"/>
      <c r="J515" s="1"/>
      <c r="K515" s="1"/>
      <c r="L515" s="1"/>
      <c r="M515" s="1"/>
      <c r="N515" s="1"/>
      <c r="O515" s="1"/>
      <c r="P515" s="1"/>
      <c r="Q515" s="1"/>
    </row>
    <row r="516" spans="1:17" x14ac:dyDescent="0.35">
      <c r="A516" s="1"/>
      <c r="B516" s="1"/>
      <c r="C516" s="1"/>
      <c r="D516" s="1"/>
      <c r="E516" s="1"/>
      <c r="F516" s="1"/>
      <c r="G516" s="1"/>
      <c r="H516" s="1"/>
      <c r="I516" s="1"/>
      <c r="J516" s="1"/>
      <c r="K516" s="1"/>
      <c r="L516" s="1"/>
      <c r="M516" s="1"/>
      <c r="N516" s="1"/>
      <c r="O516" s="1"/>
      <c r="P516" s="1"/>
      <c r="Q516" s="1"/>
    </row>
    <row r="517" spans="1:17" x14ac:dyDescent="0.35">
      <c r="A517" s="1"/>
      <c r="B517" s="1"/>
      <c r="C517" s="1"/>
      <c r="D517" s="1"/>
      <c r="E517" s="1"/>
      <c r="F517" s="1"/>
      <c r="G517" s="1"/>
      <c r="H517" s="1"/>
      <c r="I517" s="1"/>
      <c r="J517" s="1"/>
      <c r="K517" s="1"/>
      <c r="L517" s="1"/>
      <c r="M517" s="1"/>
      <c r="N517" s="1"/>
      <c r="O517" s="1"/>
      <c r="P517" s="1"/>
      <c r="Q517" s="1"/>
    </row>
    <row r="518" spans="1:17" x14ac:dyDescent="0.35">
      <c r="A518" s="1"/>
      <c r="B518" s="1"/>
      <c r="C518" s="1"/>
      <c r="D518" s="1"/>
      <c r="E518" s="1"/>
      <c r="F518" s="1"/>
      <c r="G518" s="1"/>
      <c r="H518" s="1"/>
      <c r="I518" s="1"/>
      <c r="J518" s="1"/>
      <c r="K518" s="1"/>
      <c r="L518" s="1"/>
      <c r="M518" s="1"/>
      <c r="N518" s="1"/>
      <c r="O518" s="1"/>
      <c r="P518" s="1"/>
      <c r="Q518" s="1"/>
    </row>
    <row r="519" spans="1:17" x14ac:dyDescent="0.35">
      <c r="A519" s="1"/>
      <c r="B519" s="1"/>
      <c r="C519" s="1"/>
      <c r="D519" s="1"/>
      <c r="E519" s="1"/>
      <c r="F519" s="1"/>
      <c r="G519" s="1"/>
      <c r="H519" s="1"/>
      <c r="I519" s="1"/>
      <c r="J519" s="1"/>
      <c r="K519" s="1"/>
      <c r="L519" s="1"/>
      <c r="M519" s="1"/>
      <c r="N519" s="1"/>
      <c r="O519" s="1"/>
      <c r="P519" s="1"/>
      <c r="Q519" s="1"/>
    </row>
    <row r="520" spans="1:17" x14ac:dyDescent="0.35">
      <c r="A520" s="1"/>
      <c r="B520" s="1"/>
      <c r="C520" s="1"/>
      <c r="D520" s="1"/>
      <c r="E520" s="1"/>
      <c r="F520" s="1"/>
      <c r="G520" s="1"/>
      <c r="H520" s="1"/>
      <c r="I520" s="1"/>
      <c r="J520" s="1"/>
      <c r="K520" s="1"/>
      <c r="L520" s="1"/>
      <c r="M520" s="1"/>
      <c r="N520" s="1"/>
      <c r="O520" s="1"/>
      <c r="P520" s="1"/>
      <c r="Q520" s="1"/>
    </row>
    <row r="521" spans="1:17" x14ac:dyDescent="0.35">
      <c r="A521" s="1"/>
      <c r="B521" s="1"/>
      <c r="C521" s="1"/>
      <c r="D521" s="1"/>
      <c r="E521" s="1"/>
      <c r="F521" s="1"/>
      <c r="G521" s="1"/>
      <c r="H521" s="1"/>
      <c r="I521" s="1"/>
      <c r="J521" s="1"/>
      <c r="K521" s="1"/>
      <c r="L521" s="1"/>
      <c r="M521" s="1"/>
      <c r="N521" s="1"/>
      <c r="O521" s="1"/>
      <c r="P521" s="1"/>
      <c r="Q521" s="1"/>
    </row>
    <row r="522" spans="1:17" x14ac:dyDescent="0.35">
      <c r="A522" s="1"/>
      <c r="B522" s="1"/>
      <c r="C522" s="1"/>
      <c r="D522" s="1"/>
      <c r="E522" s="1"/>
      <c r="F522" s="1"/>
      <c r="G522" s="1"/>
      <c r="H522" s="1"/>
      <c r="I522" s="1"/>
      <c r="J522" s="1"/>
      <c r="K522" s="1"/>
      <c r="L522" s="1"/>
      <c r="M522" s="1"/>
      <c r="N522" s="1"/>
      <c r="O522" s="1"/>
      <c r="P522" s="1"/>
      <c r="Q522" s="1"/>
    </row>
    <row r="523" spans="1:17" x14ac:dyDescent="0.35">
      <c r="A523" s="1"/>
      <c r="B523" s="1"/>
      <c r="C523" s="1"/>
      <c r="D523" s="1"/>
      <c r="E523" s="1"/>
      <c r="F523" s="1"/>
      <c r="G523" s="1"/>
      <c r="H523" s="1"/>
      <c r="I523" s="1"/>
      <c r="J523" s="1"/>
      <c r="K523" s="1"/>
      <c r="L523" s="1"/>
      <c r="M523" s="1"/>
      <c r="N523" s="1"/>
      <c r="O523" s="1"/>
      <c r="P523" s="1"/>
      <c r="Q523" s="1"/>
    </row>
    <row r="524" spans="1:17" x14ac:dyDescent="0.35">
      <c r="A524" s="1"/>
      <c r="B524" s="1"/>
      <c r="C524" s="1"/>
      <c r="D524" s="1"/>
      <c r="E524" s="1"/>
      <c r="F524" s="1"/>
      <c r="G524" s="1"/>
      <c r="H524" s="1"/>
      <c r="I524" s="1"/>
      <c r="J524" s="1"/>
      <c r="K524" s="1"/>
      <c r="L524" s="1"/>
      <c r="M524" s="1"/>
      <c r="N524" s="1"/>
      <c r="O524" s="1"/>
      <c r="P524" s="1"/>
      <c r="Q524" s="1"/>
    </row>
    <row r="525" spans="1:17" x14ac:dyDescent="0.35">
      <c r="A525" s="1"/>
      <c r="B525" s="1"/>
      <c r="C525" s="1"/>
      <c r="D525" s="1"/>
      <c r="E525" s="1"/>
      <c r="F525" s="1"/>
      <c r="G525" s="1"/>
      <c r="H525" s="1"/>
      <c r="I525" s="1"/>
      <c r="J525" s="1"/>
      <c r="K525" s="1"/>
      <c r="L525" s="1"/>
      <c r="M525" s="1"/>
      <c r="N525" s="1"/>
      <c r="O525" s="1"/>
      <c r="P525" s="1"/>
      <c r="Q525" s="1"/>
    </row>
    <row r="526" spans="1:17" x14ac:dyDescent="0.35">
      <c r="A526" s="1"/>
      <c r="B526" s="1"/>
      <c r="C526" s="1"/>
      <c r="D526" s="1"/>
      <c r="E526" s="1"/>
      <c r="F526" s="1"/>
      <c r="G526" s="1"/>
      <c r="H526" s="1"/>
      <c r="I526" s="1"/>
      <c r="J526" s="1"/>
      <c r="K526" s="1"/>
      <c r="L526" s="1"/>
      <c r="M526" s="1"/>
      <c r="N526" s="1"/>
      <c r="O526" s="1"/>
      <c r="P526" s="1"/>
      <c r="Q526" s="1"/>
    </row>
    <row r="527" spans="1:17" x14ac:dyDescent="0.35">
      <c r="A527" s="1"/>
      <c r="B527" s="1"/>
      <c r="C527" s="1"/>
      <c r="D527" s="1"/>
      <c r="E527" s="1"/>
      <c r="F527" s="1"/>
      <c r="G527" s="1"/>
      <c r="H527" s="1"/>
      <c r="I527" s="1"/>
      <c r="J527" s="1"/>
      <c r="K527" s="1"/>
      <c r="L527" s="1"/>
      <c r="M527" s="1"/>
      <c r="N527" s="1"/>
      <c r="O527" s="1"/>
      <c r="P527" s="1"/>
      <c r="Q527" s="1"/>
    </row>
    <row r="528" spans="1:17" x14ac:dyDescent="0.35">
      <c r="A528" s="1"/>
      <c r="B528" s="1"/>
      <c r="C528" s="1"/>
      <c r="D528" s="1"/>
      <c r="E528" s="1"/>
      <c r="F528" s="1"/>
      <c r="G528" s="1"/>
      <c r="H528" s="1"/>
      <c r="I528" s="1"/>
      <c r="J528" s="1"/>
      <c r="K528" s="1"/>
      <c r="L528" s="1"/>
      <c r="M528" s="1"/>
      <c r="N528" s="1"/>
      <c r="O528" s="1"/>
      <c r="P528" s="1"/>
      <c r="Q528" s="1"/>
    </row>
    <row r="529" spans="1:17" x14ac:dyDescent="0.35">
      <c r="A529" s="1"/>
      <c r="B529" s="1"/>
      <c r="C529" s="1"/>
      <c r="D529" s="1"/>
      <c r="E529" s="1"/>
      <c r="F529" s="1"/>
      <c r="G529" s="1"/>
      <c r="H529" s="1"/>
      <c r="I529" s="1"/>
      <c r="J529" s="1"/>
      <c r="K529" s="1"/>
      <c r="L529" s="1"/>
      <c r="M529" s="1"/>
      <c r="N529" s="1"/>
      <c r="O529" s="1"/>
      <c r="P529" s="1"/>
      <c r="Q529" s="1"/>
    </row>
    <row r="530" spans="1:17" x14ac:dyDescent="0.35">
      <c r="A530" s="1"/>
      <c r="B530" s="1"/>
      <c r="C530" s="1"/>
      <c r="D530" s="1"/>
      <c r="E530" s="1"/>
      <c r="F530" s="1"/>
      <c r="G530" s="1"/>
      <c r="H530" s="1"/>
      <c r="I530" s="1"/>
      <c r="J530" s="1"/>
      <c r="K530" s="1"/>
      <c r="L530" s="1"/>
      <c r="M530" s="1"/>
      <c r="N530" s="1"/>
      <c r="O530" s="1"/>
      <c r="P530" s="1"/>
      <c r="Q530" s="1"/>
    </row>
    <row r="531" spans="1:17" x14ac:dyDescent="0.35">
      <c r="A531" s="1"/>
      <c r="B531" s="1"/>
      <c r="C531" s="1"/>
      <c r="D531" s="1"/>
      <c r="E531" s="1"/>
      <c r="F531" s="1"/>
      <c r="G531" s="1"/>
      <c r="H531" s="1"/>
      <c r="I531" s="1"/>
      <c r="J531" s="1"/>
      <c r="K531" s="1"/>
      <c r="L531" s="1"/>
      <c r="M531" s="1"/>
      <c r="N531" s="1"/>
      <c r="O531" s="1"/>
      <c r="P531" s="1"/>
      <c r="Q531" s="1"/>
    </row>
    <row r="532" spans="1:17" x14ac:dyDescent="0.35">
      <c r="A532" s="1"/>
      <c r="B532" s="1"/>
      <c r="C532" s="1"/>
      <c r="D532" s="1"/>
      <c r="E532" s="1"/>
      <c r="F532" s="1"/>
      <c r="G532" s="1"/>
      <c r="H532" s="1"/>
      <c r="I532" s="1"/>
      <c r="J532" s="1"/>
      <c r="K532" s="1"/>
      <c r="L532" s="1"/>
      <c r="M532" s="1"/>
      <c r="N532" s="1"/>
      <c r="O532" s="1"/>
      <c r="P532" s="1"/>
      <c r="Q532" s="1"/>
    </row>
    <row r="533" spans="1:17" x14ac:dyDescent="0.35">
      <c r="A533" s="1"/>
      <c r="B533" s="1"/>
      <c r="C533" s="1"/>
      <c r="D533" s="1"/>
      <c r="E533" s="1"/>
      <c r="F533" s="1"/>
      <c r="G533" s="1"/>
      <c r="H533" s="1"/>
      <c r="I533" s="1"/>
      <c r="J533" s="1"/>
      <c r="K533" s="1"/>
      <c r="L533" s="1"/>
      <c r="M533" s="1"/>
      <c r="N533" s="1"/>
      <c r="O533" s="1"/>
      <c r="P533" s="1"/>
      <c r="Q533" s="1"/>
    </row>
    <row r="534" spans="1:17" x14ac:dyDescent="0.35">
      <c r="A534" s="1"/>
      <c r="B534" s="1"/>
      <c r="C534" s="1"/>
      <c r="D534" s="1"/>
      <c r="E534" s="1"/>
      <c r="F534" s="1"/>
      <c r="G534" s="1"/>
      <c r="H534" s="1"/>
      <c r="I534" s="1"/>
      <c r="J534" s="1"/>
      <c r="K534" s="1"/>
      <c r="L534" s="1"/>
      <c r="M534" s="1"/>
      <c r="N534" s="1"/>
      <c r="O534" s="1"/>
      <c r="P534" s="1"/>
      <c r="Q534" s="1"/>
    </row>
    <row r="535" spans="1:17" x14ac:dyDescent="0.35">
      <c r="A535" s="1"/>
      <c r="B535" s="1"/>
      <c r="C535" s="1"/>
      <c r="D535" s="1"/>
      <c r="E535" s="1"/>
      <c r="F535" s="1"/>
      <c r="G535" s="1"/>
      <c r="H535" s="1"/>
      <c r="I535" s="1"/>
      <c r="J535" s="1"/>
      <c r="K535" s="1"/>
      <c r="L535" s="1"/>
      <c r="M535" s="1"/>
      <c r="N535" s="1"/>
      <c r="O535" s="1"/>
      <c r="P535" s="1"/>
      <c r="Q535" s="1"/>
    </row>
    <row r="536" spans="1:17" x14ac:dyDescent="0.35">
      <c r="A536" s="1"/>
      <c r="B536" s="1"/>
      <c r="C536" s="1"/>
      <c r="D536" s="1"/>
      <c r="E536" s="1"/>
      <c r="F536" s="1"/>
      <c r="G536" s="1"/>
      <c r="H536" s="1"/>
      <c r="I536" s="1"/>
      <c r="J536" s="1"/>
      <c r="K536" s="1"/>
      <c r="L536" s="1"/>
      <c r="M536" s="1"/>
      <c r="N536" s="1"/>
      <c r="O536" s="1"/>
      <c r="P536" s="1"/>
      <c r="Q536" s="1"/>
    </row>
    <row r="537" spans="1:17" x14ac:dyDescent="0.35">
      <c r="A537" s="1"/>
      <c r="B537" s="1"/>
      <c r="C537" s="1"/>
      <c r="D537" s="1"/>
      <c r="E537" s="1"/>
      <c r="F537" s="1"/>
      <c r="G537" s="1"/>
      <c r="H537" s="1"/>
      <c r="I537" s="1"/>
      <c r="J537" s="1"/>
      <c r="K537" s="1"/>
      <c r="L537" s="1"/>
      <c r="M537" s="1"/>
      <c r="N537" s="1"/>
      <c r="O537" s="1"/>
      <c r="P537" s="1"/>
      <c r="Q537" s="1"/>
    </row>
    <row r="538" spans="1:17" x14ac:dyDescent="0.35">
      <c r="A538" s="1"/>
      <c r="B538" s="1"/>
      <c r="C538" s="1"/>
      <c r="D538" s="1"/>
      <c r="E538" s="1"/>
      <c r="F538" s="1"/>
      <c r="G538" s="1"/>
      <c r="H538" s="1"/>
      <c r="I538" s="1"/>
      <c r="J538" s="1"/>
      <c r="K538" s="1"/>
      <c r="L538" s="1"/>
      <c r="M538" s="1"/>
      <c r="N538" s="1"/>
      <c r="O538" s="1"/>
      <c r="P538" s="1"/>
      <c r="Q538" s="1"/>
    </row>
    <row r="539" spans="1:17" x14ac:dyDescent="0.35">
      <c r="A539" s="1"/>
      <c r="B539" s="1"/>
      <c r="C539" s="1"/>
      <c r="D539" s="1"/>
      <c r="E539" s="1"/>
      <c r="F539" s="1"/>
      <c r="G539" s="1"/>
      <c r="H539" s="1"/>
      <c r="I539" s="1"/>
      <c r="J539" s="1"/>
      <c r="K539" s="1"/>
      <c r="L539" s="1"/>
      <c r="M539" s="1"/>
      <c r="N539" s="1"/>
      <c r="O539" s="1"/>
      <c r="P539" s="1"/>
      <c r="Q539" s="1"/>
    </row>
    <row r="540" spans="1:17" x14ac:dyDescent="0.35">
      <c r="A540" s="1"/>
      <c r="B540" s="1"/>
      <c r="C540" s="1"/>
      <c r="D540" s="1"/>
      <c r="E540" s="1"/>
      <c r="F540" s="1"/>
      <c r="G540" s="1"/>
      <c r="H540" s="1"/>
      <c r="I540" s="1"/>
      <c r="J540" s="1"/>
      <c r="K540" s="1"/>
      <c r="L540" s="1"/>
      <c r="M540" s="1"/>
      <c r="N540" s="1"/>
      <c r="O540" s="1"/>
      <c r="P540" s="1"/>
      <c r="Q540" s="1"/>
    </row>
    <row r="541" spans="1:17" x14ac:dyDescent="0.35">
      <c r="A541" s="1"/>
      <c r="B541" s="1"/>
      <c r="C541" s="1"/>
      <c r="D541" s="1"/>
      <c r="E541" s="1"/>
      <c r="F541" s="1"/>
      <c r="G541" s="1"/>
      <c r="H541" s="1"/>
      <c r="I541" s="1"/>
      <c r="J541" s="1"/>
      <c r="K541" s="1"/>
      <c r="L541" s="1"/>
      <c r="M541" s="1"/>
      <c r="N541" s="1"/>
      <c r="O541" s="1"/>
      <c r="P541" s="1"/>
      <c r="Q541" s="1"/>
    </row>
    <row r="542" spans="1:17" x14ac:dyDescent="0.35">
      <c r="A542" s="1"/>
      <c r="B542" s="1"/>
      <c r="C542" s="1"/>
      <c r="D542" s="1"/>
      <c r="E542" s="1"/>
      <c r="F542" s="1"/>
      <c r="G542" s="1"/>
      <c r="H542" s="1"/>
      <c r="I542" s="1"/>
      <c r="J542" s="1"/>
      <c r="K542" s="1"/>
      <c r="L542" s="1"/>
      <c r="M542" s="1"/>
      <c r="N542" s="1"/>
      <c r="O542" s="1"/>
      <c r="P542" s="1"/>
      <c r="Q542" s="1"/>
    </row>
    <row r="543" spans="1:17" x14ac:dyDescent="0.35">
      <c r="A543" s="1"/>
      <c r="B543" s="1"/>
      <c r="C543" s="1"/>
      <c r="D543" s="1"/>
      <c r="E543" s="1"/>
      <c r="F543" s="1"/>
      <c r="G543" s="1"/>
      <c r="H543" s="1"/>
      <c r="I543" s="1"/>
      <c r="J543" s="1"/>
      <c r="K543" s="1"/>
      <c r="L543" s="1"/>
      <c r="M543" s="1"/>
      <c r="N543" s="1"/>
      <c r="O543" s="1"/>
      <c r="P543" s="1"/>
      <c r="Q543" s="1"/>
    </row>
    <row r="544" spans="1:17" x14ac:dyDescent="0.35">
      <c r="A544" s="1"/>
      <c r="B544" s="1"/>
      <c r="C544" s="1"/>
      <c r="D544" s="1"/>
      <c r="E544" s="1"/>
      <c r="F544" s="1"/>
      <c r="G544" s="1"/>
      <c r="H544" s="1"/>
      <c r="I544" s="1"/>
      <c r="J544" s="1"/>
      <c r="K544" s="1"/>
      <c r="L544" s="1"/>
      <c r="M544" s="1"/>
      <c r="N544" s="1"/>
      <c r="O544" s="1"/>
      <c r="P544" s="1"/>
      <c r="Q544" s="1"/>
    </row>
    <row r="545" spans="1:17" x14ac:dyDescent="0.35">
      <c r="A545" s="1"/>
      <c r="B545" s="1"/>
      <c r="C545" s="1"/>
      <c r="D545" s="1"/>
      <c r="E545" s="1"/>
      <c r="F545" s="1"/>
      <c r="G545" s="1"/>
      <c r="H545" s="1"/>
      <c r="I545" s="1"/>
      <c r="J545" s="1"/>
      <c r="K545" s="1"/>
      <c r="L545" s="1"/>
      <c r="M545" s="1"/>
      <c r="N545" s="1"/>
      <c r="O545" s="1"/>
      <c r="P545" s="1"/>
      <c r="Q545" s="1"/>
    </row>
    <row r="546" spans="1:17" x14ac:dyDescent="0.35">
      <c r="A546" s="1"/>
      <c r="B546" s="1"/>
      <c r="C546" s="1"/>
      <c r="D546" s="1"/>
      <c r="E546" s="1"/>
      <c r="F546" s="1"/>
      <c r="G546" s="1"/>
      <c r="H546" s="1"/>
      <c r="I546" s="1"/>
      <c r="J546" s="1"/>
      <c r="K546" s="1"/>
      <c r="L546" s="1"/>
      <c r="M546" s="1"/>
      <c r="N546" s="1"/>
      <c r="O546" s="1"/>
      <c r="P546" s="1"/>
      <c r="Q546" s="1"/>
    </row>
    <row r="547" spans="1:17" x14ac:dyDescent="0.35">
      <c r="A547" s="1"/>
      <c r="B547" s="1"/>
      <c r="C547" s="1"/>
      <c r="D547" s="1"/>
      <c r="E547" s="1"/>
      <c r="F547" s="1"/>
      <c r="G547" s="1"/>
      <c r="H547" s="1"/>
      <c r="I547" s="1"/>
      <c r="J547" s="1"/>
      <c r="K547" s="1"/>
      <c r="L547" s="1"/>
      <c r="M547" s="1"/>
      <c r="N547" s="1"/>
      <c r="O547" s="1"/>
      <c r="P547" s="1"/>
      <c r="Q547" s="1"/>
    </row>
    <row r="548" spans="1:17" x14ac:dyDescent="0.35">
      <c r="A548" s="1"/>
      <c r="B548" s="1"/>
      <c r="C548" s="1"/>
      <c r="D548" s="1"/>
      <c r="E548" s="1"/>
      <c r="F548" s="1"/>
      <c r="G548" s="1"/>
      <c r="H548" s="1"/>
      <c r="I548" s="1"/>
      <c r="J548" s="1"/>
      <c r="K548" s="1"/>
      <c r="L548" s="1"/>
      <c r="M548" s="1"/>
      <c r="N548" s="1"/>
      <c r="O548" s="1"/>
      <c r="P548" s="1"/>
      <c r="Q548" s="1"/>
    </row>
    <row r="549" spans="1:17" x14ac:dyDescent="0.35">
      <c r="A549" s="1"/>
      <c r="B549" s="1"/>
      <c r="C549" s="1"/>
      <c r="D549" s="1"/>
      <c r="E549" s="1"/>
      <c r="F549" s="1"/>
      <c r="G549" s="1"/>
      <c r="H549" s="1"/>
      <c r="I549" s="1"/>
      <c r="J549" s="1"/>
      <c r="K549" s="1"/>
      <c r="L549" s="1"/>
      <c r="M549" s="1"/>
      <c r="N549" s="1"/>
      <c r="O549" s="1"/>
      <c r="P549" s="1"/>
      <c r="Q549" s="1"/>
    </row>
    <row r="550" spans="1:17" x14ac:dyDescent="0.35">
      <c r="A550" s="1"/>
      <c r="B550" s="1"/>
      <c r="C550" s="1"/>
      <c r="D550" s="1"/>
      <c r="E550" s="1"/>
      <c r="F550" s="1"/>
      <c r="G550" s="1"/>
      <c r="H550" s="1"/>
      <c r="I550" s="1"/>
      <c r="J550" s="1"/>
      <c r="K550" s="1"/>
      <c r="L550" s="1"/>
      <c r="M550" s="1"/>
      <c r="N550" s="1"/>
      <c r="O550" s="1"/>
      <c r="P550" s="1"/>
      <c r="Q550" s="1"/>
    </row>
    <row r="551" spans="1:17" x14ac:dyDescent="0.35">
      <c r="A551" s="1"/>
      <c r="B551" s="1"/>
      <c r="C551" s="1"/>
      <c r="D551" s="1"/>
      <c r="E551" s="1"/>
      <c r="F551" s="1"/>
      <c r="G551" s="1"/>
      <c r="H551" s="1"/>
      <c r="I551" s="1"/>
      <c r="J551" s="1"/>
      <c r="K551" s="1"/>
      <c r="L551" s="1"/>
      <c r="M551" s="1"/>
      <c r="N551" s="1"/>
      <c r="O551" s="1"/>
      <c r="P551" s="1"/>
      <c r="Q551" s="1"/>
    </row>
    <row r="552" spans="1:17" x14ac:dyDescent="0.35">
      <c r="A552" s="1"/>
      <c r="B552" s="1"/>
      <c r="C552" s="1"/>
      <c r="D552" s="1"/>
      <c r="E552" s="1"/>
      <c r="F552" s="1"/>
      <c r="G552" s="1"/>
      <c r="H552" s="1"/>
      <c r="I552" s="1"/>
      <c r="J552" s="1"/>
      <c r="K552" s="1"/>
      <c r="L552" s="1"/>
      <c r="M552" s="1"/>
      <c r="N552" s="1"/>
      <c r="O552" s="1"/>
      <c r="P552" s="1"/>
      <c r="Q552" s="1"/>
    </row>
    <row r="553" spans="1:17" x14ac:dyDescent="0.35">
      <c r="A553" s="1"/>
      <c r="B553" s="1"/>
      <c r="C553" s="1"/>
      <c r="D553" s="1"/>
      <c r="E553" s="1"/>
      <c r="F553" s="1"/>
      <c r="G553" s="1"/>
      <c r="H553" s="1"/>
      <c r="I553" s="1"/>
      <c r="J553" s="1"/>
      <c r="K553" s="1"/>
      <c r="L553" s="1"/>
      <c r="M553" s="1"/>
      <c r="N553" s="1"/>
      <c r="O553" s="1"/>
      <c r="P553" s="1"/>
      <c r="Q553" s="1"/>
    </row>
    <row r="554" spans="1:17" x14ac:dyDescent="0.35">
      <c r="A554" s="1"/>
      <c r="B554" s="1"/>
      <c r="C554" s="1"/>
      <c r="D554" s="1"/>
      <c r="E554" s="1"/>
      <c r="F554" s="1"/>
      <c r="G554" s="1"/>
      <c r="H554" s="1"/>
      <c r="I554" s="1"/>
      <c r="J554" s="1"/>
      <c r="K554" s="1"/>
      <c r="L554" s="1"/>
      <c r="M554" s="1"/>
      <c r="N554" s="1"/>
      <c r="O554" s="1"/>
      <c r="P554" s="1"/>
      <c r="Q554" s="1"/>
    </row>
    <row r="555" spans="1:17" x14ac:dyDescent="0.35">
      <c r="A555" s="1"/>
      <c r="B555" s="1"/>
      <c r="C555" s="1"/>
      <c r="D555" s="1"/>
      <c r="E555" s="1"/>
      <c r="F555" s="1"/>
      <c r="G555" s="1"/>
      <c r="H555" s="1"/>
      <c r="I555" s="1"/>
      <c r="J555" s="1"/>
      <c r="K555" s="1"/>
      <c r="L555" s="1"/>
      <c r="M555" s="1"/>
      <c r="N555" s="1"/>
      <c r="O555" s="1"/>
      <c r="P555" s="1"/>
      <c r="Q555" s="1"/>
    </row>
    <row r="556" spans="1:17" x14ac:dyDescent="0.35">
      <c r="A556" s="1"/>
      <c r="B556" s="1"/>
      <c r="C556" s="1"/>
      <c r="D556" s="1"/>
      <c r="E556" s="1"/>
      <c r="F556" s="1"/>
      <c r="G556" s="1"/>
      <c r="H556" s="1"/>
      <c r="I556" s="1"/>
      <c r="J556" s="1"/>
      <c r="K556" s="1"/>
      <c r="L556" s="1"/>
      <c r="M556" s="1"/>
      <c r="N556" s="1"/>
      <c r="O556" s="1"/>
      <c r="P556" s="1"/>
      <c r="Q556" s="1"/>
    </row>
    <row r="557" spans="1:17" x14ac:dyDescent="0.35">
      <c r="A557" s="1"/>
      <c r="B557" s="1"/>
      <c r="C557" s="1"/>
      <c r="D557" s="1"/>
      <c r="E557" s="1"/>
      <c r="F557" s="1"/>
      <c r="G557" s="1"/>
      <c r="H557" s="1"/>
      <c r="I557" s="1"/>
      <c r="J557" s="1"/>
      <c r="K557" s="1"/>
      <c r="L557" s="1"/>
      <c r="M557" s="1"/>
      <c r="N557" s="1"/>
      <c r="O557" s="1"/>
      <c r="P557" s="1"/>
      <c r="Q557" s="1"/>
    </row>
    <row r="558" spans="1:17" x14ac:dyDescent="0.35">
      <c r="A558" s="1"/>
      <c r="B558" s="1"/>
      <c r="C558" s="1"/>
      <c r="D558" s="1"/>
      <c r="E558" s="1"/>
      <c r="F558" s="1"/>
      <c r="G558" s="1"/>
      <c r="H558" s="1"/>
      <c r="I558" s="1"/>
      <c r="J558" s="1"/>
      <c r="K558" s="1"/>
      <c r="L558" s="1"/>
      <c r="M558" s="1"/>
      <c r="N558" s="1"/>
      <c r="O558" s="1"/>
      <c r="P558" s="1"/>
      <c r="Q558" s="1"/>
    </row>
    <row r="559" spans="1:17" x14ac:dyDescent="0.35">
      <c r="A559" s="1"/>
      <c r="B559" s="1"/>
      <c r="C559" s="1"/>
      <c r="D559" s="1"/>
      <c r="E559" s="1"/>
      <c r="F559" s="1"/>
      <c r="G559" s="1"/>
      <c r="H559" s="1"/>
      <c r="I559" s="1"/>
      <c r="J559" s="1"/>
      <c r="K559" s="1"/>
      <c r="L559" s="1"/>
      <c r="M559" s="1"/>
      <c r="N559" s="1"/>
      <c r="O559" s="1"/>
      <c r="P559" s="1"/>
      <c r="Q559" s="1"/>
    </row>
    <row r="560" spans="1:17" x14ac:dyDescent="0.35">
      <c r="A560" s="1"/>
      <c r="B560" s="1"/>
      <c r="C560" s="1"/>
      <c r="D560" s="1"/>
      <c r="E560" s="1"/>
      <c r="F560" s="1"/>
      <c r="G560" s="1"/>
      <c r="H560" s="1"/>
      <c r="I560" s="1"/>
      <c r="J560" s="1"/>
      <c r="K560" s="1"/>
      <c r="L560" s="1"/>
      <c r="M560" s="1"/>
      <c r="N560" s="1"/>
      <c r="O560" s="1"/>
      <c r="P560" s="1"/>
      <c r="Q560" s="1"/>
    </row>
    <row r="561" spans="1:17" x14ac:dyDescent="0.35">
      <c r="A561" s="1"/>
      <c r="B561" s="1"/>
      <c r="C561" s="1"/>
      <c r="D561" s="1"/>
      <c r="E561" s="1"/>
      <c r="F561" s="1"/>
      <c r="G561" s="1"/>
      <c r="H561" s="1"/>
      <c r="I561" s="1"/>
      <c r="J561" s="1"/>
      <c r="K561" s="1"/>
      <c r="L561" s="1"/>
      <c r="M561" s="1"/>
      <c r="N561" s="1"/>
      <c r="O561" s="1"/>
      <c r="P561" s="1"/>
      <c r="Q561" s="1"/>
    </row>
    <row r="562" spans="1:17" x14ac:dyDescent="0.35">
      <c r="A562" s="1"/>
      <c r="B562" s="1"/>
      <c r="C562" s="1"/>
      <c r="D562" s="1"/>
      <c r="E562" s="1"/>
      <c r="F562" s="1"/>
      <c r="G562" s="1"/>
      <c r="H562" s="1"/>
      <c r="I562" s="1"/>
      <c r="J562" s="1"/>
      <c r="K562" s="1"/>
      <c r="L562" s="1"/>
      <c r="M562" s="1"/>
      <c r="N562" s="1"/>
      <c r="O562" s="1"/>
      <c r="P562" s="1"/>
      <c r="Q562" s="1"/>
    </row>
    <row r="563" spans="1:17" x14ac:dyDescent="0.35">
      <c r="A563" s="1"/>
      <c r="B563" s="1"/>
      <c r="C563" s="1"/>
      <c r="D563" s="1"/>
      <c r="E563" s="1"/>
      <c r="F563" s="1"/>
      <c r="G563" s="1"/>
      <c r="H563" s="1"/>
      <c r="I563" s="1"/>
      <c r="J563" s="1"/>
      <c r="K563" s="1"/>
      <c r="L563" s="1"/>
      <c r="M563" s="1"/>
      <c r="N563" s="1"/>
      <c r="O563" s="1"/>
      <c r="P563" s="1"/>
      <c r="Q563" s="1"/>
    </row>
    <row r="564" spans="1:17" x14ac:dyDescent="0.35">
      <c r="A564" s="1"/>
      <c r="B564" s="1"/>
      <c r="C564" s="1"/>
      <c r="D564" s="1"/>
      <c r="E564" s="1"/>
      <c r="F564" s="1"/>
      <c r="G564" s="1"/>
      <c r="H564" s="1"/>
      <c r="I564" s="1"/>
      <c r="J564" s="1"/>
      <c r="K564" s="1"/>
      <c r="L564" s="1"/>
      <c r="M564" s="1"/>
      <c r="N564" s="1"/>
      <c r="O564" s="1"/>
      <c r="P564" s="1"/>
      <c r="Q564" s="1"/>
    </row>
    <row r="565" spans="1:17" x14ac:dyDescent="0.35">
      <c r="A565" s="1"/>
      <c r="B565" s="1"/>
      <c r="C565" s="1"/>
      <c r="D565" s="1"/>
      <c r="E565" s="1"/>
      <c r="F565" s="1"/>
      <c r="G565" s="1"/>
      <c r="H565" s="1"/>
      <c r="I565" s="1"/>
      <c r="J565" s="1"/>
      <c r="K565" s="1"/>
      <c r="L565" s="1"/>
      <c r="M565" s="1"/>
      <c r="N565" s="1"/>
      <c r="O565" s="1"/>
      <c r="P565" s="1"/>
      <c r="Q565" s="1"/>
    </row>
    <row r="566" spans="1:17" x14ac:dyDescent="0.35">
      <c r="A566" s="1"/>
      <c r="B566" s="1"/>
      <c r="C566" s="1"/>
      <c r="D566" s="1"/>
      <c r="E566" s="1"/>
      <c r="F566" s="1"/>
      <c r="G566" s="1"/>
      <c r="H566" s="1"/>
      <c r="I566" s="1"/>
      <c r="J566" s="1"/>
      <c r="K566" s="1"/>
      <c r="L566" s="1"/>
      <c r="M566" s="1"/>
      <c r="N566" s="1"/>
      <c r="O566" s="1"/>
      <c r="P566" s="1"/>
      <c r="Q566" s="1"/>
    </row>
    <row r="567" spans="1:17" x14ac:dyDescent="0.35">
      <c r="A567" s="1"/>
      <c r="B567" s="1"/>
      <c r="C567" s="1"/>
      <c r="D567" s="1"/>
      <c r="E567" s="1"/>
      <c r="F567" s="1"/>
      <c r="G567" s="1"/>
      <c r="H567" s="1"/>
      <c r="I567" s="1"/>
      <c r="J567" s="1"/>
      <c r="K567" s="1"/>
      <c r="L567" s="1"/>
      <c r="M567" s="1"/>
      <c r="N567" s="1"/>
      <c r="O567" s="1"/>
      <c r="P567" s="1"/>
      <c r="Q567" s="1"/>
    </row>
    <row r="568" spans="1:17" x14ac:dyDescent="0.35">
      <c r="A568" s="1"/>
      <c r="B568" s="1"/>
      <c r="C568" s="1"/>
      <c r="D568" s="1"/>
      <c r="E568" s="1"/>
      <c r="F568" s="1"/>
      <c r="G568" s="1"/>
      <c r="H568" s="1"/>
      <c r="I568" s="1"/>
      <c r="J568" s="1"/>
      <c r="K568" s="1"/>
      <c r="L568" s="1"/>
      <c r="M568" s="1"/>
      <c r="N568" s="1"/>
      <c r="O568" s="1"/>
      <c r="P568" s="1"/>
      <c r="Q568" s="1"/>
    </row>
    <row r="569" spans="1:17" x14ac:dyDescent="0.35">
      <c r="A569" s="1"/>
      <c r="B569" s="1"/>
      <c r="C569" s="1"/>
      <c r="D569" s="1"/>
      <c r="E569" s="1"/>
      <c r="F569" s="1"/>
      <c r="G569" s="1"/>
      <c r="H569" s="1"/>
      <c r="I569" s="1"/>
      <c r="J569" s="1"/>
      <c r="K569" s="1"/>
      <c r="L569" s="1"/>
      <c r="M569" s="1"/>
      <c r="N569" s="1"/>
      <c r="O569" s="1"/>
      <c r="P569" s="1"/>
      <c r="Q569" s="1"/>
    </row>
    <row r="570" spans="1:17" x14ac:dyDescent="0.35">
      <c r="A570" s="1"/>
      <c r="B570" s="1"/>
      <c r="C570" s="1"/>
      <c r="D570" s="1"/>
      <c r="E570" s="1"/>
      <c r="F570" s="1"/>
      <c r="G570" s="1"/>
      <c r="H570" s="1"/>
      <c r="I570" s="1"/>
      <c r="J570" s="1"/>
      <c r="K570" s="1"/>
      <c r="L570" s="1"/>
      <c r="M570" s="1"/>
      <c r="N570" s="1"/>
      <c r="O570" s="1"/>
      <c r="P570" s="1"/>
      <c r="Q570" s="1"/>
    </row>
    <row r="571" spans="1:17" x14ac:dyDescent="0.35">
      <c r="A571" s="1"/>
      <c r="B571" s="1"/>
      <c r="C571" s="1"/>
      <c r="D571" s="1"/>
      <c r="E571" s="1"/>
      <c r="F571" s="1"/>
      <c r="G571" s="1"/>
      <c r="H571" s="1"/>
      <c r="I571" s="1"/>
      <c r="J571" s="1"/>
      <c r="K571" s="1"/>
      <c r="L571" s="1"/>
      <c r="M571" s="1"/>
      <c r="N571" s="1"/>
      <c r="O571" s="1"/>
      <c r="P571" s="1"/>
      <c r="Q571" s="1"/>
    </row>
    <row r="572" spans="1:17" x14ac:dyDescent="0.35">
      <c r="A572" s="1"/>
      <c r="B572" s="1"/>
      <c r="C572" s="1"/>
      <c r="D572" s="1"/>
      <c r="E572" s="1"/>
      <c r="F572" s="1"/>
      <c r="G572" s="1"/>
      <c r="H572" s="1"/>
      <c r="I572" s="1"/>
      <c r="J572" s="1"/>
      <c r="K572" s="1"/>
      <c r="L572" s="1"/>
      <c r="M572" s="1"/>
      <c r="N572" s="1"/>
      <c r="O572" s="1"/>
      <c r="P572" s="1"/>
      <c r="Q572" s="1"/>
    </row>
    <row r="573" spans="1:17" x14ac:dyDescent="0.35">
      <c r="A573" s="1"/>
      <c r="B573" s="1"/>
      <c r="C573" s="1"/>
      <c r="D573" s="1"/>
      <c r="E573" s="1"/>
      <c r="F573" s="1"/>
      <c r="G573" s="1"/>
      <c r="H573" s="1"/>
      <c r="I573" s="1"/>
      <c r="J573" s="1"/>
      <c r="K573" s="1"/>
      <c r="L573" s="1"/>
      <c r="M573" s="1"/>
      <c r="N573" s="1"/>
      <c r="O573" s="1"/>
      <c r="P573" s="1"/>
      <c r="Q573" s="1"/>
    </row>
    <row r="574" spans="1:17" x14ac:dyDescent="0.35">
      <c r="A574" s="1"/>
      <c r="B574" s="1"/>
      <c r="C574" s="1"/>
      <c r="D574" s="1"/>
      <c r="E574" s="1"/>
      <c r="F574" s="1"/>
      <c r="G574" s="1"/>
      <c r="H574" s="1"/>
      <c r="I574" s="1"/>
      <c r="J574" s="1"/>
      <c r="K574" s="1"/>
      <c r="L574" s="1"/>
      <c r="M574" s="1"/>
      <c r="N574" s="1"/>
      <c r="O574" s="1"/>
      <c r="P574" s="1"/>
      <c r="Q574" s="1"/>
    </row>
    <row r="575" spans="1:17" x14ac:dyDescent="0.35">
      <c r="A575" s="1"/>
      <c r="B575" s="1"/>
      <c r="C575" s="1"/>
      <c r="D575" s="1"/>
      <c r="E575" s="1"/>
      <c r="F575" s="1"/>
      <c r="G575" s="1"/>
      <c r="H575" s="1"/>
      <c r="I575" s="1"/>
      <c r="J575" s="1"/>
      <c r="K575" s="1"/>
      <c r="L575" s="1"/>
      <c r="M575" s="1"/>
      <c r="N575" s="1"/>
      <c r="O575" s="1"/>
      <c r="P575" s="1"/>
      <c r="Q575" s="1"/>
    </row>
    <row r="576" spans="1:17" x14ac:dyDescent="0.35">
      <c r="A576" s="1"/>
      <c r="B576" s="1"/>
      <c r="C576" s="1"/>
      <c r="D576" s="1"/>
      <c r="E576" s="1"/>
      <c r="F576" s="1"/>
      <c r="G576" s="1"/>
      <c r="H576" s="1"/>
      <c r="I576" s="1"/>
      <c r="J576" s="1"/>
      <c r="K576" s="1"/>
      <c r="L576" s="1"/>
      <c r="M576" s="1"/>
      <c r="N576" s="1"/>
      <c r="O576" s="1"/>
      <c r="P576" s="1"/>
      <c r="Q576" s="1"/>
    </row>
    <row r="577" spans="1:17" x14ac:dyDescent="0.35">
      <c r="A577" s="1"/>
      <c r="B577" s="1"/>
      <c r="C577" s="1"/>
      <c r="D577" s="1"/>
      <c r="E577" s="1"/>
      <c r="F577" s="1"/>
      <c r="G577" s="1"/>
      <c r="H577" s="1"/>
      <c r="I577" s="1"/>
      <c r="J577" s="1"/>
      <c r="K577" s="1"/>
      <c r="L577" s="1"/>
      <c r="M577" s="1"/>
      <c r="N577" s="1"/>
      <c r="O577" s="1"/>
      <c r="P577" s="1"/>
      <c r="Q577" s="1"/>
    </row>
    <row r="578" spans="1:17" x14ac:dyDescent="0.35">
      <c r="A578" s="1"/>
      <c r="B578" s="1"/>
      <c r="C578" s="1"/>
      <c r="D578" s="1"/>
      <c r="E578" s="1"/>
      <c r="F578" s="1"/>
      <c r="G578" s="1"/>
      <c r="H578" s="1"/>
      <c r="I578" s="1"/>
      <c r="J578" s="1"/>
      <c r="K578" s="1"/>
      <c r="L578" s="1"/>
      <c r="M578" s="1"/>
      <c r="N578" s="1"/>
      <c r="O578" s="1"/>
      <c r="P578" s="1"/>
      <c r="Q578" s="1"/>
    </row>
    <row r="579" spans="1:17" x14ac:dyDescent="0.35">
      <c r="A579" s="1"/>
      <c r="B579" s="1"/>
      <c r="C579" s="1"/>
      <c r="D579" s="1"/>
      <c r="E579" s="1"/>
      <c r="F579" s="1"/>
      <c r="G579" s="1"/>
      <c r="H579" s="1"/>
      <c r="I579" s="1"/>
      <c r="J579" s="1"/>
      <c r="K579" s="1"/>
      <c r="L579" s="1"/>
      <c r="M579" s="1"/>
      <c r="N579" s="1"/>
      <c r="O579" s="1"/>
      <c r="P579" s="1"/>
      <c r="Q579" s="1"/>
    </row>
    <row r="580" spans="1:17" x14ac:dyDescent="0.35">
      <c r="A580" s="1"/>
      <c r="B580" s="1"/>
      <c r="C580" s="1"/>
      <c r="D580" s="1"/>
      <c r="E580" s="1"/>
      <c r="F580" s="1"/>
      <c r="G580" s="1"/>
      <c r="H580" s="1"/>
      <c r="I580" s="1"/>
      <c r="J580" s="1"/>
      <c r="K580" s="1"/>
      <c r="L580" s="1"/>
      <c r="M580" s="1"/>
      <c r="N580" s="1"/>
      <c r="O580" s="1"/>
      <c r="P580" s="1"/>
      <c r="Q580" s="1"/>
    </row>
    <row r="581" spans="1:17" x14ac:dyDescent="0.35">
      <c r="A581" s="1"/>
      <c r="B581" s="1"/>
      <c r="C581" s="1"/>
      <c r="D581" s="1"/>
      <c r="E581" s="1"/>
      <c r="F581" s="1"/>
      <c r="G581" s="1"/>
      <c r="H581" s="1"/>
      <c r="I581" s="1"/>
      <c r="J581" s="1"/>
      <c r="K581" s="1"/>
      <c r="L581" s="1"/>
      <c r="M581" s="1"/>
      <c r="N581" s="1"/>
      <c r="O581" s="1"/>
      <c r="P581" s="1"/>
      <c r="Q581" s="1"/>
    </row>
    <row r="582" spans="1:17" x14ac:dyDescent="0.35">
      <c r="A582" s="1"/>
      <c r="B582" s="1"/>
      <c r="C582" s="1"/>
      <c r="D582" s="1"/>
      <c r="E582" s="1"/>
      <c r="F582" s="1"/>
      <c r="G582" s="1"/>
      <c r="H582" s="1"/>
      <c r="I582" s="1"/>
      <c r="J582" s="1"/>
      <c r="K582" s="1"/>
      <c r="L582" s="1"/>
      <c r="M582" s="1"/>
      <c r="N582" s="1"/>
      <c r="O582" s="1"/>
      <c r="P582" s="1"/>
      <c r="Q582" s="1"/>
    </row>
    <row r="583" spans="1:17" x14ac:dyDescent="0.35">
      <c r="A583" s="1"/>
      <c r="B583" s="1"/>
      <c r="C583" s="1"/>
      <c r="D583" s="1"/>
      <c r="E583" s="1"/>
      <c r="F583" s="1"/>
      <c r="G583" s="1"/>
      <c r="H583" s="1"/>
      <c r="I583" s="1"/>
      <c r="J583" s="1"/>
      <c r="K583" s="1"/>
      <c r="L583" s="1"/>
      <c r="M583" s="1"/>
      <c r="N583" s="1"/>
      <c r="O583" s="1"/>
      <c r="P583" s="1"/>
      <c r="Q583" s="1"/>
    </row>
    <row r="584" spans="1:17" x14ac:dyDescent="0.35">
      <c r="A584" s="1"/>
      <c r="B584" s="1"/>
      <c r="C584" s="1"/>
      <c r="D584" s="1"/>
      <c r="E584" s="1"/>
      <c r="F584" s="1"/>
      <c r="G584" s="1"/>
      <c r="H584" s="1"/>
      <c r="I584" s="1"/>
      <c r="J584" s="1"/>
      <c r="K584" s="1"/>
      <c r="L584" s="1"/>
      <c r="M584" s="1"/>
      <c r="N584" s="1"/>
      <c r="O584" s="1"/>
      <c r="P584" s="1"/>
      <c r="Q584" s="1"/>
    </row>
    <row r="585" spans="1:17" x14ac:dyDescent="0.35">
      <c r="A585" s="1"/>
      <c r="B585" s="1"/>
      <c r="C585" s="1"/>
      <c r="D585" s="1"/>
      <c r="E585" s="1"/>
      <c r="F585" s="1"/>
      <c r="G585" s="1"/>
      <c r="H585" s="1"/>
      <c r="I585" s="1"/>
      <c r="J585" s="1"/>
      <c r="K585" s="1"/>
      <c r="L585" s="1"/>
      <c r="M585" s="1"/>
      <c r="N585" s="1"/>
      <c r="O585" s="1"/>
      <c r="P585" s="1"/>
      <c r="Q585" s="1"/>
    </row>
    <row r="586" spans="1:17" x14ac:dyDescent="0.35">
      <c r="A586" s="1"/>
      <c r="B586" s="1"/>
      <c r="C586" s="1"/>
      <c r="D586" s="1"/>
      <c r="E586" s="1"/>
      <c r="F586" s="1"/>
      <c r="G586" s="1"/>
      <c r="H586" s="1"/>
      <c r="I586" s="1"/>
      <c r="J586" s="1"/>
      <c r="K586" s="1"/>
      <c r="L586" s="1"/>
      <c r="M586" s="1"/>
      <c r="N586" s="1"/>
      <c r="O586" s="1"/>
      <c r="P586" s="1"/>
      <c r="Q586" s="1"/>
    </row>
    <row r="587" spans="1:17" x14ac:dyDescent="0.35">
      <c r="A587" s="1"/>
      <c r="B587" s="1"/>
      <c r="C587" s="1"/>
      <c r="D587" s="1"/>
      <c r="E587" s="1"/>
      <c r="F587" s="1"/>
      <c r="G587" s="1"/>
      <c r="H587" s="1"/>
      <c r="I587" s="1"/>
      <c r="J587" s="1"/>
      <c r="K587" s="1"/>
      <c r="L587" s="1"/>
      <c r="M587" s="1"/>
      <c r="N587" s="1"/>
      <c r="O587" s="1"/>
      <c r="P587" s="1"/>
      <c r="Q587" s="1"/>
    </row>
    <row r="588" spans="1:17" x14ac:dyDescent="0.35">
      <c r="A588" s="1"/>
      <c r="B588" s="1"/>
      <c r="C588" s="1"/>
      <c r="D588" s="1"/>
      <c r="E588" s="1"/>
      <c r="F588" s="1"/>
      <c r="G588" s="1"/>
      <c r="H588" s="1"/>
      <c r="I588" s="1"/>
      <c r="J588" s="1"/>
      <c r="K588" s="1"/>
      <c r="L588" s="1"/>
      <c r="M588" s="1"/>
      <c r="N588" s="1"/>
      <c r="O588" s="1"/>
      <c r="P588" s="1"/>
      <c r="Q588" s="1"/>
    </row>
    <row r="589" spans="1:17" x14ac:dyDescent="0.35">
      <c r="A589" s="1"/>
      <c r="B589" s="1"/>
      <c r="C589" s="1"/>
      <c r="D589" s="1"/>
      <c r="E589" s="1"/>
      <c r="F589" s="1"/>
      <c r="G589" s="1"/>
      <c r="H589" s="1"/>
      <c r="I589" s="1"/>
      <c r="J589" s="1"/>
      <c r="K589" s="1"/>
      <c r="L589" s="1"/>
      <c r="M589" s="1"/>
      <c r="N589" s="1"/>
      <c r="O589" s="1"/>
      <c r="P589" s="1"/>
      <c r="Q589" s="1"/>
    </row>
    <row r="590" spans="1:17" x14ac:dyDescent="0.35">
      <c r="A590" s="1"/>
      <c r="B590" s="1"/>
      <c r="C590" s="1"/>
      <c r="D590" s="1"/>
      <c r="E590" s="1"/>
      <c r="F590" s="1"/>
      <c r="G590" s="1"/>
      <c r="H590" s="1"/>
      <c r="I590" s="1"/>
      <c r="J590" s="1"/>
      <c r="K590" s="1"/>
      <c r="L590" s="1"/>
      <c r="M590" s="1"/>
      <c r="N590" s="1"/>
      <c r="O590" s="1"/>
      <c r="P590" s="1"/>
      <c r="Q590" s="1"/>
    </row>
    <row r="591" spans="1:17" x14ac:dyDescent="0.35">
      <c r="A591" s="1"/>
      <c r="B591" s="1"/>
      <c r="C591" s="1"/>
      <c r="D591" s="1"/>
      <c r="E591" s="1"/>
      <c r="F591" s="1"/>
      <c r="G591" s="1"/>
      <c r="H591" s="1"/>
      <c r="I591" s="1"/>
      <c r="J591" s="1"/>
      <c r="K591" s="1"/>
      <c r="L591" s="1"/>
      <c r="M591" s="1"/>
      <c r="N591" s="1"/>
      <c r="O591" s="1"/>
      <c r="P591" s="1"/>
      <c r="Q591" s="1"/>
    </row>
    <row r="592" spans="1:17" x14ac:dyDescent="0.35">
      <c r="A592" s="1"/>
      <c r="B592" s="1"/>
      <c r="C592" s="1"/>
      <c r="D592" s="1"/>
      <c r="E592" s="1"/>
      <c r="F592" s="1"/>
      <c r="G592" s="1"/>
      <c r="H592" s="1"/>
      <c r="I592" s="1"/>
      <c r="J592" s="1"/>
      <c r="K592" s="1"/>
      <c r="L592" s="1"/>
      <c r="M592" s="1"/>
      <c r="N592" s="1"/>
      <c r="O592" s="1"/>
      <c r="P592" s="1"/>
      <c r="Q592" s="1"/>
    </row>
    <row r="593" spans="1:17" x14ac:dyDescent="0.35">
      <c r="A593" s="1"/>
      <c r="B593" s="1"/>
      <c r="C593" s="1"/>
      <c r="D593" s="1"/>
      <c r="E593" s="1"/>
      <c r="F593" s="1"/>
      <c r="G593" s="1"/>
      <c r="H593" s="1"/>
      <c r="I593" s="1"/>
      <c r="J593" s="1"/>
      <c r="K593" s="1"/>
      <c r="L593" s="1"/>
      <c r="M593" s="1"/>
      <c r="N593" s="1"/>
      <c r="O593" s="1"/>
      <c r="P593" s="1"/>
      <c r="Q593" s="1"/>
    </row>
    <row r="594" spans="1:17" x14ac:dyDescent="0.35">
      <c r="A594" s="1"/>
      <c r="B594" s="1"/>
      <c r="C594" s="1"/>
      <c r="D594" s="1"/>
      <c r="E594" s="1"/>
      <c r="F594" s="1"/>
      <c r="G594" s="1"/>
      <c r="H594" s="1"/>
      <c r="I594" s="1"/>
      <c r="J594" s="1"/>
      <c r="K594" s="1"/>
      <c r="L594" s="1"/>
      <c r="M594" s="1"/>
      <c r="N594" s="1"/>
      <c r="O594" s="1"/>
      <c r="P594" s="1"/>
      <c r="Q594" s="1"/>
    </row>
    <row r="595" spans="1:17" x14ac:dyDescent="0.35">
      <c r="A595" s="1"/>
      <c r="B595" s="1"/>
      <c r="C595" s="1"/>
      <c r="D595" s="1"/>
      <c r="E595" s="1"/>
      <c r="F595" s="1"/>
      <c r="G595" s="1"/>
      <c r="H595" s="1"/>
      <c r="I595" s="1"/>
      <c r="J595" s="1"/>
      <c r="K595" s="1"/>
      <c r="L595" s="1"/>
      <c r="M595" s="1"/>
      <c r="N595" s="1"/>
      <c r="O595" s="1"/>
      <c r="P595" s="1"/>
      <c r="Q595" s="1"/>
    </row>
    <row r="596" spans="1:17" x14ac:dyDescent="0.35">
      <c r="A596" s="1"/>
      <c r="B596" s="1"/>
      <c r="C596" s="1"/>
      <c r="D596" s="1"/>
      <c r="E596" s="1"/>
      <c r="F596" s="1"/>
      <c r="G596" s="1"/>
      <c r="H596" s="1"/>
      <c r="I596" s="1"/>
      <c r="J596" s="1"/>
      <c r="K596" s="1"/>
      <c r="L596" s="1"/>
      <c r="M596" s="1"/>
      <c r="N596" s="1"/>
      <c r="O596" s="1"/>
      <c r="P596" s="1"/>
      <c r="Q596" s="1"/>
    </row>
    <row r="597" spans="1:17" x14ac:dyDescent="0.35">
      <c r="A597" s="1"/>
      <c r="B597" s="1"/>
      <c r="C597" s="1"/>
      <c r="D597" s="1"/>
      <c r="E597" s="1"/>
      <c r="F597" s="1"/>
      <c r="G597" s="1"/>
      <c r="H597" s="1"/>
      <c r="I597" s="1"/>
      <c r="J597" s="1"/>
      <c r="K597" s="1"/>
      <c r="L597" s="1"/>
      <c r="M597" s="1"/>
      <c r="N597" s="1"/>
      <c r="O597" s="1"/>
      <c r="P597" s="1"/>
      <c r="Q597" s="1"/>
    </row>
    <row r="598" spans="1:17" x14ac:dyDescent="0.35">
      <c r="A598" s="1"/>
      <c r="B598" s="1"/>
      <c r="C598" s="1"/>
      <c r="D598" s="1"/>
      <c r="E598" s="1"/>
      <c r="F598" s="1"/>
      <c r="G598" s="1"/>
      <c r="H598" s="1"/>
      <c r="I598" s="1"/>
      <c r="J598" s="1"/>
      <c r="K598" s="1"/>
      <c r="L598" s="1"/>
      <c r="M598" s="1"/>
      <c r="N598" s="1"/>
      <c r="O598" s="1"/>
      <c r="P598" s="1"/>
      <c r="Q598" s="1"/>
    </row>
    <row r="599" spans="1:17" x14ac:dyDescent="0.35">
      <c r="A599" s="1"/>
      <c r="B599" s="1"/>
      <c r="C599" s="1"/>
      <c r="D599" s="1"/>
      <c r="E599" s="1"/>
      <c r="F599" s="1"/>
      <c r="G599" s="1"/>
      <c r="H599" s="1"/>
      <c r="I599" s="1"/>
      <c r="J599" s="1"/>
      <c r="K599" s="1"/>
      <c r="L599" s="1"/>
      <c r="M599" s="1"/>
      <c r="N599" s="1"/>
      <c r="O599" s="1"/>
      <c r="P599" s="1"/>
      <c r="Q599" s="1"/>
    </row>
    <row r="600" spans="1:17" x14ac:dyDescent="0.35">
      <c r="A600" s="1"/>
      <c r="B600" s="1"/>
      <c r="C600" s="1"/>
      <c r="D600" s="1"/>
      <c r="E600" s="1"/>
      <c r="F600" s="1"/>
      <c r="G600" s="1"/>
      <c r="H600" s="1"/>
      <c r="I600" s="1"/>
      <c r="J600" s="1"/>
      <c r="K600" s="1"/>
      <c r="L600" s="1"/>
      <c r="M600" s="1"/>
      <c r="N600" s="1"/>
      <c r="O600" s="1"/>
      <c r="P600" s="1"/>
      <c r="Q600" s="1"/>
    </row>
    <row r="601" spans="1:17" x14ac:dyDescent="0.35">
      <c r="A601" s="1"/>
      <c r="B601" s="1"/>
      <c r="C601" s="1"/>
      <c r="D601" s="1"/>
      <c r="E601" s="1"/>
      <c r="F601" s="1"/>
      <c r="G601" s="1"/>
      <c r="H601" s="1"/>
      <c r="I601" s="1"/>
      <c r="J601" s="1"/>
      <c r="K601" s="1"/>
      <c r="L601" s="1"/>
      <c r="M601" s="1"/>
      <c r="N601" s="1"/>
      <c r="O601" s="1"/>
      <c r="P601" s="1"/>
      <c r="Q601" s="1"/>
    </row>
    <row r="602" spans="1:17" x14ac:dyDescent="0.35">
      <c r="A602" s="1"/>
      <c r="B602" s="1"/>
      <c r="C602" s="1"/>
      <c r="D602" s="1"/>
      <c r="E602" s="1"/>
      <c r="F602" s="1"/>
      <c r="G602" s="1"/>
      <c r="H602" s="1"/>
      <c r="I602" s="1"/>
      <c r="J602" s="1"/>
      <c r="K602" s="1"/>
      <c r="L602" s="1"/>
      <c r="M602" s="1"/>
      <c r="N602" s="1"/>
      <c r="O602" s="1"/>
      <c r="P602" s="1"/>
      <c r="Q602" s="1"/>
    </row>
    <row r="603" spans="1:17" x14ac:dyDescent="0.35">
      <c r="A603" s="1"/>
      <c r="B603" s="1"/>
      <c r="C603" s="1"/>
      <c r="D603" s="1"/>
      <c r="E603" s="1"/>
      <c r="F603" s="1"/>
      <c r="G603" s="1"/>
      <c r="H603" s="1"/>
      <c r="I603" s="1"/>
      <c r="J603" s="1"/>
      <c r="K603" s="1"/>
      <c r="L603" s="1"/>
      <c r="M603" s="1"/>
      <c r="N603" s="1"/>
      <c r="O603" s="1"/>
      <c r="P603" s="1"/>
      <c r="Q603" s="1"/>
    </row>
    <row r="604" spans="1:17" x14ac:dyDescent="0.35">
      <c r="A604" s="1"/>
      <c r="B604" s="1"/>
      <c r="C604" s="1"/>
      <c r="D604" s="1"/>
      <c r="E604" s="1"/>
      <c r="F604" s="1"/>
      <c r="G604" s="1"/>
      <c r="H604" s="1"/>
      <c r="I604" s="1"/>
      <c r="J604" s="1"/>
      <c r="K604" s="1"/>
      <c r="L604" s="1"/>
      <c r="M604" s="1"/>
      <c r="N604" s="1"/>
      <c r="O604" s="1"/>
      <c r="P604" s="1"/>
      <c r="Q604" s="1"/>
    </row>
    <row r="605" spans="1:17" x14ac:dyDescent="0.35">
      <c r="A605" s="1"/>
      <c r="B605" s="1"/>
      <c r="C605" s="1"/>
      <c r="D605" s="1"/>
      <c r="E605" s="1"/>
      <c r="F605" s="1"/>
      <c r="G605" s="1"/>
      <c r="H605" s="1"/>
      <c r="I605" s="1"/>
      <c r="J605" s="1"/>
      <c r="K605" s="1"/>
      <c r="L605" s="1"/>
      <c r="M605" s="1"/>
      <c r="N605" s="1"/>
      <c r="O605" s="1"/>
      <c r="P605" s="1"/>
      <c r="Q605" s="1"/>
    </row>
    <row r="606" spans="1:17" x14ac:dyDescent="0.35">
      <c r="A606" s="1"/>
      <c r="B606" s="1"/>
      <c r="C606" s="1"/>
      <c r="D606" s="1"/>
      <c r="E606" s="1"/>
      <c r="F606" s="1"/>
      <c r="G606" s="1"/>
      <c r="H606" s="1"/>
      <c r="I606" s="1"/>
      <c r="J606" s="1"/>
      <c r="K606" s="1"/>
      <c r="L606" s="1"/>
      <c r="M606" s="1"/>
      <c r="N606" s="1"/>
      <c r="O606" s="1"/>
      <c r="P606" s="1"/>
      <c r="Q606" s="1"/>
    </row>
    <row r="607" spans="1:17" x14ac:dyDescent="0.35">
      <c r="A607" s="1"/>
      <c r="B607" s="1"/>
      <c r="C607" s="1"/>
      <c r="D607" s="1"/>
      <c r="E607" s="1"/>
      <c r="F607" s="1"/>
      <c r="G607" s="1"/>
      <c r="H607" s="1"/>
      <c r="I607" s="1"/>
      <c r="J607" s="1"/>
      <c r="K607" s="1"/>
      <c r="L607" s="1"/>
      <c r="M607" s="1"/>
      <c r="N607" s="1"/>
      <c r="O607" s="1"/>
      <c r="P607" s="1"/>
      <c r="Q607" s="1"/>
    </row>
    <row r="608" spans="1:17" x14ac:dyDescent="0.35">
      <c r="A608" s="1"/>
      <c r="B608" s="1"/>
      <c r="C608" s="1"/>
      <c r="D608" s="1"/>
      <c r="E608" s="1"/>
      <c r="F608" s="1"/>
      <c r="G608" s="1"/>
      <c r="H608" s="1"/>
      <c r="I608" s="1"/>
      <c r="J608" s="1"/>
      <c r="K608" s="1"/>
      <c r="L608" s="1"/>
      <c r="M608" s="1"/>
      <c r="N608" s="1"/>
      <c r="O608" s="1"/>
      <c r="P608" s="1"/>
      <c r="Q608" s="1"/>
    </row>
    <row r="609" spans="1:17" x14ac:dyDescent="0.35">
      <c r="A609" s="1"/>
      <c r="B609" s="1"/>
      <c r="C609" s="1"/>
      <c r="D609" s="1"/>
      <c r="E609" s="1"/>
      <c r="F609" s="1"/>
      <c r="G609" s="1"/>
      <c r="H609" s="1"/>
      <c r="I609" s="1"/>
      <c r="J609" s="1"/>
      <c r="K609" s="1"/>
      <c r="L609" s="1"/>
      <c r="M609" s="1"/>
      <c r="N609" s="1"/>
      <c r="O609" s="1"/>
      <c r="P609" s="1"/>
      <c r="Q609" s="1"/>
    </row>
    <row r="610" spans="1:17" x14ac:dyDescent="0.35">
      <c r="A610" s="1"/>
      <c r="B610" s="1"/>
      <c r="C610" s="1"/>
      <c r="D610" s="1"/>
      <c r="E610" s="1"/>
      <c r="F610" s="1"/>
      <c r="G610" s="1"/>
      <c r="H610" s="1"/>
      <c r="I610" s="1"/>
      <c r="J610" s="1"/>
      <c r="K610" s="1"/>
      <c r="L610" s="1"/>
      <c r="M610" s="1"/>
      <c r="N610" s="1"/>
      <c r="O610" s="1"/>
      <c r="P610" s="1"/>
      <c r="Q610" s="1"/>
    </row>
    <row r="611" spans="1:17" x14ac:dyDescent="0.35">
      <c r="A611" s="1"/>
      <c r="B611" s="1"/>
      <c r="C611" s="1"/>
      <c r="D611" s="1"/>
      <c r="E611" s="1"/>
      <c r="F611" s="1"/>
      <c r="G611" s="1"/>
      <c r="H611" s="1"/>
      <c r="I611" s="1"/>
      <c r="J611" s="1"/>
      <c r="K611" s="1"/>
      <c r="L611" s="1"/>
      <c r="M611" s="1"/>
      <c r="N611" s="1"/>
      <c r="O611" s="1"/>
      <c r="P611" s="1"/>
      <c r="Q611" s="1"/>
    </row>
    <row r="612" spans="1:17" x14ac:dyDescent="0.35">
      <c r="A612" s="1"/>
      <c r="B612" s="1"/>
      <c r="C612" s="1"/>
      <c r="D612" s="1"/>
      <c r="E612" s="1"/>
      <c r="F612" s="1"/>
      <c r="G612" s="1"/>
      <c r="H612" s="1"/>
      <c r="I612" s="1"/>
      <c r="J612" s="1"/>
      <c r="K612" s="1"/>
      <c r="L612" s="1"/>
      <c r="M612" s="1"/>
      <c r="N612" s="1"/>
      <c r="O612" s="1"/>
      <c r="P612" s="1"/>
      <c r="Q612" s="1"/>
    </row>
    <row r="613" spans="1:17" x14ac:dyDescent="0.35">
      <c r="A613" s="1"/>
      <c r="B613" s="1"/>
      <c r="C613" s="1"/>
      <c r="D613" s="1"/>
      <c r="E613" s="1"/>
      <c r="F613" s="1"/>
      <c r="G613" s="1"/>
      <c r="H613" s="1"/>
      <c r="I613" s="1"/>
      <c r="J613" s="1"/>
      <c r="K613" s="1"/>
      <c r="L613" s="1"/>
      <c r="M613" s="1"/>
      <c r="N613" s="1"/>
      <c r="O613" s="1"/>
      <c r="P613" s="1"/>
      <c r="Q613" s="1"/>
    </row>
    <row r="614" spans="1:17" x14ac:dyDescent="0.35">
      <c r="A614" s="1"/>
      <c r="B614" s="1"/>
      <c r="C614" s="1"/>
      <c r="D614" s="1"/>
      <c r="E614" s="1"/>
      <c r="F614" s="1"/>
      <c r="G614" s="1"/>
      <c r="H614" s="1"/>
      <c r="I614" s="1"/>
      <c r="J614" s="1"/>
      <c r="K614" s="1"/>
      <c r="L614" s="1"/>
      <c r="M614" s="1"/>
      <c r="N614" s="1"/>
      <c r="O614" s="1"/>
      <c r="P614" s="1"/>
      <c r="Q614" s="1"/>
    </row>
    <row r="615" spans="1:17" x14ac:dyDescent="0.35">
      <c r="A615" s="1"/>
      <c r="B615" s="1"/>
      <c r="C615" s="1"/>
      <c r="D615" s="1"/>
      <c r="E615" s="1"/>
      <c r="F615" s="1"/>
      <c r="G615" s="1"/>
      <c r="H615" s="1"/>
      <c r="I615" s="1"/>
      <c r="J615" s="1"/>
      <c r="K615" s="1"/>
      <c r="L615" s="1"/>
      <c r="M615" s="1"/>
      <c r="N615" s="1"/>
      <c r="O615" s="1"/>
      <c r="P615" s="1"/>
      <c r="Q615" s="1"/>
    </row>
    <row r="616" spans="1:17" x14ac:dyDescent="0.35">
      <c r="A616" s="1"/>
      <c r="B616" s="1"/>
      <c r="C616" s="1"/>
      <c r="D616" s="1"/>
      <c r="E616" s="1"/>
      <c r="F616" s="1"/>
      <c r="G616" s="1"/>
      <c r="H616" s="1"/>
      <c r="I616" s="1"/>
      <c r="J616" s="1"/>
      <c r="K616" s="1"/>
      <c r="L616" s="1"/>
      <c r="M616" s="1"/>
      <c r="N616" s="1"/>
      <c r="O616" s="1"/>
      <c r="P616" s="1"/>
      <c r="Q616" s="1"/>
    </row>
    <row r="617" spans="1:17" x14ac:dyDescent="0.35">
      <c r="A617" s="1"/>
      <c r="B617" s="1"/>
      <c r="C617" s="1"/>
      <c r="D617" s="1"/>
      <c r="E617" s="1"/>
      <c r="F617" s="1"/>
      <c r="G617" s="1"/>
      <c r="H617" s="1"/>
      <c r="I617" s="1"/>
      <c r="J617" s="1"/>
      <c r="K617" s="1"/>
      <c r="L617" s="1"/>
      <c r="M617" s="1"/>
      <c r="N617" s="1"/>
      <c r="O617" s="1"/>
      <c r="P617" s="1"/>
      <c r="Q617" s="1"/>
    </row>
    <row r="618" spans="1:17" x14ac:dyDescent="0.35">
      <c r="A618" s="1"/>
      <c r="B618" s="1"/>
      <c r="C618" s="1"/>
      <c r="D618" s="1"/>
      <c r="E618" s="1"/>
      <c r="F618" s="1"/>
      <c r="G618" s="1"/>
      <c r="H618" s="1"/>
      <c r="I618" s="1"/>
      <c r="J618" s="1"/>
      <c r="K618" s="1"/>
      <c r="L618" s="1"/>
      <c r="M618" s="1"/>
      <c r="N618" s="1"/>
      <c r="O618" s="1"/>
      <c r="P618" s="1"/>
      <c r="Q618" s="1"/>
    </row>
    <row r="619" spans="1:17" x14ac:dyDescent="0.35">
      <c r="A619" s="1"/>
      <c r="B619" s="1"/>
      <c r="C619" s="1"/>
      <c r="D619" s="1"/>
      <c r="E619" s="1"/>
      <c r="F619" s="1"/>
      <c r="G619" s="1"/>
      <c r="H619" s="1"/>
      <c r="I619" s="1"/>
      <c r="J619" s="1"/>
      <c r="K619" s="1"/>
      <c r="L619" s="1"/>
      <c r="M619" s="1"/>
      <c r="N619" s="1"/>
      <c r="O619" s="1"/>
      <c r="P619" s="1"/>
      <c r="Q619" s="1"/>
    </row>
    <row r="620" spans="1:17" x14ac:dyDescent="0.35">
      <c r="A620" s="1"/>
      <c r="B620" s="1"/>
      <c r="C620" s="1"/>
      <c r="D620" s="1"/>
      <c r="E620" s="1"/>
      <c r="F620" s="1"/>
      <c r="G620" s="1"/>
      <c r="H620" s="1"/>
      <c r="I620" s="1"/>
      <c r="J620" s="1"/>
      <c r="K620" s="1"/>
      <c r="L620" s="1"/>
      <c r="M620" s="1"/>
      <c r="N620" s="1"/>
      <c r="O620" s="1"/>
      <c r="P620" s="1"/>
      <c r="Q620" s="1"/>
    </row>
    <row r="621" spans="1:17" x14ac:dyDescent="0.35">
      <c r="A621" s="1"/>
      <c r="B621" s="1"/>
      <c r="C621" s="1"/>
      <c r="D621" s="1"/>
      <c r="E621" s="1"/>
      <c r="F621" s="1"/>
      <c r="G621" s="1"/>
      <c r="H621" s="1"/>
      <c r="I621" s="1"/>
      <c r="J621" s="1"/>
      <c r="K621" s="1"/>
      <c r="L621" s="1"/>
      <c r="M621" s="1"/>
      <c r="N621" s="1"/>
      <c r="O621" s="1"/>
      <c r="P621" s="1"/>
      <c r="Q621" s="1"/>
    </row>
    <row r="622" spans="1:17" x14ac:dyDescent="0.35">
      <c r="A622" s="1"/>
      <c r="B622" s="1"/>
      <c r="C622" s="1"/>
      <c r="D622" s="1"/>
      <c r="E622" s="1"/>
      <c r="F622" s="1"/>
      <c r="G622" s="1"/>
      <c r="H622" s="1"/>
      <c r="I622" s="1"/>
      <c r="J622" s="1"/>
      <c r="K622" s="1"/>
      <c r="L622" s="1"/>
      <c r="M622" s="1"/>
      <c r="N622" s="1"/>
      <c r="O622" s="1"/>
      <c r="P622" s="1"/>
      <c r="Q622" s="1"/>
    </row>
    <row r="623" spans="1:17" x14ac:dyDescent="0.35">
      <c r="A623" s="1"/>
      <c r="B623" s="1"/>
      <c r="C623" s="1"/>
      <c r="D623" s="1"/>
      <c r="E623" s="1"/>
      <c r="F623" s="1"/>
      <c r="G623" s="1"/>
      <c r="H623" s="1"/>
      <c r="I623" s="1"/>
      <c r="J623" s="1"/>
      <c r="K623" s="1"/>
      <c r="L623" s="1"/>
      <c r="M623" s="1"/>
      <c r="N623" s="1"/>
      <c r="O623" s="1"/>
      <c r="P623" s="1"/>
      <c r="Q623" s="1"/>
    </row>
    <row r="624" spans="1:17" x14ac:dyDescent="0.35">
      <c r="A624" s="1"/>
      <c r="B624" s="1"/>
      <c r="C624" s="1"/>
      <c r="D624" s="1"/>
      <c r="E624" s="1"/>
      <c r="F624" s="1"/>
      <c r="G624" s="1"/>
      <c r="H624" s="1"/>
      <c r="I624" s="1"/>
      <c r="J624" s="1"/>
      <c r="K624" s="1"/>
      <c r="L624" s="1"/>
      <c r="M624" s="1"/>
      <c r="N624" s="1"/>
      <c r="O624" s="1"/>
      <c r="P624" s="1"/>
      <c r="Q624" s="1"/>
    </row>
    <row r="625" spans="1:17" x14ac:dyDescent="0.35">
      <c r="A625" s="1"/>
      <c r="B625" s="1"/>
      <c r="C625" s="1"/>
      <c r="D625" s="1"/>
      <c r="E625" s="1"/>
      <c r="F625" s="1"/>
      <c r="G625" s="1"/>
      <c r="H625" s="1"/>
      <c r="I625" s="1"/>
      <c r="J625" s="1"/>
      <c r="K625" s="1"/>
      <c r="L625" s="1"/>
      <c r="M625" s="1"/>
      <c r="N625" s="1"/>
      <c r="O625" s="1"/>
      <c r="P625" s="1"/>
      <c r="Q625" s="1"/>
    </row>
    <row r="626" spans="1:17" x14ac:dyDescent="0.35">
      <c r="A626" s="1"/>
      <c r="B626" s="1"/>
      <c r="C626" s="1"/>
      <c r="D626" s="1"/>
      <c r="E626" s="1"/>
      <c r="F626" s="1"/>
      <c r="G626" s="1"/>
      <c r="H626" s="1"/>
      <c r="I626" s="1"/>
      <c r="J626" s="1"/>
      <c r="K626" s="1"/>
      <c r="L626" s="1"/>
      <c r="M626" s="1"/>
      <c r="N626" s="1"/>
      <c r="O626" s="1"/>
      <c r="P626" s="1"/>
      <c r="Q626" s="1"/>
    </row>
    <row r="627" spans="1:17" x14ac:dyDescent="0.35">
      <c r="A627" s="1"/>
      <c r="B627" s="1"/>
      <c r="C627" s="1"/>
      <c r="D627" s="1"/>
      <c r="E627" s="1"/>
      <c r="F627" s="1"/>
      <c r="G627" s="1"/>
      <c r="H627" s="1"/>
      <c r="I627" s="1"/>
      <c r="J627" s="1"/>
      <c r="K627" s="1"/>
      <c r="L627" s="1"/>
      <c r="M627" s="1"/>
      <c r="N627" s="1"/>
      <c r="O627" s="1"/>
      <c r="P627" s="1"/>
      <c r="Q627" s="1"/>
    </row>
    <row r="628" spans="1:17" x14ac:dyDescent="0.35">
      <c r="A628" s="1"/>
      <c r="B628" s="1"/>
      <c r="C628" s="1"/>
      <c r="D628" s="1"/>
      <c r="E628" s="1"/>
      <c r="F628" s="1"/>
      <c r="G628" s="1"/>
      <c r="H628" s="1"/>
      <c r="I628" s="1"/>
      <c r="J628" s="1"/>
      <c r="K628" s="1"/>
      <c r="L628" s="1"/>
      <c r="M628" s="1"/>
      <c r="N628" s="1"/>
      <c r="O628" s="1"/>
      <c r="P628" s="1"/>
      <c r="Q628" s="1"/>
    </row>
    <row r="629" spans="1:17" x14ac:dyDescent="0.35">
      <c r="A629" s="1"/>
      <c r="B629" s="1"/>
      <c r="C629" s="1"/>
      <c r="D629" s="1"/>
      <c r="E629" s="1"/>
      <c r="F629" s="1"/>
      <c r="G629" s="1"/>
      <c r="H629" s="1"/>
      <c r="I629" s="1"/>
      <c r="J629" s="1"/>
      <c r="K629" s="1"/>
      <c r="L629" s="1"/>
      <c r="M629" s="1"/>
      <c r="N629" s="1"/>
      <c r="O629" s="1"/>
      <c r="P629" s="1"/>
      <c r="Q629" s="1"/>
    </row>
    <row r="630" spans="1:17" x14ac:dyDescent="0.35">
      <c r="A630" s="1"/>
      <c r="B630" s="1"/>
      <c r="C630" s="1"/>
      <c r="D630" s="1"/>
      <c r="E630" s="1"/>
      <c r="F630" s="1"/>
      <c r="G630" s="1"/>
      <c r="H630" s="1"/>
      <c r="I630" s="1"/>
      <c r="J630" s="1"/>
      <c r="K630" s="1"/>
      <c r="L630" s="1"/>
      <c r="M630" s="1"/>
      <c r="N630" s="1"/>
      <c r="O630" s="1"/>
      <c r="P630" s="1"/>
      <c r="Q630" s="1"/>
    </row>
    <row r="631" spans="1:17" x14ac:dyDescent="0.35">
      <c r="A631" s="1"/>
      <c r="B631" s="1"/>
      <c r="C631" s="1"/>
      <c r="D631" s="1"/>
      <c r="E631" s="1"/>
      <c r="F631" s="1"/>
      <c r="G631" s="1"/>
      <c r="H631" s="1"/>
      <c r="I631" s="1"/>
      <c r="J631" s="1"/>
      <c r="K631" s="1"/>
      <c r="L631" s="1"/>
      <c r="M631" s="1"/>
      <c r="N631" s="1"/>
      <c r="O631" s="1"/>
      <c r="P631" s="1"/>
      <c r="Q631" s="1"/>
    </row>
    <row r="632" spans="1:17" x14ac:dyDescent="0.35">
      <c r="A632" s="1"/>
      <c r="B632" s="1"/>
      <c r="C632" s="1"/>
      <c r="D632" s="1"/>
      <c r="E632" s="1"/>
      <c r="F632" s="1"/>
      <c r="G632" s="1"/>
      <c r="H632" s="1"/>
      <c r="I632" s="1"/>
      <c r="J632" s="1"/>
      <c r="K632" s="1"/>
      <c r="L632" s="1"/>
      <c r="M632" s="1"/>
      <c r="N632" s="1"/>
      <c r="O632" s="1"/>
      <c r="P632" s="1"/>
      <c r="Q632" s="1"/>
    </row>
    <row r="633" spans="1:17" x14ac:dyDescent="0.35">
      <c r="A633" s="1"/>
      <c r="B633" s="1"/>
      <c r="C633" s="1"/>
      <c r="D633" s="1"/>
      <c r="E633" s="1"/>
      <c r="F633" s="1"/>
      <c r="G633" s="1"/>
      <c r="H633" s="1"/>
      <c r="I633" s="1"/>
      <c r="J633" s="1"/>
      <c r="K633" s="1"/>
      <c r="L633" s="1"/>
      <c r="M633" s="1"/>
      <c r="N633" s="1"/>
      <c r="O633" s="1"/>
      <c r="P633" s="1"/>
      <c r="Q633" s="1"/>
    </row>
    <row r="634" spans="1:17" x14ac:dyDescent="0.35">
      <c r="A634" s="1"/>
      <c r="B634" s="1"/>
      <c r="C634" s="1"/>
      <c r="D634" s="1"/>
      <c r="E634" s="1"/>
      <c r="F634" s="1"/>
      <c r="G634" s="1"/>
      <c r="H634" s="1"/>
      <c r="I634" s="1"/>
      <c r="J634" s="1"/>
      <c r="K634" s="1"/>
      <c r="L634" s="1"/>
      <c r="M634" s="1"/>
      <c r="N634" s="1"/>
      <c r="O634" s="1"/>
      <c r="P634" s="1"/>
      <c r="Q634" s="1"/>
    </row>
    <row r="635" spans="1:17" x14ac:dyDescent="0.35">
      <c r="A635" s="1"/>
      <c r="B635" s="1"/>
      <c r="C635" s="1"/>
      <c r="D635" s="1"/>
      <c r="E635" s="1"/>
      <c r="F635" s="1"/>
      <c r="G635" s="1"/>
      <c r="H635" s="1"/>
      <c r="I635" s="1"/>
      <c r="J635" s="1"/>
      <c r="K635" s="1"/>
      <c r="L635" s="1"/>
      <c r="M635" s="1"/>
      <c r="N635" s="1"/>
      <c r="O635" s="1"/>
      <c r="P635" s="1"/>
      <c r="Q635" s="1"/>
    </row>
    <row r="636" spans="1:17" x14ac:dyDescent="0.35">
      <c r="A636" s="1"/>
      <c r="B636" s="1"/>
      <c r="C636" s="1"/>
      <c r="D636" s="1"/>
      <c r="E636" s="1"/>
      <c r="F636" s="1"/>
      <c r="G636" s="1"/>
      <c r="H636" s="1"/>
      <c r="I636" s="1"/>
      <c r="J636" s="1"/>
      <c r="K636" s="1"/>
      <c r="L636" s="1"/>
      <c r="M636" s="1"/>
      <c r="N636" s="1"/>
      <c r="O636" s="1"/>
      <c r="P636" s="1"/>
      <c r="Q636" s="1"/>
    </row>
    <row r="637" spans="1:17" x14ac:dyDescent="0.35">
      <c r="A637" s="1"/>
      <c r="B637" s="1"/>
      <c r="C637" s="1"/>
      <c r="D637" s="1"/>
      <c r="E637" s="1"/>
      <c r="F637" s="1"/>
      <c r="G637" s="1"/>
      <c r="H637" s="1"/>
      <c r="I637" s="1"/>
      <c r="J637" s="1"/>
      <c r="K637" s="1"/>
      <c r="L637" s="1"/>
      <c r="M637" s="1"/>
      <c r="N637" s="1"/>
      <c r="O637" s="1"/>
      <c r="P637" s="1"/>
      <c r="Q637" s="1"/>
    </row>
    <row r="638" spans="1:17" x14ac:dyDescent="0.35">
      <c r="A638" s="1"/>
      <c r="B638" s="1"/>
      <c r="C638" s="1"/>
      <c r="D638" s="1"/>
      <c r="E638" s="1"/>
      <c r="F638" s="1"/>
      <c r="G638" s="1"/>
      <c r="H638" s="1"/>
      <c r="I638" s="1"/>
      <c r="J638" s="1"/>
      <c r="K638" s="1"/>
      <c r="L638" s="1"/>
      <c r="M638" s="1"/>
      <c r="N638" s="1"/>
      <c r="O638" s="1"/>
      <c r="P638" s="1"/>
      <c r="Q638" s="1"/>
    </row>
    <row r="639" spans="1:17" x14ac:dyDescent="0.35">
      <c r="A639" s="1"/>
      <c r="B639" s="1"/>
      <c r="C639" s="1"/>
      <c r="D639" s="1"/>
      <c r="E639" s="1"/>
      <c r="F639" s="1"/>
      <c r="G639" s="1"/>
      <c r="H639" s="1"/>
      <c r="I639" s="1"/>
      <c r="J639" s="1"/>
      <c r="K639" s="1"/>
      <c r="L639" s="1"/>
      <c r="M639" s="1"/>
      <c r="N639" s="1"/>
      <c r="O639" s="1"/>
      <c r="P639" s="1"/>
      <c r="Q639" s="1"/>
    </row>
    <row r="640" spans="1:17" x14ac:dyDescent="0.35">
      <c r="A640" s="1"/>
      <c r="B640" s="1"/>
      <c r="C640" s="1"/>
      <c r="D640" s="1"/>
      <c r="E640" s="1"/>
      <c r="F640" s="1"/>
      <c r="G640" s="1"/>
      <c r="H640" s="1"/>
      <c r="I640" s="1"/>
      <c r="J640" s="1"/>
      <c r="K640" s="1"/>
      <c r="L640" s="1"/>
      <c r="M640" s="1"/>
      <c r="N640" s="1"/>
      <c r="O640" s="1"/>
      <c r="P640" s="1"/>
      <c r="Q640" s="1"/>
    </row>
    <row r="641" spans="1:17" x14ac:dyDescent="0.35">
      <c r="A641" s="1"/>
      <c r="B641" s="1"/>
      <c r="C641" s="1"/>
      <c r="D641" s="1"/>
      <c r="E641" s="1"/>
      <c r="F641" s="1"/>
      <c r="G641" s="1"/>
      <c r="H641" s="1"/>
      <c r="I641" s="1"/>
      <c r="J641" s="1"/>
      <c r="K641" s="1"/>
      <c r="L641" s="1"/>
      <c r="M641" s="1"/>
      <c r="N641" s="1"/>
      <c r="O641" s="1"/>
      <c r="P641" s="1"/>
      <c r="Q641" s="1"/>
    </row>
    <row r="642" spans="1:17" x14ac:dyDescent="0.35">
      <c r="A642" s="1"/>
      <c r="B642" s="1"/>
      <c r="C642" s="1"/>
      <c r="D642" s="1"/>
      <c r="E642" s="1"/>
      <c r="F642" s="1"/>
      <c r="G642" s="1"/>
      <c r="H642" s="1"/>
      <c r="I642" s="1"/>
      <c r="J642" s="1"/>
      <c r="K642" s="1"/>
      <c r="L642" s="1"/>
      <c r="M642" s="1"/>
      <c r="N642" s="1"/>
      <c r="O642" s="1"/>
      <c r="P642" s="1"/>
      <c r="Q642" s="1"/>
    </row>
    <row r="643" spans="1:17" x14ac:dyDescent="0.35">
      <c r="A643" s="1"/>
      <c r="B643" s="1"/>
      <c r="C643" s="1"/>
      <c r="D643" s="1"/>
      <c r="E643" s="1"/>
      <c r="F643" s="1"/>
      <c r="G643" s="1"/>
      <c r="H643" s="1"/>
      <c r="I643" s="1"/>
      <c r="J643" s="1"/>
      <c r="K643" s="1"/>
      <c r="L643" s="1"/>
      <c r="M643" s="1"/>
      <c r="N643" s="1"/>
      <c r="O643" s="1"/>
      <c r="P643" s="1"/>
      <c r="Q643" s="1"/>
    </row>
    <row r="644" spans="1:17" x14ac:dyDescent="0.35">
      <c r="A644" s="1"/>
      <c r="B644" s="1"/>
      <c r="C644" s="1"/>
      <c r="D644" s="1"/>
      <c r="E644" s="1"/>
      <c r="F644" s="1"/>
      <c r="G644" s="1"/>
      <c r="H644" s="1"/>
      <c r="I644" s="1"/>
      <c r="J644" s="1"/>
      <c r="K644" s="1"/>
      <c r="L644" s="1"/>
      <c r="M644" s="1"/>
      <c r="N644" s="1"/>
      <c r="O644" s="1"/>
      <c r="P644" s="1"/>
      <c r="Q644" s="1"/>
    </row>
    <row r="645" spans="1:17" x14ac:dyDescent="0.35">
      <c r="A645" s="1"/>
      <c r="B645" s="1"/>
      <c r="C645" s="1"/>
      <c r="D645" s="1"/>
      <c r="E645" s="1"/>
      <c r="F645" s="1"/>
      <c r="G645" s="1"/>
      <c r="H645" s="1"/>
      <c r="I645" s="1"/>
      <c r="J645" s="1"/>
      <c r="K645" s="1"/>
      <c r="L645" s="1"/>
      <c r="M645" s="1"/>
      <c r="N645" s="1"/>
      <c r="O645" s="1"/>
      <c r="P645" s="1"/>
      <c r="Q645" s="1"/>
    </row>
    <row r="646" spans="1:17" x14ac:dyDescent="0.35">
      <c r="A646" s="1"/>
      <c r="B646" s="1"/>
      <c r="C646" s="1"/>
      <c r="D646" s="1"/>
      <c r="E646" s="1"/>
      <c r="F646" s="1"/>
      <c r="G646" s="1"/>
      <c r="H646" s="1"/>
      <c r="I646" s="1"/>
      <c r="J646" s="1"/>
      <c r="K646" s="1"/>
      <c r="L646" s="1"/>
      <c r="M646" s="1"/>
      <c r="N646" s="1"/>
      <c r="O646" s="1"/>
      <c r="P646" s="1"/>
      <c r="Q646" s="1"/>
    </row>
    <row r="647" spans="1:17" x14ac:dyDescent="0.35">
      <c r="A647" s="1"/>
      <c r="B647" s="1"/>
      <c r="C647" s="1"/>
      <c r="D647" s="1"/>
      <c r="E647" s="1"/>
      <c r="F647" s="1"/>
      <c r="G647" s="1"/>
      <c r="H647" s="1"/>
      <c r="I647" s="1"/>
      <c r="J647" s="1"/>
      <c r="K647" s="1"/>
      <c r="L647" s="1"/>
      <c r="M647" s="1"/>
      <c r="N647" s="1"/>
      <c r="O647" s="1"/>
      <c r="P647" s="1"/>
      <c r="Q647" s="1"/>
    </row>
    <row r="648" spans="1:17" x14ac:dyDescent="0.35">
      <c r="A648" s="1"/>
      <c r="B648" s="1"/>
      <c r="C648" s="1"/>
      <c r="D648" s="1"/>
      <c r="E648" s="1"/>
      <c r="F648" s="1"/>
      <c r="G648" s="1"/>
      <c r="H648" s="1"/>
      <c r="I648" s="1"/>
      <c r="J648" s="1"/>
      <c r="K648" s="1"/>
      <c r="L648" s="1"/>
      <c r="M648" s="1"/>
      <c r="N648" s="1"/>
      <c r="O648" s="1"/>
      <c r="P648" s="1"/>
      <c r="Q648" s="1"/>
    </row>
    <row r="649" spans="1:17" x14ac:dyDescent="0.35">
      <c r="A649" s="1"/>
      <c r="B649" s="1"/>
      <c r="C649" s="1"/>
      <c r="D649" s="1"/>
      <c r="E649" s="1"/>
      <c r="F649" s="1"/>
      <c r="G649" s="1"/>
      <c r="H649" s="1"/>
      <c r="I649" s="1"/>
      <c r="J649" s="1"/>
      <c r="K649" s="1"/>
      <c r="L649" s="1"/>
      <c r="M649" s="1"/>
      <c r="N649" s="1"/>
      <c r="O649" s="1"/>
      <c r="P649" s="1"/>
      <c r="Q649" s="1"/>
    </row>
    <row r="650" spans="1:17" x14ac:dyDescent="0.35">
      <c r="A650" s="1"/>
      <c r="B650" s="1"/>
      <c r="C650" s="1"/>
      <c r="D650" s="1"/>
      <c r="E650" s="1"/>
      <c r="F650" s="1"/>
      <c r="G650" s="1"/>
      <c r="H650" s="1"/>
      <c r="I650" s="1"/>
      <c r="J650" s="1"/>
      <c r="K650" s="1"/>
      <c r="L650" s="1"/>
      <c r="M650" s="1"/>
      <c r="N650" s="1"/>
      <c r="O650" s="1"/>
      <c r="P650" s="1"/>
      <c r="Q650" s="1"/>
    </row>
    <row r="651" spans="1:17" x14ac:dyDescent="0.35">
      <c r="A651" s="1"/>
      <c r="B651" s="1"/>
      <c r="C651" s="1"/>
      <c r="D651" s="1"/>
      <c r="E651" s="1"/>
      <c r="F651" s="1"/>
      <c r="G651" s="1"/>
      <c r="H651" s="1"/>
      <c r="I651" s="1"/>
      <c r="J651" s="1"/>
      <c r="K651" s="1"/>
      <c r="L651" s="1"/>
      <c r="M651" s="1"/>
      <c r="N651" s="1"/>
      <c r="O651" s="1"/>
      <c r="P651" s="1"/>
      <c r="Q651" s="1"/>
    </row>
    <row r="652" spans="1:17" x14ac:dyDescent="0.35">
      <c r="A652" s="1"/>
      <c r="B652" s="1"/>
      <c r="C652" s="1"/>
      <c r="D652" s="1"/>
      <c r="E652" s="1"/>
      <c r="F652" s="1"/>
      <c r="G652" s="1"/>
      <c r="H652" s="1"/>
      <c r="I652" s="1"/>
      <c r="J652" s="1"/>
      <c r="K652" s="1"/>
      <c r="L652" s="1"/>
      <c r="M652" s="1"/>
      <c r="N652" s="1"/>
      <c r="O652" s="1"/>
      <c r="P652" s="1"/>
      <c r="Q652" s="1"/>
    </row>
    <row r="653" spans="1:17" x14ac:dyDescent="0.35">
      <c r="A653" s="1"/>
      <c r="B653" s="1"/>
      <c r="C653" s="1"/>
      <c r="D653" s="1"/>
      <c r="E653" s="1"/>
      <c r="F653" s="1"/>
      <c r="G653" s="1"/>
      <c r="H653" s="1"/>
      <c r="I653" s="1"/>
      <c r="J653" s="1"/>
      <c r="K653" s="1"/>
      <c r="L653" s="1"/>
      <c r="M653" s="1"/>
      <c r="N653" s="1"/>
      <c r="O653" s="1"/>
      <c r="P653" s="1"/>
      <c r="Q653" s="1"/>
    </row>
    <row r="654" spans="1:17" x14ac:dyDescent="0.35">
      <c r="A654" s="1"/>
      <c r="B654" s="1"/>
      <c r="C654" s="1"/>
      <c r="D654" s="1"/>
      <c r="E654" s="1"/>
      <c r="F654" s="1"/>
      <c r="G654" s="1"/>
      <c r="H654" s="1"/>
      <c r="I654" s="1"/>
      <c r="J654" s="1"/>
      <c r="K654" s="1"/>
      <c r="L654" s="1"/>
      <c r="M654" s="1"/>
      <c r="N654" s="1"/>
      <c r="O654" s="1"/>
      <c r="P654" s="1"/>
      <c r="Q654" s="1"/>
    </row>
    <row r="655" spans="1:17" x14ac:dyDescent="0.35">
      <c r="A655" s="1"/>
      <c r="B655" s="1"/>
      <c r="C655" s="1"/>
      <c r="D655" s="1"/>
      <c r="E655" s="1"/>
      <c r="F655" s="1"/>
      <c r="G655" s="1"/>
      <c r="H655" s="1"/>
      <c r="I655" s="1"/>
      <c r="J655" s="1"/>
      <c r="K655" s="1"/>
      <c r="L655" s="1"/>
      <c r="M655" s="1"/>
      <c r="N655" s="1"/>
      <c r="O655" s="1"/>
      <c r="P655" s="1"/>
      <c r="Q655" s="1"/>
    </row>
    <row r="656" spans="1:17" x14ac:dyDescent="0.35">
      <c r="A656" s="1"/>
      <c r="B656" s="1"/>
      <c r="C656" s="1"/>
      <c r="D656" s="1"/>
      <c r="E656" s="1"/>
      <c r="F656" s="1"/>
      <c r="G656" s="1"/>
      <c r="H656" s="1"/>
      <c r="I656" s="1"/>
      <c r="J656" s="1"/>
      <c r="K656" s="1"/>
      <c r="L656" s="1"/>
      <c r="M656" s="1"/>
      <c r="N656" s="1"/>
      <c r="O656" s="1"/>
      <c r="P656" s="1"/>
      <c r="Q656" s="1"/>
    </row>
    <row r="657" spans="1:17" x14ac:dyDescent="0.35">
      <c r="A657" s="1"/>
      <c r="B657" s="1"/>
      <c r="C657" s="1"/>
      <c r="D657" s="1"/>
      <c r="E657" s="1"/>
      <c r="F657" s="1"/>
      <c r="G657" s="1"/>
      <c r="H657" s="1"/>
      <c r="I657" s="1"/>
      <c r="J657" s="1"/>
      <c r="K657" s="1"/>
      <c r="L657" s="1"/>
      <c r="M657" s="1"/>
      <c r="N657" s="1"/>
      <c r="O657" s="1"/>
      <c r="P657" s="1"/>
      <c r="Q657" s="1"/>
    </row>
    <row r="658" spans="1:17" x14ac:dyDescent="0.35">
      <c r="A658" s="1"/>
      <c r="B658" s="1"/>
      <c r="C658" s="1"/>
      <c r="D658" s="1"/>
      <c r="E658" s="1"/>
      <c r="F658" s="1"/>
      <c r="G658" s="1"/>
      <c r="H658" s="1"/>
      <c r="I658" s="1"/>
      <c r="J658" s="1"/>
      <c r="K658" s="1"/>
      <c r="L658" s="1"/>
      <c r="M658" s="1"/>
      <c r="N658" s="1"/>
      <c r="O658" s="1"/>
      <c r="P658" s="1"/>
      <c r="Q658" s="1"/>
    </row>
    <row r="659" spans="1:17" x14ac:dyDescent="0.35">
      <c r="A659" s="1"/>
      <c r="B659" s="1"/>
      <c r="C659" s="1"/>
      <c r="D659" s="1"/>
      <c r="E659" s="1"/>
      <c r="F659" s="1"/>
      <c r="G659" s="1"/>
      <c r="H659" s="1"/>
      <c r="I659" s="1"/>
      <c r="J659" s="1"/>
      <c r="K659" s="1"/>
      <c r="L659" s="1"/>
      <c r="M659" s="1"/>
      <c r="N659" s="1"/>
      <c r="O659" s="1"/>
      <c r="P659" s="1"/>
      <c r="Q659" s="1"/>
    </row>
    <row r="660" spans="1:17" x14ac:dyDescent="0.35">
      <c r="A660" s="1"/>
      <c r="B660" s="1"/>
      <c r="C660" s="1"/>
      <c r="D660" s="1"/>
      <c r="E660" s="1"/>
      <c r="F660" s="1"/>
      <c r="G660" s="1"/>
      <c r="H660" s="1"/>
      <c r="I660" s="1"/>
      <c r="J660" s="1"/>
      <c r="K660" s="1"/>
      <c r="L660" s="1"/>
      <c r="M660" s="1"/>
      <c r="N660" s="1"/>
      <c r="O660" s="1"/>
      <c r="P660" s="1"/>
      <c r="Q660" s="1"/>
    </row>
    <row r="661" spans="1:17" x14ac:dyDescent="0.35">
      <c r="A661" s="1"/>
      <c r="B661" s="1"/>
      <c r="C661" s="1"/>
      <c r="D661" s="1"/>
      <c r="E661" s="1"/>
      <c r="F661" s="1"/>
      <c r="G661" s="1"/>
      <c r="H661" s="1"/>
      <c r="I661" s="1"/>
      <c r="J661" s="1"/>
      <c r="K661" s="1"/>
      <c r="L661" s="1"/>
      <c r="M661" s="1"/>
      <c r="N661" s="1"/>
      <c r="O661" s="1"/>
      <c r="P661" s="1"/>
      <c r="Q661" s="1"/>
    </row>
    <row r="662" spans="1:17" x14ac:dyDescent="0.35">
      <c r="A662" s="1"/>
      <c r="B662" s="1"/>
      <c r="C662" s="1"/>
      <c r="D662" s="1"/>
      <c r="E662" s="1"/>
      <c r="F662" s="1"/>
      <c r="G662" s="1"/>
      <c r="H662" s="1"/>
      <c r="I662" s="1"/>
      <c r="J662" s="1"/>
      <c r="K662" s="1"/>
      <c r="L662" s="1"/>
      <c r="M662" s="1"/>
      <c r="N662" s="1"/>
      <c r="O662" s="1"/>
      <c r="P662" s="1"/>
      <c r="Q662" s="1"/>
    </row>
    <row r="663" spans="1:17" x14ac:dyDescent="0.35">
      <c r="A663" s="1"/>
      <c r="B663" s="1"/>
      <c r="C663" s="1"/>
      <c r="D663" s="1"/>
      <c r="E663" s="1"/>
      <c r="F663" s="1"/>
      <c r="G663" s="1"/>
      <c r="H663" s="1"/>
      <c r="I663" s="1"/>
      <c r="J663" s="1"/>
      <c r="K663" s="1"/>
      <c r="L663" s="1"/>
      <c r="M663" s="1"/>
      <c r="N663" s="1"/>
      <c r="O663" s="1"/>
      <c r="P663" s="1"/>
      <c r="Q663" s="1"/>
    </row>
    <row r="664" spans="1:17" x14ac:dyDescent="0.35">
      <c r="A664" s="1"/>
      <c r="B664" s="1"/>
      <c r="C664" s="1"/>
      <c r="D664" s="1"/>
      <c r="E664" s="1"/>
      <c r="F664" s="1"/>
      <c r="G664" s="1"/>
      <c r="H664" s="1"/>
      <c r="I664" s="1"/>
      <c r="J664" s="1"/>
      <c r="K664" s="1"/>
      <c r="L664" s="1"/>
      <c r="M664" s="1"/>
      <c r="N664" s="1"/>
      <c r="O664" s="1"/>
      <c r="P664" s="1"/>
      <c r="Q664" s="1"/>
    </row>
    <row r="665" spans="1:17" x14ac:dyDescent="0.35">
      <c r="A665" s="1"/>
      <c r="B665" s="1"/>
      <c r="C665" s="1"/>
      <c r="D665" s="1"/>
      <c r="E665" s="1"/>
      <c r="F665" s="1"/>
      <c r="G665" s="1"/>
      <c r="H665" s="1"/>
      <c r="I665" s="1"/>
      <c r="J665" s="1"/>
      <c r="K665" s="1"/>
      <c r="L665" s="1"/>
      <c r="M665" s="1"/>
      <c r="N665" s="1"/>
      <c r="O665" s="1"/>
      <c r="P665" s="1"/>
      <c r="Q665" s="1"/>
    </row>
    <row r="666" spans="1:17" x14ac:dyDescent="0.35">
      <c r="A666" s="1"/>
      <c r="B666" s="1"/>
      <c r="C666" s="1"/>
      <c r="D666" s="1"/>
      <c r="E666" s="1"/>
      <c r="F666" s="1"/>
      <c r="G666" s="1"/>
      <c r="H666" s="1"/>
      <c r="I666" s="1"/>
      <c r="J666" s="1"/>
      <c r="K666" s="1"/>
      <c r="L666" s="1"/>
      <c r="M666" s="1"/>
      <c r="N666" s="1"/>
      <c r="O666" s="1"/>
      <c r="P666" s="1"/>
      <c r="Q666" s="1"/>
    </row>
    <row r="667" spans="1:17" x14ac:dyDescent="0.35">
      <c r="A667" s="1"/>
      <c r="B667" s="1"/>
      <c r="C667" s="1"/>
      <c r="D667" s="1"/>
      <c r="E667" s="1"/>
      <c r="F667" s="1"/>
      <c r="G667" s="1"/>
      <c r="H667" s="1"/>
      <c r="I667" s="1"/>
      <c r="J667" s="1"/>
      <c r="K667" s="1"/>
      <c r="L667" s="1"/>
      <c r="M667" s="1"/>
      <c r="N667" s="1"/>
      <c r="O667" s="1"/>
      <c r="P667" s="1"/>
      <c r="Q667" s="1"/>
    </row>
    <row r="668" spans="1:17" x14ac:dyDescent="0.35">
      <c r="A668" s="1"/>
      <c r="B668" s="1"/>
      <c r="C668" s="1"/>
      <c r="D668" s="1"/>
      <c r="E668" s="1"/>
      <c r="F668" s="1"/>
      <c r="G668" s="1"/>
      <c r="H668" s="1"/>
      <c r="I668" s="1"/>
      <c r="J668" s="1"/>
      <c r="K668" s="1"/>
      <c r="L668" s="1"/>
      <c r="M668" s="1"/>
      <c r="N668" s="1"/>
      <c r="O668" s="1"/>
      <c r="P668" s="1"/>
      <c r="Q668" s="1"/>
    </row>
    <row r="669" spans="1:17" x14ac:dyDescent="0.35">
      <c r="A669" s="1"/>
      <c r="B669" s="1"/>
      <c r="C669" s="1"/>
      <c r="D669" s="1"/>
      <c r="E669" s="1"/>
      <c r="F669" s="1"/>
      <c r="G669" s="1"/>
      <c r="H669" s="1"/>
      <c r="I669" s="1"/>
      <c r="J669" s="1"/>
      <c r="K669" s="1"/>
      <c r="L669" s="1"/>
      <c r="M669" s="1"/>
      <c r="N669" s="1"/>
      <c r="O669" s="1"/>
      <c r="P669" s="1"/>
      <c r="Q669" s="1"/>
    </row>
    <row r="670" spans="1:17" x14ac:dyDescent="0.35">
      <c r="A670" s="1"/>
      <c r="B670" s="1"/>
      <c r="C670" s="1"/>
      <c r="D670" s="1"/>
      <c r="E670" s="1"/>
      <c r="F670" s="1"/>
      <c r="G670" s="1"/>
      <c r="H670" s="1"/>
      <c r="I670" s="1"/>
      <c r="J670" s="1"/>
      <c r="K670" s="1"/>
      <c r="L670" s="1"/>
      <c r="M670" s="1"/>
      <c r="N670" s="1"/>
      <c r="O670" s="1"/>
      <c r="P670" s="1"/>
      <c r="Q670" s="1"/>
    </row>
    <row r="671" spans="1:17" x14ac:dyDescent="0.35">
      <c r="A671" s="1"/>
      <c r="B671" s="1"/>
      <c r="C671" s="1"/>
      <c r="D671" s="1"/>
      <c r="E671" s="1"/>
      <c r="F671" s="1"/>
      <c r="G671" s="1"/>
      <c r="H671" s="1"/>
      <c r="I671" s="1"/>
      <c r="J671" s="1"/>
      <c r="K671" s="1"/>
      <c r="L671" s="1"/>
      <c r="M671" s="1"/>
      <c r="N671" s="1"/>
      <c r="O671" s="1"/>
      <c r="P671" s="1"/>
      <c r="Q671" s="1"/>
    </row>
    <row r="672" spans="1:17" x14ac:dyDescent="0.35">
      <c r="A672" s="1"/>
      <c r="B672" s="1"/>
      <c r="C672" s="1"/>
      <c r="D672" s="1"/>
      <c r="E672" s="1"/>
      <c r="F672" s="1"/>
      <c r="G672" s="1"/>
      <c r="H672" s="1"/>
      <c r="I672" s="1"/>
      <c r="J672" s="1"/>
      <c r="K672" s="1"/>
      <c r="L672" s="1"/>
      <c r="M672" s="1"/>
      <c r="N672" s="1"/>
      <c r="O672" s="1"/>
      <c r="P672" s="1"/>
      <c r="Q672" s="1"/>
    </row>
    <row r="673" spans="1:17" x14ac:dyDescent="0.35">
      <c r="A673" s="1"/>
      <c r="B673" s="1"/>
      <c r="C673" s="1"/>
      <c r="D673" s="1"/>
      <c r="E673" s="1"/>
      <c r="F673" s="1"/>
      <c r="G673" s="1"/>
      <c r="H673" s="1"/>
      <c r="I673" s="1"/>
      <c r="J673" s="1"/>
      <c r="K673" s="1"/>
      <c r="L673" s="1"/>
      <c r="M673" s="1"/>
      <c r="N673" s="1"/>
      <c r="O673" s="1"/>
      <c r="P673" s="1"/>
      <c r="Q673" s="1"/>
    </row>
    <row r="674" spans="1:17" x14ac:dyDescent="0.35">
      <c r="A674" s="1"/>
      <c r="B674" s="1"/>
      <c r="C674" s="1"/>
      <c r="D674" s="1"/>
      <c r="E674" s="1"/>
      <c r="F674" s="1"/>
      <c r="G674" s="1"/>
      <c r="H674" s="1"/>
      <c r="I674" s="1"/>
      <c r="J674" s="1"/>
      <c r="K674" s="1"/>
      <c r="L674" s="1"/>
      <c r="M674" s="1"/>
      <c r="N674" s="1"/>
      <c r="O674" s="1"/>
      <c r="P674" s="1"/>
      <c r="Q674" s="1"/>
    </row>
    <row r="675" spans="1:17" x14ac:dyDescent="0.35">
      <c r="A675" s="1"/>
      <c r="B675" s="1"/>
      <c r="C675" s="1"/>
      <c r="D675" s="1"/>
      <c r="E675" s="1"/>
      <c r="F675" s="1"/>
      <c r="G675" s="1"/>
      <c r="H675" s="1"/>
      <c r="I675" s="1"/>
      <c r="J675" s="1"/>
      <c r="K675" s="1"/>
      <c r="L675" s="1"/>
      <c r="M675" s="1"/>
      <c r="N675" s="1"/>
      <c r="O675" s="1"/>
      <c r="P675" s="1"/>
      <c r="Q675" s="1"/>
    </row>
    <row r="676" spans="1:17" x14ac:dyDescent="0.35">
      <c r="A676" s="1"/>
      <c r="B676" s="1"/>
      <c r="C676" s="1"/>
      <c r="D676" s="1"/>
      <c r="E676" s="1"/>
      <c r="F676" s="1"/>
      <c r="G676" s="1"/>
      <c r="H676" s="1"/>
      <c r="I676" s="1"/>
      <c r="J676" s="1"/>
      <c r="K676" s="1"/>
      <c r="L676" s="1"/>
      <c r="M676" s="1"/>
      <c r="N676" s="1"/>
      <c r="O676" s="1"/>
      <c r="P676" s="1"/>
      <c r="Q676" s="1"/>
    </row>
    <row r="677" spans="1:17" x14ac:dyDescent="0.35">
      <c r="A677" s="1"/>
      <c r="B677" s="1"/>
      <c r="C677" s="1"/>
      <c r="D677" s="1"/>
      <c r="E677" s="1"/>
      <c r="F677" s="1"/>
      <c r="G677" s="1"/>
      <c r="H677" s="1"/>
      <c r="I677" s="1"/>
      <c r="J677" s="1"/>
      <c r="K677" s="1"/>
      <c r="L677" s="1"/>
      <c r="M677" s="1"/>
      <c r="N677" s="1"/>
      <c r="O677" s="1"/>
      <c r="P677" s="1"/>
      <c r="Q677" s="1"/>
    </row>
    <row r="678" spans="1:17" x14ac:dyDescent="0.35">
      <c r="A678" s="1"/>
      <c r="B678" s="1"/>
      <c r="C678" s="1"/>
      <c r="D678" s="1"/>
      <c r="E678" s="1"/>
      <c r="F678" s="1"/>
      <c r="G678" s="1"/>
      <c r="H678" s="1"/>
      <c r="I678" s="1"/>
      <c r="J678" s="1"/>
      <c r="K678" s="1"/>
      <c r="L678" s="1"/>
      <c r="M678" s="1"/>
      <c r="N678" s="1"/>
      <c r="O678" s="1"/>
      <c r="P678" s="1"/>
      <c r="Q678" s="1"/>
    </row>
    <row r="679" spans="1:17" x14ac:dyDescent="0.35">
      <c r="A679" s="1"/>
      <c r="B679" s="1"/>
      <c r="C679" s="1"/>
      <c r="D679" s="1"/>
      <c r="E679" s="1"/>
      <c r="F679" s="1"/>
      <c r="G679" s="1"/>
      <c r="H679" s="1"/>
      <c r="I679" s="1"/>
      <c r="J679" s="1"/>
      <c r="K679" s="1"/>
      <c r="L679" s="1"/>
      <c r="M679" s="1"/>
      <c r="N679" s="1"/>
      <c r="O679" s="1"/>
      <c r="P679" s="1"/>
      <c r="Q679" s="1"/>
    </row>
    <row r="680" spans="1:17" x14ac:dyDescent="0.35">
      <c r="A680" s="1"/>
      <c r="B680" s="1"/>
      <c r="C680" s="1"/>
      <c r="D680" s="1"/>
      <c r="E680" s="1"/>
      <c r="F680" s="1"/>
      <c r="G680" s="1"/>
      <c r="H680" s="1"/>
      <c r="I680" s="1"/>
      <c r="J680" s="1"/>
      <c r="K680" s="1"/>
      <c r="L680" s="1"/>
      <c r="M680" s="1"/>
      <c r="N680" s="1"/>
      <c r="O680" s="1"/>
      <c r="P680" s="1"/>
      <c r="Q680" s="1"/>
    </row>
    <row r="681" spans="1:17" x14ac:dyDescent="0.35">
      <c r="A681" s="1"/>
      <c r="B681" s="1"/>
      <c r="C681" s="1"/>
      <c r="D681" s="1"/>
      <c r="E681" s="1"/>
      <c r="F681" s="1"/>
      <c r="G681" s="1"/>
      <c r="H681" s="1"/>
      <c r="I681" s="1"/>
      <c r="J681" s="1"/>
      <c r="K681" s="1"/>
      <c r="L681" s="1"/>
      <c r="M681" s="1"/>
      <c r="N681" s="1"/>
      <c r="O681" s="1"/>
      <c r="P681" s="1"/>
      <c r="Q681" s="1"/>
    </row>
    <row r="682" spans="1:17" x14ac:dyDescent="0.35">
      <c r="A682" s="1"/>
      <c r="B682" s="1"/>
      <c r="C682" s="1"/>
      <c r="D682" s="1"/>
      <c r="E682" s="1"/>
      <c r="F682" s="1"/>
      <c r="G682" s="1"/>
      <c r="H682" s="1"/>
      <c r="I682" s="1"/>
      <c r="J682" s="1"/>
      <c r="K682" s="1"/>
      <c r="L682" s="1"/>
      <c r="M682" s="1"/>
      <c r="N682" s="1"/>
      <c r="O682" s="1"/>
      <c r="P682" s="1"/>
      <c r="Q682" s="1"/>
    </row>
    <row r="683" spans="1:17" x14ac:dyDescent="0.35">
      <c r="A683" s="1"/>
      <c r="B683" s="1"/>
      <c r="C683" s="1"/>
      <c r="D683" s="1"/>
      <c r="E683" s="1"/>
      <c r="F683" s="1"/>
      <c r="G683" s="1"/>
      <c r="H683" s="1"/>
      <c r="I683" s="1"/>
      <c r="J683" s="1"/>
      <c r="K683" s="1"/>
      <c r="L683" s="1"/>
      <c r="M683" s="1"/>
      <c r="N683" s="1"/>
      <c r="O683" s="1"/>
      <c r="P683" s="1"/>
      <c r="Q683" s="1"/>
    </row>
    <row r="684" spans="1:17" x14ac:dyDescent="0.35">
      <c r="A684" s="1"/>
      <c r="B684" s="1"/>
      <c r="C684" s="1"/>
      <c r="D684" s="1"/>
      <c r="E684" s="1"/>
      <c r="F684" s="1"/>
      <c r="G684" s="1"/>
      <c r="H684" s="1"/>
      <c r="I684" s="1"/>
      <c r="J684" s="1"/>
      <c r="K684" s="1"/>
      <c r="L684" s="1"/>
      <c r="M684" s="1"/>
      <c r="N684" s="1"/>
      <c r="O684" s="1"/>
      <c r="P684" s="1"/>
      <c r="Q684" s="1"/>
    </row>
    <row r="685" spans="1:17" x14ac:dyDescent="0.35">
      <c r="A685" s="1"/>
      <c r="B685" s="1"/>
      <c r="C685" s="1"/>
      <c r="D685" s="1"/>
      <c r="E685" s="1"/>
      <c r="F685" s="1"/>
      <c r="G685" s="1"/>
      <c r="H685" s="1"/>
      <c r="I685" s="1"/>
      <c r="J685" s="1"/>
      <c r="K685" s="1"/>
      <c r="L685" s="1"/>
      <c r="M685" s="1"/>
      <c r="N685" s="1"/>
      <c r="O685" s="1"/>
      <c r="P685" s="1"/>
      <c r="Q685" s="1"/>
    </row>
    <row r="686" spans="1:17" x14ac:dyDescent="0.35">
      <c r="A686" s="1"/>
      <c r="B686" s="1"/>
      <c r="C686" s="1"/>
      <c r="D686" s="1"/>
      <c r="E686" s="1"/>
      <c r="F686" s="1"/>
      <c r="G686" s="1"/>
      <c r="H686" s="1"/>
      <c r="I686" s="1"/>
      <c r="J686" s="1"/>
      <c r="K686" s="1"/>
      <c r="L686" s="1"/>
      <c r="M686" s="1"/>
      <c r="N686" s="1"/>
      <c r="O686" s="1"/>
      <c r="P686" s="1"/>
      <c r="Q686" s="1"/>
    </row>
    <row r="687" spans="1:17" x14ac:dyDescent="0.35">
      <c r="A687" s="1"/>
      <c r="B687" s="1"/>
      <c r="C687" s="1"/>
      <c r="D687" s="1"/>
      <c r="E687" s="1"/>
      <c r="F687" s="1"/>
      <c r="G687" s="1"/>
      <c r="H687" s="1"/>
      <c r="I687" s="1"/>
      <c r="J687" s="1"/>
      <c r="K687" s="1"/>
      <c r="L687" s="1"/>
      <c r="M687" s="1"/>
      <c r="N687" s="1"/>
      <c r="O687" s="1"/>
      <c r="P687" s="1"/>
      <c r="Q687" s="1"/>
    </row>
    <row r="688" spans="1:17" x14ac:dyDescent="0.35">
      <c r="A688" s="1"/>
      <c r="B688" s="1"/>
      <c r="C688" s="1"/>
      <c r="D688" s="1"/>
      <c r="E688" s="1"/>
      <c r="F688" s="1"/>
      <c r="G688" s="1"/>
      <c r="H688" s="1"/>
      <c r="I688" s="1"/>
      <c r="J688" s="1"/>
      <c r="K688" s="1"/>
      <c r="L688" s="1"/>
      <c r="M688" s="1"/>
      <c r="N688" s="1"/>
      <c r="O688" s="1"/>
      <c r="P688" s="1"/>
      <c r="Q688" s="1"/>
    </row>
    <row r="689" spans="1:17" x14ac:dyDescent="0.35">
      <c r="A689" s="1"/>
      <c r="B689" s="1"/>
      <c r="C689" s="1"/>
      <c r="D689" s="1"/>
      <c r="E689" s="1"/>
      <c r="F689" s="1"/>
      <c r="G689" s="1"/>
      <c r="H689" s="1"/>
      <c r="I689" s="1"/>
      <c r="J689" s="1"/>
      <c r="K689" s="1"/>
      <c r="L689" s="1"/>
      <c r="M689" s="1"/>
      <c r="N689" s="1"/>
      <c r="O689" s="1"/>
      <c r="P689" s="1"/>
      <c r="Q689" s="1"/>
    </row>
    <row r="690" spans="1:17" x14ac:dyDescent="0.35">
      <c r="A690" s="1"/>
      <c r="B690" s="1"/>
      <c r="C690" s="1"/>
      <c r="D690" s="1"/>
      <c r="E690" s="1"/>
      <c r="F690" s="1"/>
      <c r="G690" s="1"/>
      <c r="H690" s="1"/>
      <c r="I690" s="1"/>
      <c r="J690" s="1"/>
      <c r="K690" s="1"/>
      <c r="L690" s="1"/>
      <c r="M690" s="1"/>
      <c r="N690" s="1"/>
      <c r="O690" s="1"/>
      <c r="P690" s="1"/>
      <c r="Q690" s="1"/>
    </row>
    <row r="691" spans="1:17" x14ac:dyDescent="0.35">
      <c r="A691" s="1"/>
      <c r="B691" s="1"/>
      <c r="C691" s="1"/>
      <c r="D691" s="1"/>
      <c r="E691" s="1"/>
      <c r="F691" s="1"/>
      <c r="G691" s="1"/>
      <c r="H691" s="1"/>
      <c r="I691" s="1"/>
      <c r="J691" s="1"/>
      <c r="K691" s="1"/>
      <c r="L691" s="1"/>
      <c r="M691" s="1"/>
      <c r="N691" s="1"/>
      <c r="O691" s="1"/>
      <c r="P691" s="1"/>
      <c r="Q691" s="1"/>
    </row>
    <row r="692" spans="1:17" x14ac:dyDescent="0.35">
      <c r="A692" s="1"/>
      <c r="B692" s="1"/>
      <c r="C692" s="1"/>
      <c r="D692" s="1"/>
      <c r="E692" s="1"/>
      <c r="F692" s="1"/>
      <c r="G692" s="1"/>
      <c r="H692" s="1"/>
      <c r="I692" s="1"/>
      <c r="J692" s="1"/>
      <c r="K692" s="1"/>
      <c r="L692" s="1"/>
      <c r="M692" s="1"/>
      <c r="N692" s="1"/>
      <c r="O692" s="1"/>
      <c r="P692" s="1"/>
      <c r="Q692" s="1"/>
    </row>
    <row r="693" spans="1:17" x14ac:dyDescent="0.35">
      <c r="A693" s="1"/>
      <c r="B693" s="1"/>
      <c r="C693" s="1"/>
      <c r="D693" s="1"/>
      <c r="E693" s="1"/>
      <c r="F693" s="1"/>
      <c r="G693" s="1"/>
      <c r="H693" s="1"/>
      <c r="I693" s="1"/>
      <c r="J693" s="1"/>
      <c r="K693" s="1"/>
      <c r="L693" s="1"/>
      <c r="M693" s="1"/>
      <c r="N693" s="1"/>
      <c r="O693" s="1"/>
      <c r="P693" s="1"/>
      <c r="Q693" s="1"/>
    </row>
    <row r="694" spans="1:17" x14ac:dyDescent="0.35">
      <c r="A694" s="1"/>
      <c r="B694" s="1"/>
      <c r="C694" s="1"/>
      <c r="D694" s="1"/>
      <c r="E694" s="1"/>
      <c r="F694" s="1"/>
      <c r="G694" s="1"/>
      <c r="H694" s="1"/>
      <c r="I694" s="1"/>
      <c r="J694" s="1"/>
      <c r="K694" s="1"/>
      <c r="L694" s="1"/>
      <c r="M694" s="1"/>
      <c r="N694" s="1"/>
      <c r="O694" s="1"/>
      <c r="P694" s="1"/>
      <c r="Q694" s="1"/>
    </row>
    <row r="695" spans="1:17" x14ac:dyDescent="0.35">
      <c r="A695" s="1"/>
      <c r="B695" s="1"/>
      <c r="C695" s="1"/>
      <c r="D695" s="1"/>
      <c r="E695" s="1"/>
      <c r="F695" s="1"/>
      <c r="G695" s="1"/>
      <c r="H695" s="1"/>
      <c r="I695" s="1"/>
      <c r="J695" s="1"/>
      <c r="K695" s="1"/>
      <c r="L695" s="1"/>
      <c r="M695" s="1"/>
      <c r="N695" s="1"/>
      <c r="O695" s="1"/>
      <c r="P695" s="1"/>
      <c r="Q695" s="1"/>
    </row>
    <row r="696" spans="1:17" x14ac:dyDescent="0.35">
      <c r="A696" s="1"/>
      <c r="B696" s="1"/>
      <c r="C696" s="1"/>
      <c r="D696" s="1"/>
      <c r="E696" s="1"/>
      <c r="F696" s="1"/>
      <c r="G696" s="1"/>
      <c r="H696" s="1"/>
      <c r="I696" s="1"/>
      <c r="J696" s="1"/>
      <c r="K696" s="1"/>
      <c r="L696" s="1"/>
      <c r="M696" s="1"/>
      <c r="N696" s="1"/>
      <c r="O696" s="1"/>
      <c r="P696" s="1"/>
      <c r="Q696" s="1"/>
    </row>
    <row r="697" spans="1:17" x14ac:dyDescent="0.35">
      <c r="A697" s="1"/>
      <c r="B697" s="1"/>
      <c r="C697" s="1"/>
      <c r="D697" s="1"/>
      <c r="E697" s="1"/>
      <c r="F697" s="1"/>
      <c r="G697" s="1"/>
      <c r="H697" s="1"/>
      <c r="I697" s="1"/>
      <c r="J697" s="1"/>
      <c r="K697" s="1"/>
      <c r="L697" s="1"/>
      <c r="M697" s="1"/>
      <c r="N697" s="1"/>
      <c r="O697" s="1"/>
      <c r="P697" s="1"/>
      <c r="Q697" s="1"/>
    </row>
    <row r="698" spans="1:17" x14ac:dyDescent="0.35">
      <c r="A698" s="1"/>
      <c r="B698" s="1"/>
      <c r="C698" s="1"/>
      <c r="D698" s="1"/>
      <c r="E698" s="1"/>
      <c r="F698" s="1"/>
      <c r="G698" s="1"/>
      <c r="H698" s="1"/>
      <c r="I698" s="1"/>
      <c r="J698" s="1"/>
      <c r="K698" s="1"/>
      <c r="L698" s="1"/>
      <c r="M698" s="1"/>
      <c r="N698" s="1"/>
      <c r="O698" s="1"/>
      <c r="P698" s="1"/>
      <c r="Q698" s="1"/>
    </row>
    <row r="699" spans="1:17" x14ac:dyDescent="0.35">
      <c r="A699" s="1"/>
      <c r="B699" s="1"/>
      <c r="C699" s="1"/>
      <c r="D699" s="1"/>
      <c r="E699" s="1"/>
      <c r="F699" s="1"/>
      <c r="G699" s="1"/>
      <c r="H699" s="1"/>
      <c r="I699" s="1"/>
      <c r="J699" s="1"/>
      <c r="K699" s="1"/>
      <c r="L699" s="1"/>
      <c r="M699" s="1"/>
      <c r="N699" s="1"/>
      <c r="O699" s="1"/>
      <c r="P699" s="1"/>
      <c r="Q699" s="1"/>
    </row>
    <row r="700" spans="1:17" x14ac:dyDescent="0.35">
      <c r="A700" s="1"/>
      <c r="B700" s="1"/>
      <c r="C700" s="1"/>
      <c r="D700" s="1"/>
      <c r="E700" s="1"/>
      <c r="F700" s="1"/>
      <c r="G700" s="1"/>
      <c r="H700" s="1"/>
      <c r="I700" s="1"/>
      <c r="J700" s="1"/>
      <c r="K700" s="1"/>
      <c r="L700" s="1"/>
      <c r="M700" s="1"/>
      <c r="N700" s="1"/>
      <c r="O700" s="1"/>
      <c r="P700" s="1"/>
      <c r="Q700" s="1"/>
    </row>
    <row r="701" spans="1:17" x14ac:dyDescent="0.35">
      <c r="A701" s="1"/>
      <c r="B701" s="1"/>
      <c r="C701" s="1"/>
      <c r="D701" s="1"/>
      <c r="E701" s="1"/>
      <c r="F701" s="1"/>
      <c r="G701" s="1"/>
      <c r="H701" s="1"/>
      <c r="I701" s="1"/>
      <c r="J701" s="1"/>
      <c r="K701" s="1"/>
      <c r="L701" s="1"/>
      <c r="M701" s="1"/>
      <c r="N701" s="1"/>
      <c r="O701" s="1"/>
      <c r="P701" s="1"/>
      <c r="Q701" s="1"/>
    </row>
    <row r="702" spans="1:17" x14ac:dyDescent="0.35">
      <c r="A702" s="1"/>
      <c r="B702" s="1"/>
      <c r="C702" s="1"/>
      <c r="D702" s="1"/>
      <c r="E702" s="1"/>
      <c r="F702" s="1"/>
      <c r="G702" s="1"/>
      <c r="H702" s="1"/>
      <c r="I702" s="1"/>
      <c r="J702" s="1"/>
      <c r="K702" s="1"/>
      <c r="L702" s="1"/>
      <c r="M702" s="1"/>
      <c r="N702" s="1"/>
      <c r="O702" s="1"/>
      <c r="P702" s="1"/>
      <c r="Q702" s="1"/>
    </row>
    <row r="703" spans="1:17" x14ac:dyDescent="0.35">
      <c r="A703" s="1"/>
      <c r="B703" s="1"/>
      <c r="C703" s="1"/>
      <c r="D703" s="1"/>
      <c r="E703" s="1"/>
      <c r="F703" s="1"/>
      <c r="G703" s="1"/>
      <c r="H703" s="1"/>
      <c r="I703" s="1"/>
      <c r="J703" s="1"/>
      <c r="K703" s="1"/>
      <c r="L703" s="1"/>
      <c r="M703" s="1"/>
      <c r="N703" s="1"/>
      <c r="O703" s="1"/>
      <c r="P703" s="1"/>
      <c r="Q703" s="1"/>
    </row>
    <row r="704" spans="1:17" x14ac:dyDescent="0.35">
      <c r="A704" s="1"/>
      <c r="B704" s="1"/>
      <c r="C704" s="1"/>
      <c r="D704" s="1"/>
      <c r="E704" s="1"/>
      <c r="F704" s="1"/>
      <c r="G704" s="1"/>
      <c r="H704" s="1"/>
      <c r="I704" s="1"/>
      <c r="J704" s="1"/>
      <c r="K704" s="1"/>
      <c r="L704" s="1"/>
      <c r="M704" s="1"/>
      <c r="N704" s="1"/>
      <c r="O704" s="1"/>
      <c r="P704" s="1"/>
      <c r="Q704" s="1"/>
    </row>
    <row r="705" spans="1:17" x14ac:dyDescent="0.35">
      <c r="A705" s="1"/>
      <c r="B705" s="1"/>
      <c r="C705" s="1"/>
      <c r="D705" s="1"/>
      <c r="E705" s="1"/>
      <c r="F705" s="1"/>
      <c r="G705" s="1"/>
      <c r="H705" s="1"/>
      <c r="I705" s="1"/>
      <c r="J705" s="1"/>
      <c r="K705" s="1"/>
      <c r="L705" s="1"/>
      <c r="M705" s="1"/>
      <c r="N705" s="1"/>
      <c r="O705" s="1"/>
      <c r="P705" s="1"/>
      <c r="Q705" s="1"/>
    </row>
    <row r="706" spans="1:17" x14ac:dyDescent="0.35">
      <c r="A706" s="1"/>
      <c r="B706" s="1"/>
      <c r="C706" s="1"/>
      <c r="D706" s="1"/>
      <c r="E706" s="1"/>
      <c r="F706" s="1"/>
      <c r="G706" s="1"/>
      <c r="H706" s="1"/>
      <c r="I706" s="1"/>
      <c r="J706" s="1"/>
      <c r="K706" s="1"/>
      <c r="L706" s="1"/>
      <c r="M706" s="1"/>
      <c r="N706" s="1"/>
      <c r="O706" s="1"/>
      <c r="P706" s="1"/>
      <c r="Q706" s="1"/>
    </row>
    <row r="707" spans="1:17" x14ac:dyDescent="0.35">
      <c r="A707" s="1"/>
      <c r="B707" s="1"/>
      <c r="C707" s="1"/>
      <c r="D707" s="1"/>
      <c r="E707" s="1"/>
      <c r="F707" s="1"/>
      <c r="G707" s="1"/>
      <c r="H707" s="1"/>
      <c r="I707" s="1"/>
      <c r="J707" s="1"/>
      <c r="K707" s="1"/>
      <c r="L707" s="1"/>
      <c r="M707" s="1"/>
      <c r="N707" s="1"/>
      <c r="O707" s="1"/>
      <c r="P707" s="1"/>
      <c r="Q707" s="1"/>
    </row>
    <row r="708" spans="1:17" x14ac:dyDescent="0.35">
      <c r="A708" s="1"/>
      <c r="B708" s="1"/>
      <c r="C708" s="1"/>
      <c r="D708" s="1"/>
      <c r="E708" s="1"/>
      <c r="F708" s="1"/>
      <c r="G708" s="1"/>
      <c r="H708" s="1"/>
      <c r="I708" s="1"/>
      <c r="J708" s="1"/>
      <c r="K708" s="1"/>
      <c r="L708" s="1"/>
      <c r="M708" s="1"/>
      <c r="N708" s="1"/>
      <c r="O708" s="1"/>
      <c r="P708" s="1"/>
      <c r="Q708" s="1"/>
    </row>
    <row r="709" spans="1:17" x14ac:dyDescent="0.35">
      <c r="A709" s="1"/>
      <c r="B709" s="1"/>
      <c r="C709" s="1"/>
      <c r="D709" s="1"/>
      <c r="E709" s="1"/>
      <c r="F709" s="1"/>
      <c r="G709" s="1"/>
      <c r="H709" s="1"/>
      <c r="I709" s="1"/>
      <c r="J709" s="1"/>
      <c r="K709" s="1"/>
      <c r="L709" s="1"/>
      <c r="M709" s="1"/>
      <c r="N709" s="1"/>
      <c r="O709" s="1"/>
      <c r="P709" s="1"/>
      <c r="Q709" s="1"/>
    </row>
    <row r="710" spans="1:17" x14ac:dyDescent="0.35">
      <c r="A710" s="1"/>
      <c r="B710" s="1"/>
      <c r="C710" s="1"/>
      <c r="D710" s="1"/>
      <c r="E710" s="1"/>
      <c r="F710" s="1"/>
      <c r="G710" s="1"/>
      <c r="H710" s="1"/>
      <c r="I710" s="1"/>
      <c r="J710" s="1"/>
      <c r="K710" s="1"/>
      <c r="L710" s="1"/>
      <c r="M710" s="1"/>
      <c r="N710" s="1"/>
      <c r="O710" s="1"/>
      <c r="P710" s="1"/>
      <c r="Q710" s="1"/>
    </row>
    <row r="711" spans="1:17" x14ac:dyDescent="0.35">
      <c r="A711" s="1"/>
      <c r="B711" s="1"/>
      <c r="C711" s="1"/>
      <c r="D711" s="1"/>
      <c r="E711" s="1"/>
      <c r="F711" s="1"/>
      <c r="G711" s="1"/>
      <c r="H711" s="1"/>
      <c r="I711" s="1"/>
      <c r="J711" s="1"/>
      <c r="K711" s="1"/>
      <c r="L711" s="1"/>
      <c r="M711" s="1"/>
      <c r="N711" s="1"/>
      <c r="O711" s="1"/>
      <c r="P711" s="1"/>
      <c r="Q711" s="1"/>
    </row>
    <row r="712" spans="1:17" x14ac:dyDescent="0.35">
      <c r="A712" s="1"/>
      <c r="B712" s="1"/>
      <c r="C712" s="1"/>
      <c r="D712" s="1"/>
      <c r="E712" s="1"/>
      <c r="F712" s="1"/>
      <c r="G712" s="1"/>
      <c r="H712" s="1"/>
      <c r="I712" s="1"/>
      <c r="J712" s="1"/>
      <c r="K712" s="1"/>
      <c r="L712" s="1"/>
      <c r="M712" s="1"/>
      <c r="N712" s="1"/>
      <c r="O712" s="1"/>
      <c r="P712" s="1"/>
      <c r="Q712" s="1"/>
    </row>
    <row r="713" spans="1:17" x14ac:dyDescent="0.35">
      <c r="A713" s="1"/>
      <c r="B713" s="1"/>
      <c r="C713" s="1"/>
      <c r="D713" s="1"/>
      <c r="E713" s="1"/>
      <c r="F713" s="1"/>
      <c r="G713" s="1"/>
      <c r="H713" s="1"/>
      <c r="I713" s="1"/>
      <c r="J713" s="1"/>
      <c r="K713" s="1"/>
      <c r="L713" s="1"/>
      <c r="M713" s="1"/>
      <c r="N713" s="1"/>
      <c r="O713" s="1"/>
      <c r="P713" s="1"/>
      <c r="Q713" s="1"/>
    </row>
    <row r="714" spans="1:17" x14ac:dyDescent="0.35">
      <c r="A714" s="1"/>
      <c r="B714" s="1"/>
      <c r="C714" s="1"/>
      <c r="D714" s="1"/>
      <c r="E714" s="1"/>
      <c r="F714" s="1"/>
      <c r="G714" s="1"/>
      <c r="H714" s="1"/>
      <c r="I714" s="1"/>
      <c r="J714" s="1"/>
      <c r="K714" s="1"/>
      <c r="L714" s="1"/>
      <c r="M714" s="1"/>
      <c r="N714" s="1"/>
      <c r="O714" s="1"/>
      <c r="P714" s="1"/>
      <c r="Q714" s="1"/>
    </row>
    <row r="715" spans="1:17" x14ac:dyDescent="0.35">
      <c r="A715" s="1"/>
      <c r="B715" s="1"/>
      <c r="C715" s="1"/>
      <c r="D715" s="1"/>
      <c r="E715" s="1"/>
      <c r="F715" s="1"/>
      <c r="G715" s="1"/>
      <c r="H715" s="1"/>
      <c r="I715" s="1"/>
      <c r="J715" s="1"/>
      <c r="K715" s="1"/>
      <c r="L715" s="1"/>
      <c r="M715" s="1"/>
      <c r="N715" s="1"/>
      <c r="O715" s="1"/>
      <c r="P715" s="1"/>
      <c r="Q715" s="1"/>
    </row>
    <row r="716" spans="1:17" x14ac:dyDescent="0.35">
      <c r="A716" s="1"/>
      <c r="B716" s="1"/>
      <c r="C716" s="1"/>
      <c r="D716" s="1"/>
      <c r="E716" s="1"/>
      <c r="F716" s="1"/>
      <c r="G716" s="1"/>
      <c r="H716" s="1"/>
      <c r="I716" s="1"/>
      <c r="J716" s="1"/>
      <c r="K716" s="1"/>
      <c r="L716" s="1"/>
      <c r="M716" s="1"/>
      <c r="N716" s="1"/>
      <c r="O716" s="1"/>
      <c r="P716" s="1"/>
      <c r="Q716" s="1"/>
    </row>
    <row r="717" spans="1:17" x14ac:dyDescent="0.35">
      <c r="A717" s="1"/>
      <c r="B717" s="1"/>
      <c r="C717" s="1"/>
      <c r="D717" s="1"/>
      <c r="E717" s="1"/>
      <c r="F717" s="1"/>
      <c r="G717" s="1"/>
      <c r="H717" s="1"/>
      <c r="I717" s="1"/>
      <c r="J717" s="1"/>
      <c r="K717" s="1"/>
      <c r="L717" s="1"/>
      <c r="M717" s="1"/>
      <c r="N717" s="1"/>
      <c r="O717" s="1"/>
      <c r="P717" s="1"/>
      <c r="Q717" s="1"/>
    </row>
    <row r="718" spans="1:17" x14ac:dyDescent="0.35">
      <c r="A718" s="1"/>
      <c r="B718" s="1"/>
      <c r="C718" s="1"/>
      <c r="D718" s="1"/>
      <c r="E718" s="1"/>
      <c r="F718" s="1"/>
      <c r="G718" s="1"/>
      <c r="H718" s="1"/>
      <c r="I718" s="1"/>
      <c r="J718" s="1"/>
      <c r="K718" s="1"/>
      <c r="L718" s="1"/>
      <c r="M718" s="1"/>
      <c r="N718" s="1"/>
      <c r="O718" s="1"/>
      <c r="P718" s="1"/>
      <c r="Q718" s="1"/>
    </row>
    <row r="719" spans="1:17" x14ac:dyDescent="0.35">
      <c r="A719" s="1"/>
      <c r="B719" s="1"/>
      <c r="C719" s="1"/>
      <c r="D719" s="1"/>
      <c r="E719" s="1"/>
      <c r="F719" s="1"/>
      <c r="G719" s="1"/>
      <c r="H719" s="1"/>
      <c r="I719" s="1"/>
      <c r="J719" s="1"/>
      <c r="K719" s="1"/>
      <c r="L719" s="1"/>
      <c r="M719" s="1"/>
      <c r="N719" s="1"/>
      <c r="O719" s="1"/>
      <c r="P719" s="1"/>
      <c r="Q719" s="1"/>
    </row>
    <row r="720" spans="1:17" x14ac:dyDescent="0.35">
      <c r="A720" s="1"/>
      <c r="B720" s="1"/>
      <c r="C720" s="1"/>
      <c r="D720" s="1"/>
      <c r="E720" s="1"/>
      <c r="F720" s="1"/>
      <c r="G720" s="1"/>
      <c r="H720" s="1"/>
      <c r="I720" s="1"/>
      <c r="J720" s="1"/>
      <c r="K720" s="1"/>
      <c r="L720" s="1"/>
      <c r="M720" s="1"/>
      <c r="N720" s="1"/>
      <c r="O720" s="1"/>
      <c r="P720" s="1"/>
      <c r="Q720" s="1"/>
    </row>
    <row r="721" spans="1:17" x14ac:dyDescent="0.35">
      <c r="A721" s="1"/>
      <c r="B721" s="1"/>
      <c r="C721" s="1"/>
      <c r="D721" s="1"/>
      <c r="E721" s="1"/>
      <c r="F721" s="1"/>
      <c r="G721" s="1"/>
      <c r="H721" s="1"/>
      <c r="I721" s="1"/>
      <c r="J721" s="1"/>
      <c r="K721" s="1"/>
      <c r="L721" s="1"/>
      <c r="M721" s="1"/>
      <c r="N721" s="1"/>
      <c r="O721" s="1"/>
      <c r="P721" s="1"/>
      <c r="Q721" s="1"/>
    </row>
    <row r="722" spans="1:17" x14ac:dyDescent="0.35">
      <c r="A722" s="1"/>
      <c r="B722" s="1"/>
      <c r="C722" s="1"/>
      <c r="D722" s="1"/>
      <c r="E722" s="1"/>
      <c r="F722" s="1"/>
      <c r="G722" s="1"/>
      <c r="H722" s="1"/>
      <c r="I722" s="1"/>
      <c r="J722" s="1"/>
      <c r="K722" s="1"/>
      <c r="L722" s="1"/>
      <c r="M722" s="1"/>
      <c r="N722" s="1"/>
      <c r="O722" s="1"/>
      <c r="P722" s="1"/>
      <c r="Q722" s="1"/>
    </row>
    <row r="723" spans="1:17" x14ac:dyDescent="0.35">
      <c r="A723" s="1"/>
      <c r="B723" s="1"/>
      <c r="C723" s="1"/>
      <c r="D723" s="1"/>
      <c r="E723" s="1"/>
      <c r="F723" s="1"/>
      <c r="G723" s="1"/>
      <c r="H723" s="1"/>
      <c r="I723" s="1"/>
      <c r="J723" s="1"/>
      <c r="K723" s="1"/>
      <c r="L723" s="1"/>
      <c r="M723" s="1"/>
      <c r="N723" s="1"/>
      <c r="O723" s="1"/>
      <c r="P723" s="1"/>
      <c r="Q723" s="1"/>
    </row>
    <row r="724" spans="1:17" x14ac:dyDescent="0.35">
      <c r="A724" s="1"/>
      <c r="B724" s="1"/>
      <c r="C724" s="1"/>
      <c r="D724" s="1"/>
      <c r="E724" s="1"/>
      <c r="F724" s="1"/>
      <c r="G724" s="1"/>
      <c r="H724" s="1"/>
      <c r="I724" s="1"/>
      <c r="J724" s="1"/>
      <c r="K724" s="1"/>
      <c r="L724" s="1"/>
      <c r="M724" s="1"/>
      <c r="N724" s="1"/>
      <c r="O724" s="1"/>
      <c r="P724" s="1"/>
      <c r="Q724" s="1"/>
    </row>
    <row r="725" spans="1:17" x14ac:dyDescent="0.35">
      <c r="A725" s="1"/>
      <c r="B725" s="1"/>
      <c r="C725" s="1"/>
      <c r="D725" s="1"/>
      <c r="E725" s="1"/>
      <c r="F725" s="1"/>
      <c r="G725" s="1"/>
      <c r="H725" s="1"/>
      <c r="I725" s="1"/>
      <c r="J725" s="1"/>
      <c r="K725" s="1"/>
      <c r="L725" s="1"/>
      <c r="M725" s="1"/>
      <c r="N725" s="1"/>
      <c r="O725" s="1"/>
      <c r="P725" s="1"/>
      <c r="Q725" s="1"/>
    </row>
    <row r="726" spans="1:17" x14ac:dyDescent="0.35">
      <c r="A726" s="1"/>
      <c r="B726" s="1"/>
      <c r="C726" s="1"/>
      <c r="D726" s="1"/>
      <c r="E726" s="1"/>
      <c r="F726" s="1"/>
      <c r="G726" s="1"/>
      <c r="H726" s="1"/>
      <c r="I726" s="1"/>
      <c r="J726" s="1"/>
      <c r="K726" s="1"/>
      <c r="L726" s="1"/>
      <c r="M726" s="1"/>
      <c r="N726" s="1"/>
      <c r="O726" s="1"/>
      <c r="P726" s="1"/>
      <c r="Q726" s="1"/>
    </row>
    <row r="727" spans="1:17" x14ac:dyDescent="0.35">
      <c r="A727" s="1"/>
      <c r="B727" s="1"/>
      <c r="C727" s="1"/>
      <c r="D727" s="1"/>
      <c r="E727" s="1"/>
      <c r="F727" s="1"/>
      <c r="G727" s="1"/>
      <c r="H727" s="1"/>
      <c r="I727" s="1"/>
      <c r="J727" s="1"/>
      <c r="K727" s="1"/>
      <c r="L727" s="1"/>
      <c r="M727" s="1"/>
      <c r="N727" s="1"/>
      <c r="O727" s="1"/>
      <c r="P727" s="1"/>
      <c r="Q727" s="1"/>
    </row>
    <row r="728" spans="1:17" x14ac:dyDescent="0.35">
      <c r="A728" s="1"/>
      <c r="B728" s="1"/>
      <c r="C728" s="1"/>
      <c r="D728" s="1"/>
      <c r="E728" s="1"/>
      <c r="F728" s="1"/>
      <c r="G728" s="1"/>
      <c r="H728" s="1"/>
      <c r="I728" s="1"/>
      <c r="J728" s="1"/>
      <c r="K728" s="1"/>
      <c r="L728" s="1"/>
      <c r="M728" s="1"/>
      <c r="N728" s="1"/>
      <c r="O728" s="1"/>
      <c r="P728" s="1"/>
      <c r="Q728" s="1"/>
    </row>
    <row r="729" spans="1:17" x14ac:dyDescent="0.35">
      <c r="A729" s="1"/>
      <c r="B729" s="1"/>
      <c r="C729" s="1"/>
      <c r="D729" s="1"/>
      <c r="E729" s="1"/>
      <c r="F729" s="1"/>
      <c r="G729" s="1"/>
      <c r="H729" s="1"/>
      <c r="I729" s="1"/>
      <c r="J729" s="1"/>
      <c r="K729" s="1"/>
      <c r="L729" s="1"/>
      <c r="M729" s="1"/>
      <c r="N729" s="1"/>
      <c r="O729" s="1"/>
      <c r="P729" s="1"/>
      <c r="Q729" s="1"/>
    </row>
    <row r="730" spans="1:17" x14ac:dyDescent="0.35">
      <c r="A730" s="1"/>
      <c r="B730" s="1"/>
      <c r="C730" s="1"/>
      <c r="D730" s="1"/>
      <c r="E730" s="1"/>
      <c r="F730" s="1"/>
      <c r="G730" s="1"/>
      <c r="H730" s="1"/>
      <c r="I730" s="1"/>
      <c r="J730" s="1"/>
      <c r="K730" s="1"/>
      <c r="L730" s="1"/>
      <c r="M730" s="1"/>
      <c r="N730" s="1"/>
      <c r="O730" s="1"/>
      <c r="P730" s="1"/>
      <c r="Q730" s="1"/>
    </row>
    <row r="731" spans="1:17" x14ac:dyDescent="0.35">
      <c r="A731" s="1"/>
      <c r="B731" s="1"/>
      <c r="C731" s="1"/>
      <c r="D731" s="1"/>
      <c r="E731" s="1"/>
      <c r="F731" s="1"/>
      <c r="G731" s="1"/>
      <c r="H731" s="1"/>
      <c r="I731" s="1"/>
      <c r="J731" s="1"/>
      <c r="K731" s="1"/>
      <c r="L731" s="1"/>
      <c r="M731" s="1"/>
      <c r="N731" s="1"/>
      <c r="O731" s="1"/>
      <c r="P731" s="1"/>
      <c r="Q731" s="1"/>
    </row>
    <row r="732" spans="1:17" x14ac:dyDescent="0.35">
      <c r="A732" s="1"/>
      <c r="B732" s="1"/>
      <c r="C732" s="1"/>
      <c r="D732" s="1"/>
      <c r="E732" s="1"/>
      <c r="F732" s="1"/>
      <c r="G732" s="1"/>
      <c r="H732" s="1"/>
      <c r="I732" s="1"/>
      <c r="J732" s="1"/>
      <c r="K732" s="1"/>
      <c r="L732" s="1"/>
      <c r="M732" s="1"/>
      <c r="N732" s="1"/>
      <c r="O732" s="1"/>
      <c r="P732" s="1"/>
      <c r="Q732" s="1"/>
    </row>
    <row r="733" spans="1:17" x14ac:dyDescent="0.35">
      <c r="A733" s="1"/>
      <c r="B733" s="1"/>
      <c r="C733" s="1"/>
      <c r="D733" s="1"/>
      <c r="E733" s="1"/>
      <c r="F733" s="1"/>
      <c r="G733" s="1"/>
      <c r="H733" s="1"/>
      <c r="I733" s="1"/>
      <c r="J733" s="1"/>
      <c r="K733" s="1"/>
      <c r="L733" s="1"/>
      <c r="M733" s="1"/>
      <c r="N733" s="1"/>
      <c r="O733" s="1"/>
      <c r="P733" s="1"/>
      <c r="Q733" s="1"/>
    </row>
    <row r="734" spans="1:17" x14ac:dyDescent="0.35">
      <c r="A734" s="1"/>
      <c r="B734" s="1"/>
      <c r="C734" s="1"/>
      <c r="D734" s="1"/>
      <c r="E734" s="1"/>
      <c r="F734" s="1"/>
      <c r="G734" s="1"/>
      <c r="H734" s="1"/>
      <c r="I734" s="1"/>
      <c r="J734" s="1"/>
      <c r="K734" s="1"/>
      <c r="L734" s="1"/>
      <c r="M734" s="1"/>
      <c r="N734" s="1"/>
      <c r="O734" s="1"/>
      <c r="P734" s="1"/>
      <c r="Q734" s="1"/>
    </row>
    <row r="735" spans="1:17" x14ac:dyDescent="0.35">
      <c r="A735" s="1"/>
      <c r="B735" s="1"/>
      <c r="C735" s="1"/>
      <c r="D735" s="1"/>
      <c r="E735" s="1"/>
      <c r="F735" s="1"/>
      <c r="G735" s="1"/>
      <c r="H735" s="1"/>
      <c r="I735" s="1"/>
      <c r="J735" s="1"/>
      <c r="K735" s="1"/>
      <c r="L735" s="1"/>
      <c r="M735" s="1"/>
      <c r="N735" s="1"/>
      <c r="O735" s="1"/>
      <c r="P735" s="1"/>
      <c r="Q735" s="1"/>
    </row>
    <row r="736" spans="1:17" x14ac:dyDescent="0.35">
      <c r="A736" s="1"/>
      <c r="B736" s="1"/>
      <c r="C736" s="1"/>
      <c r="D736" s="1"/>
      <c r="E736" s="1"/>
      <c r="F736" s="1"/>
      <c r="G736" s="1"/>
      <c r="H736" s="1"/>
      <c r="I736" s="1"/>
      <c r="J736" s="1"/>
      <c r="K736" s="1"/>
      <c r="L736" s="1"/>
      <c r="M736" s="1"/>
      <c r="N736" s="1"/>
      <c r="O736" s="1"/>
      <c r="P736" s="1"/>
      <c r="Q736" s="1"/>
    </row>
    <row r="737" spans="1:17" x14ac:dyDescent="0.35">
      <c r="A737" s="1"/>
      <c r="B737" s="1"/>
      <c r="C737" s="1"/>
      <c r="D737" s="1"/>
      <c r="E737" s="1"/>
      <c r="F737" s="1"/>
      <c r="G737" s="1"/>
      <c r="H737" s="1"/>
      <c r="I737" s="1"/>
      <c r="J737" s="1"/>
      <c r="K737" s="1"/>
      <c r="L737" s="1"/>
      <c r="M737" s="1"/>
      <c r="N737" s="1"/>
      <c r="O737" s="1"/>
      <c r="P737" s="1"/>
      <c r="Q737" s="1"/>
    </row>
    <row r="738" spans="1:17" x14ac:dyDescent="0.35">
      <c r="A738" s="1"/>
      <c r="B738" s="1"/>
      <c r="C738" s="1"/>
      <c r="D738" s="1"/>
      <c r="E738" s="1"/>
      <c r="F738" s="1"/>
      <c r="G738" s="1"/>
      <c r="H738" s="1"/>
      <c r="I738" s="1"/>
      <c r="J738" s="1"/>
      <c r="K738" s="1"/>
      <c r="L738" s="1"/>
      <c r="M738" s="1"/>
      <c r="N738" s="1"/>
      <c r="O738" s="1"/>
      <c r="P738" s="1"/>
      <c r="Q738" s="1"/>
    </row>
    <row r="739" spans="1:17" x14ac:dyDescent="0.35">
      <c r="A739" s="1"/>
      <c r="B739" s="1"/>
      <c r="C739" s="1"/>
      <c r="D739" s="1"/>
      <c r="E739" s="1"/>
      <c r="F739" s="1"/>
      <c r="G739" s="1"/>
      <c r="H739" s="1"/>
      <c r="I739" s="1"/>
      <c r="J739" s="1"/>
      <c r="K739" s="1"/>
      <c r="L739" s="1"/>
      <c r="M739" s="1"/>
      <c r="N739" s="1"/>
      <c r="O739" s="1"/>
      <c r="P739" s="1"/>
      <c r="Q739" s="1"/>
    </row>
    <row r="740" spans="1:17" x14ac:dyDescent="0.35">
      <c r="A740" s="1"/>
      <c r="B740" s="1"/>
      <c r="C740" s="1"/>
      <c r="D740" s="1"/>
      <c r="E740" s="1"/>
      <c r="F740" s="1"/>
      <c r="G740" s="1"/>
      <c r="H740" s="1"/>
      <c r="I740" s="1"/>
      <c r="J740" s="1"/>
      <c r="K740" s="1"/>
      <c r="L740" s="1"/>
      <c r="M740" s="1"/>
      <c r="N740" s="1"/>
      <c r="O740" s="1"/>
      <c r="P740" s="1"/>
      <c r="Q740" s="1"/>
    </row>
    <row r="741" spans="1:17" x14ac:dyDescent="0.35">
      <c r="A741" s="1"/>
      <c r="B741" s="1"/>
      <c r="C741" s="1"/>
      <c r="D741" s="1"/>
      <c r="E741" s="1"/>
      <c r="F741" s="1"/>
      <c r="G741" s="1"/>
      <c r="H741" s="1"/>
      <c r="I741" s="1"/>
      <c r="J741" s="1"/>
      <c r="K741" s="1"/>
      <c r="L741" s="1"/>
      <c r="M741" s="1"/>
      <c r="N741" s="1"/>
      <c r="O741" s="1"/>
      <c r="P741" s="1"/>
      <c r="Q741" s="1"/>
    </row>
    <row r="742" spans="1:17" x14ac:dyDescent="0.35">
      <c r="A742" s="1"/>
      <c r="B742" s="1"/>
      <c r="C742" s="1"/>
      <c r="D742" s="1"/>
      <c r="E742" s="1"/>
      <c r="F742" s="1"/>
      <c r="G742" s="1"/>
      <c r="H742" s="1"/>
      <c r="I742" s="1"/>
      <c r="J742" s="1"/>
      <c r="K742" s="1"/>
      <c r="L742" s="1"/>
      <c r="M742" s="1"/>
      <c r="N742" s="1"/>
      <c r="O742" s="1"/>
      <c r="P742" s="1"/>
      <c r="Q742" s="1"/>
    </row>
    <row r="743" spans="1:17" x14ac:dyDescent="0.35">
      <c r="A743" s="1"/>
      <c r="B743" s="1"/>
      <c r="C743" s="1"/>
      <c r="D743" s="1"/>
      <c r="E743" s="1"/>
      <c r="F743" s="1"/>
      <c r="G743" s="1"/>
      <c r="H743" s="1"/>
      <c r="I743" s="1"/>
      <c r="J743" s="1"/>
      <c r="K743" s="1"/>
      <c r="L743" s="1"/>
      <c r="M743" s="1"/>
      <c r="N743" s="1"/>
      <c r="O743" s="1"/>
      <c r="P743" s="1"/>
      <c r="Q743" s="1"/>
    </row>
    <row r="744" spans="1:17" x14ac:dyDescent="0.35">
      <c r="A744" s="1"/>
      <c r="B744" s="1"/>
      <c r="C744" s="1"/>
      <c r="D744" s="1"/>
      <c r="E744" s="1"/>
      <c r="F744" s="1"/>
      <c r="G744" s="1"/>
      <c r="H744" s="1"/>
      <c r="I744" s="1"/>
      <c r="J744" s="1"/>
      <c r="K744" s="1"/>
      <c r="L744" s="1"/>
      <c r="M744" s="1"/>
      <c r="N744" s="1"/>
      <c r="O744" s="1"/>
      <c r="P744" s="1"/>
      <c r="Q744" s="1"/>
    </row>
    <row r="745" spans="1:17" x14ac:dyDescent="0.35">
      <c r="A745" s="1"/>
      <c r="B745" s="1"/>
      <c r="C745" s="1"/>
      <c r="D745" s="1"/>
      <c r="E745" s="1"/>
      <c r="F745" s="1"/>
      <c r="G745" s="1"/>
      <c r="H745" s="1"/>
      <c r="I745" s="1"/>
      <c r="J745" s="1"/>
      <c r="K745" s="1"/>
      <c r="L745" s="1"/>
      <c r="M745" s="1"/>
      <c r="N745" s="1"/>
      <c r="O745" s="1"/>
      <c r="P745" s="1"/>
      <c r="Q745" s="1"/>
    </row>
    <row r="746" spans="1:17" x14ac:dyDescent="0.35">
      <c r="A746" s="1"/>
      <c r="B746" s="1"/>
      <c r="C746" s="1"/>
      <c r="D746" s="1"/>
      <c r="E746" s="1"/>
      <c r="F746" s="1"/>
      <c r="G746" s="1"/>
      <c r="H746" s="1"/>
      <c r="I746" s="1"/>
      <c r="J746" s="1"/>
      <c r="K746" s="1"/>
      <c r="L746" s="1"/>
      <c r="M746" s="1"/>
      <c r="N746" s="1"/>
      <c r="O746" s="1"/>
      <c r="P746" s="1"/>
      <c r="Q746" s="1"/>
    </row>
    <row r="747" spans="1:17" x14ac:dyDescent="0.35">
      <c r="A747" s="1"/>
      <c r="B747" s="1"/>
      <c r="C747" s="1"/>
      <c r="D747" s="1"/>
      <c r="E747" s="1"/>
      <c r="F747" s="1"/>
      <c r="G747" s="1"/>
      <c r="H747" s="1"/>
      <c r="I747" s="1"/>
      <c r="J747" s="1"/>
      <c r="K747" s="1"/>
      <c r="L747" s="1"/>
      <c r="M747" s="1"/>
      <c r="N747" s="1"/>
      <c r="O747" s="1"/>
      <c r="P747" s="1"/>
      <c r="Q747" s="1"/>
    </row>
    <row r="748" spans="1:17" x14ac:dyDescent="0.35">
      <c r="A748" s="1"/>
      <c r="B748" s="1"/>
      <c r="C748" s="1"/>
      <c r="D748" s="1"/>
      <c r="E748" s="1"/>
      <c r="F748" s="1"/>
      <c r="G748" s="1"/>
      <c r="H748" s="1"/>
      <c r="I748" s="1"/>
      <c r="J748" s="1"/>
      <c r="K748" s="1"/>
      <c r="L748" s="1"/>
      <c r="M748" s="1"/>
      <c r="N748" s="1"/>
      <c r="O748" s="1"/>
      <c r="P748" s="1"/>
      <c r="Q748" s="1"/>
    </row>
    <row r="749" spans="1:17" x14ac:dyDescent="0.35">
      <c r="A749" s="1"/>
      <c r="B749" s="1"/>
      <c r="C749" s="1"/>
      <c r="D749" s="1"/>
      <c r="E749" s="1"/>
      <c r="F749" s="1"/>
      <c r="G749" s="1"/>
      <c r="H749" s="1"/>
      <c r="I749" s="1"/>
      <c r="J749" s="1"/>
      <c r="K749" s="1"/>
      <c r="L749" s="1"/>
      <c r="M749" s="1"/>
      <c r="N749" s="1"/>
      <c r="O749" s="1"/>
      <c r="P749" s="1"/>
      <c r="Q749" s="1"/>
    </row>
    <row r="750" spans="1:17" x14ac:dyDescent="0.35">
      <c r="A750" s="1"/>
      <c r="B750" s="1"/>
      <c r="C750" s="1"/>
      <c r="D750" s="1"/>
      <c r="E750" s="1"/>
      <c r="F750" s="1"/>
      <c r="G750" s="1"/>
      <c r="H750" s="1"/>
      <c r="I750" s="1"/>
      <c r="J750" s="1"/>
      <c r="K750" s="1"/>
      <c r="L750" s="1"/>
      <c r="M750" s="1"/>
      <c r="N750" s="1"/>
      <c r="O750" s="1"/>
      <c r="P750" s="1"/>
      <c r="Q750" s="1"/>
    </row>
    <row r="751" spans="1:17" x14ac:dyDescent="0.35">
      <c r="A751" s="1"/>
      <c r="B751" s="1"/>
      <c r="C751" s="1"/>
      <c r="D751" s="1"/>
      <c r="E751" s="1"/>
      <c r="F751" s="1"/>
      <c r="G751" s="1"/>
      <c r="H751" s="1"/>
      <c r="I751" s="1"/>
      <c r="J751" s="1"/>
      <c r="K751" s="1"/>
      <c r="L751" s="1"/>
      <c r="M751" s="1"/>
      <c r="N751" s="1"/>
      <c r="O751" s="1"/>
      <c r="P751" s="1"/>
      <c r="Q751" s="1"/>
    </row>
    <row r="752" spans="1:17" x14ac:dyDescent="0.35">
      <c r="A752" s="1"/>
      <c r="B752" s="1"/>
      <c r="C752" s="1"/>
      <c r="D752" s="1"/>
      <c r="E752" s="1"/>
      <c r="F752" s="1"/>
      <c r="G752" s="1"/>
      <c r="H752" s="1"/>
      <c r="I752" s="1"/>
      <c r="J752" s="1"/>
      <c r="K752" s="1"/>
      <c r="L752" s="1"/>
      <c r="M752" s="1"/>
      <c r="N752" s="1"/>
      <c r="O752" s="1"/>
      <c r="P752" s="1"/>
      <c r="Q752" s="1"/>
    </row>
    <row r="753" spans="1:17" x14ac:dyDescent="0.35">
      <c r="A753" s="1"/>
      <c r="B753" s="1"/>
      <c r="C753" s="1"/>
      <c r="D753" s="1"/>
      <c r="E753" s="1"/>
      <c r="F753" s="1"/>
      <c r="G753" s="1"/>
      <c r="H753" s="1"/>
      <c r="I753" s="1"/>
      <c r="J753" s="1"/>
      <c r="K753" s="1"/>
      <c r="L753" s="1"/>
      <c r="M753" s="1"/>
      <c r="N753" s="1"/>
      <c r="O753" s="1"/>
      <c r="P753" s="1"/>
      <c r="Q753" s="1"/>
    </row>
    <row r="754" spans="1:17" x14ac:dyDescent="0.35">
      <c r="A754" s="1"/>
      <c r="B754" s="1"/>
      <c r="C754" s="1"/>
      <c r="D754" s="1"/>
      <c r="E754" s="1"/>
      <c r="F754" s="1"/>
      <c r="G754" s="1"/>
      <c r="H754" s="1"/>
      <c r="I754" s="1"/>
      <c r="J754" s="1"/>
      <c r="K754" s="1"/>
      <c r="L754" s="1"/>
      <c r="M754" s="1"/>
      <c r="N754" s="1"/>
      <c r="O754" s="1"/>
      <c r="P754" s="1"/>
      <c r="Q754" s="1"/>
    </row>
    <row r="755" spans="1:17" x14ac:dyDescent="0.35">
      <c r="A755" s="1"/>
      <c r="B755" s="1"/>
      <c r="C755" s="1"/>
      <c r="D755" s="1"/>
      <c r="E755" s="1"/>
      <c r="F755" s="1"/>
      <c r="G755" s="1"/>
      <c r="H755" s="1"/>
      <c r="I755" s="1"/>
      <c r="J755" s="1"/>
      <c r="K755" s="1"/>
      <c r="L755" s="1"/>
      <c r="M755" s="1"/>
      <c r="N755" s="1"/>
      <c r="O755" s="1"/>
      <c r="P755" s="1"/>
      <c r="Q755" s="1"/>
    </row>
    <row r="756" spans="1:17" x14ac:dyDescent="0.35">
      <c r="A756" s="1"/>
      <c r="B756" s="1"/>
      <c r="C756" s="1"/>
      <c r="D756" s="1"/>
      <c r="E756" s="1"/>
      <c r="F756" s="1"/>
      <c r="G756" s="1"/>
      <c r="H756" s="1"/>
      <c r="I756" s="1"/>
      <c r="J756" s="1"/>
      <c r="K756" s="1"/>
      <c r="L756" s="1"/>
      <c r="M756" s="1"/>
      <c r="N756" s="1"/>
      <c r="O756" s="1"/>
      <c r="P756" s="1"/>
      <c r="Q756" s="1"/>
    </row>
    <row r="757" spans="1:17" x14ac:dyDescent="0.35">
      <c r="A757" s="1"/>
      <c r="B757" s="1"/>
      <c r="C757" s="1"/>
      <c r="D757" s="1"/>
      <c r="E757" s="1"/>
      <c r="F757" s="1"/>
      <c r="G757" s="1"/>
      <c r="H757" s="1"/>
      <c r="I757" s="1"/>
      <c r="J757" s="1"/>
      <c r="K757" s="1"/>
      <c r="L757" s="1"/>
      <c r="M757" s="1"/>
      <c r="N757" s="1"/>
      <c r="O757" s="1"/>
      <c r="P757" s="1"/>
      <c r="Q757" s="1"/>
    </row>
    <row r="758" spans="1:17" x14ac:dyDescent="0.35">
      <c r="A758" s="1"/>
      <c r="B758" s="1"/>
      <c r="C758" s="1"/>
      <c r="D758" s="1"/>
      <c r="E758" s="1"/>
      <c r="F758" s="1"/>
      <c r="G758" s="1"/>
      <c r="H758" s="1"/>
      <c r="I758" s="1"/>
      <c r="J758" s="1"/>
      <c r="K758" s="1"/>
      <c r="L758" s="1"/>
      <c r="M758" s="1"/>
      <c r="N758" s="1"/>
      <c r="O758" s="1"/>
      <c r="P758" s="1"/>
      <c r="Q758" s="1"/>
    </row>
    <row r="759" spans="1:17" x14ac:dyDescent="0.35">
      <c r="A759" s="1"/>
      <c r="B759" s="1"/>
      <c r="C759" s="1"/>
      <c r="D759" s="1"/>
      <c r="E759" s="1"/>
      <c r="F759" s="1"/>
      <c r="G759" s="1"/>
      <c r="H759" s="1"/>
      <c r="I759" s="1"/>
      <c r="J759" s="1"/>
      <c r="K759" s="1"/>
      <c r="L759" s="1"/>
      <c r="M759" s="1"/>
      <c r="N759" s="1"/>
      <c r="O759" s="1"/>
      <c r="P759" s="1"/>
      <c r="Q759" s="1"/>
    </row>
    <row r="760" spans="1:17" x14ac:dyDescent="0.35">
      <c r="A760" s="1"/>
      <c r="B760" s="1"/>
      <c r="C760" s="1"/>
      <c r="D760" s="1"/>
      <c r="E760" s="1"/>
      <c r="F760" s="1"/>
      <c r="G760" s="1"/>
      <c r="H760" s="1"/>
      <c r="I760" s="1"/>
      <c r="J760" s="1"/>
      <c r="K760" s="1"/>
      <c r="L760" s="1"/>
      <c r="M760" s="1"/>
      <c r="N760" s="1"/>
      <c r="O760" s="1"/>
      <c r="P760" s="1"/>
      <c r="Q760" s="1"/>
    </row>
    <row r="761" spans="1:17" x14ac:dyDescent="0.35">
      <c r="A761" s="1"/>
      <c r="B761" s="1"/>
      <c r="C761" s="1"/>
      <c r="D761" s="1"/>
      <c r="E761" s="1"/>
      <c r="F761" s="1"/>
      <c r="G761" s="1"/>
      <c r="H761" s="1"/>
      <c r="I761" s="1"/>
      <c r="J761" s="1"/>
      <c r="K761" s="1"/>
      <c r="L761" s="1"/>
      <c r="M761" s="1"/>
      <c r="N761" s="1"/>
      <c r="O761" s="1"/>
      <c r="P761" s="1"/>
      <c r="Q761" s="1"/>
    </row>
    <row r="762" spans="1:17" x14ac:dyDescent="0.35">
      <c r="A762" s="1"/>
      <c r="B762" s="1"/>
      <c r="C762" s="1"/>
      <c r="D762" s="1"/>
      <c r="E762" s="1"/>
      <c r="F762" s="1"/>
      <c r="G762" s="1"/>
      <c r="H762" s="1"/>
      <c r="I762" s="1"/>
      <c r="J762" s="1"/>
      <c r="K762" s="1"/>
      <c r="L762" s="1"/>
      <c r="M762" s="1"/>
      <c r="N762" s="1"/>
      <c r="O762" s="1"/>
      <c r="P762" s="1"/>
      <c r="Q762" s="1"/>
    </row>
    <row r="763" spans="1:17" x14ac:dyDescent="0.35">
      <c r="A763" s="1"/>
      <c r="B763" s="1"/>
      <c r="C763" s="1"/>
      <c r="D763" s="1"/>
      <c r="E763" s="1"/>
      <c r="F763" s="1"/>
      <c r="G763" s="1"/>
      <c r="H763" s="1"/>
      <c r="I763" s="1"/>
      <c r="J763" s="1"/>
      <c r="K763" s="1"/>
      <c r="L763" s="1"/>
      <c r="M763" s="1"/>
      <c r="N763" s="1"/>
      <c r="O763" s="1"/>
      <c r="P763" s="1"/>
      <c r="Q763" s="1"/>
    </row>
    <row r="764" spans="1:17" x14ac:dyDescent="0.35">
      <c r="A764" s="1"/>
      <c r="B764" s="1"/>
      <c r="C764" s="1"/>
      <c r="D764" s="1"/>
      <c r="E764" s="1"/>
      <c r="F764" s="1"/>
      <c r="G764" s="1"/>
      <c r="H764" s="1"/>
      <c r="I764" s="1"/>
      <c r="J764" s="1"/>
      <c r="K764" s="1"/>
      <c r="L764" s="1"/>
      <c r="M764" s="1"/>
      <c r="N764" s="1"/>
      <c r="O764" s="1"/>
      <c r="P764" s="1"/>
      <c r="Q764" s="1"/>
    </row>
    <row r="765" spans="1:17" x14ac:dyDescent="0.35">
      <c r="A765" s="1"/>
      <c r="B765" s="1"/>
      <c r="C765" s="1"/>
      <c r="D765" s="1"/>
      <c r="E765" s="1"/>
      <c r="F765" s="1"/>
      <c r="G765" s="1"/>
      <c r="H765" s="1"/>
      <c r="I765" s="1"/>
      <c r="J765" s="1"/>
      <c r="K765" s="1"/>
      <c r="L765" s="1"/>
      <c r="M765" s="1"/>
      <c r="N765" s="1"/>
      <c r="O765" s="1"/>
      <c r="P765" s="1"/>
      <c r="Q765" s="1"/>
    </row>
    <row r="766" spans="1:17" x14ac:dyDescent="0.35">
      <c r="A766" s="1"/>
      <c r="B766" s="1"/>
      <c r="C766" s="1"/>
      <c r="D766" s="1"/>
      <c r="E766" s="1"/>
      <c r="F766" s="1"/>
      <c r="G766" s="1"/>
      <c r="H766" s="1"/>
      <c r="I766" s="1"/>
      <c r="J766" s="1"/>
      <c r="K766" s="1"/>
      <c r="L766" s="1"/>
      <c r="M766" s="1"/>
      <c r="N766" s="1"/>
      <c r="O766" s="1"/>
      <c r="P766" s="1"/>
      <c r="Q766" s="1"/>
    </row>
    <row r="767" spans="1:17" x14ac:dyDescent="0.35">
      <c r="A767" s="1"/>
      <c r="B767" s="1"/>
      <c r="C767" s="1"/>
      <c r="D767" s="1"/>
      <c r="E767" s="1"/>
      <c r="F767" s="1"/>
      <c r="G767" s="1"/>
      <c r="H767" s="1"/>
      <c r="I767" s="1"/>
      <c r="J767" s="1"/>
      <c r="K767" s="1"/>
      <c r="L767" s="1"/>
      <c r="M767" s="1"/>
      <c r="N767" s="1"/>
      <c r="O767" s="1"/>
      <c r="P767" s="1"/>
      <c r="Q767" s="1"/>
    </row>
    <row r="768" spans="1:17" x14ac:dyDescent="0.35">
      <c r="A768" s="1"/>
      <c r="B768" s="1"/>
      <c r="C768" s="1"/>
      <c r="D768" s="1"/>
      <c r="E768" s="1"/>
      <c r="F768" s="1"/>
      <c r="G768" s="1"/>
      <c r="H768" s="1"/>
      <c r="I768" s="1"/>
      <c r="J768" s="1"/>
      <c r="K768" s="1"/>
      <c r="L768" s="1"/>
      <c r="M768" s="1"/>
      <c r="N768" s="1"/>
      <c r="O768" s="1"/>
      <c r="P768" s="1"/>
      <c r="Q768" s="1"/>
    </row>
    <row r="769" spans="1:17" x14ac:dyDescent="0.35">
      <c r="A769" s="1"/>
      <c r="B769" s="1"/>
      <c r="C769" s="1"/>
      <c r="D769" s="1"/>
      <c r="E769" s="1"/>
      <c r="F769" s="1"/>
      <c r="G769" s="1"/>
      <c r="H769" s="1"/>
      <c r="I769" s="1"/>
      <c r="J769" s="1"/>
      <c r="K769" s="1"/>
      <c r="L769" s="1"/>
      <c r="M769" s="1"/>
      <c r="N769" s="1"/>
      <c r="O769" s="1"/>
      <c r="P769" s="1"/>
      <c r="Q769" s="1"/>
    </row>
    <row r="770" spans="1:17" x14ac:dyDescent="0.35">
      <c r="A770" s="1"/>
      <c r="B770" s="1"/>
      <c r="C770" s="1"/>
      <c r="D770" s="1"/>
      <c r="E770" s="1"/>
      <c r="F770" s="1"/>
      <c r="G770" s="1"/>
      <c r="H770" s="1"/>
      <c r="I770" s="1"/>
      <c r="J770" s="1"/>
      <c r="K770" s="1"/>
      <c r="L770" s="1"/>
      <c r="M770" s="1"/>
      <c r="N770" s="1"/>
      <c r="O770" s="1"/>
      <c r="P770" s="1"/>
      <c r="Q770" s="1"/>
    </row>
    <row r="771" spans="1:17" x14ac:dyDescent="0.35">
      <c r="A771" s="1"/>
      <c r="B771" s="1"/>
      <c r="C771" s="1"/>
      <c r="D771" s="1"/>
      <c r="E771" s="1"/>
      <c r="F771" s="1"/>
      <c r="G771" s="1"/>
      <c r="H771" s="1"/>
      <c r="I771" s="1"/>
      <c r="J771" s="1"/>
      <c r="K771" s="1"/>
      <c r="L771" s="1"/>
      <c r="M771" s="1"/>
      <c r="N771" s="1"/>
      <c r="O771" s="1"/>
      <c r="P771" s="1"/>
      <c r="Q771" s="1"/>
    </row>
    <row r="772" spans="1:17" x14ac:dyDescent="0.35">
      <c r="A772" s="1"/>
      <c r="B772" s="1"/>
      <c r="C772" s="1"/>
      <c r="D772" s="1"/>
      <c r="E772" s="1"/>
      <c r="F772" s="1"/>
      <c r="G772" s="1"/>
      <c r="H772" s="1"/>
      <c r="I772" s="1"/>
      <c r="J772" s="1"/>
      <c r="K772" s="1"/>
      <c r="L772" s="1"/>
      <c r="M772" s="1"/>
      <c r="N772" s="1"/>
      <c r="O772" s="1"/>
      <c r="P772" s="1"/>
      <c r="Q772" s="1"/>
    </row>
    <row r="773" spans="1:17" x14ac:dyDescent="0.35">
      <c r="A773" s="1"/>
      <c r="B773" s="1"/>
      <c r="C773" s="1"/>
      <c r="D773" s="1"/>
      <c r="E773" s="1"/>
      <c r="F773" s="1"/>
      <c r="G773" s="1"/>
      <c r="H773" s="1"/>
      <c r="I773" s="1"/>
      <c r="J773" s="1"/>
      <c r="K773" s="1"/>
      <c r="L773" s="1"/>
      <c r="M773" s="1"/>
      <c r="N773" s="1"/>
      <c r="O773" s="1"/>
      <c r="P773" s="1"/>
      <c r="Q773" s="1"/>
    </row>
    <row r="774" spans="1:17" x14ac:dyDescent="0.35">
      <c r="A774" s="1"/>
      <c r="B774" s="1"/>
      <c r="C774" s="1"/>
      <c r="D774" s="1"/>
      <c r="E774" s="1"/>
      <c r="F774" s="1"/>
      <c r="G774" s="1"/>
      <c r="H774" s="1"/>
      <c r="I774" s="1"/>
      <c r="J774" s="1"/>
      <c r="K774" s="1"/>
      <c r="L774" s="1"/>
      <c r="M774" s="1"/>
      <c r="N774" s="1"/>
      <c r="O774" s="1"/>
      <c r="P774" s="1"/>
      <c r="Q774" s="1"/>
    </row>
    <row r="775" spans="1:17" x14ac:dyDescent="0.35">
      <c r="A775" s="1"/>
      <c r="B775" s="1"/>
      <c r="C775" s="1"/>
      <c r="D775" s="1"/>
      <c r="E775" s="1"/>
      <c r="F775" s="1"/>
      <c r="G775" s="1"/>
      <c r="H775" s="1"/>
      <c r="I775" s="1"/>
      <c r="J775" s="1"/>
      <c r="K775" s="1"/>
      <c r="L775" s="1"/>
      <c r="M775" s="1"/>
      <c r="N775" s="1"/>
      <c r="O775" s="1"/>
      <c r="P775" s="1"/>
      <c r="Q775" s="1"/>
    </row>
    <row r="776" spans="1:17" x14ac:dyDescent="0.35">
      <c r="A776" s="1"/>
      <c r="B776" s="1"/>
      <c r="C776" s="1"/>
      <c r="D776" s="1"/>
      <c r="E776" s="1"/>
      <c r="F776" s="1"/>
      <c r="G776" s="1"/>
      <c r="H776" s="1"/>
      <c r="I776" s="1"/>
      <c r="J776" s="1"/>
      <c r="K776" s="1"/>
      <c r="L776" s="1"/>
      <c r="M776" s="1"/>
      <c r="N776" s="1"/>
      <c r="O776" s="1"/>
      <c r="P776" s="1"/>
      <c r="Q776" s="1"/>
    </row>
    <row r="777" spans="1:17" x14ac:dyDescent="0.35">
      <c r="A777" s="1"/>
      <c r="B777" s="1"/>
      <c r="C777" s="1"/>
      <c r="D777" s="1"/>
      <c r="E777" s="1"/>
      <c r="F777" s="1"/>
      <c r="G777" s="1"/>
      <c r="H777" s="1"/>
      <c r="I777" s="1"/>
      <c r="J777" s="1"/>
      <c r="K777" s="1"/>
      <c r="L777" s="1"/>
      <c r="M777" s="1"/>
      <c r="N777" s="1"/>
      <c r="O777" s="1"/>
      <c r="P777" s="1"/>
      <c r="Q777" s="1"/>
    </row>
    <row r="778" spans="1:17" x14ac:dyDescent="0.35">
      <c r="A778" s="1"/>
      <c r="B778" s="1"/>
      <c r="C778" s="1"/>
      <c r="D778" s="1"/>
      <c r="E778" s="1"/>
      <c r="F778" s="1"/>
      <c r="G778" s="1"/>
      <c r="H778" s="1"/>
      <c r="I778" s="1"/>
      <c r="J778" s="1"/>
      <c r="K778" s="1"/>
      <c r="L778" s="1"/>
      <c r="M778" s="1"/>
      <c r="N778" s="1"/>
      <c r="O778" s="1"/>
      <c r="P778" s="1"/>
      <c r="Q778" s="1"/>
    </row>
    <row r="779" spans="1:17" x14ac:dyDescent="0.35">
      <c r="A779" s="1"/>
      <c r="B779" s="1"/>
      <c r="C779" s="1"/>
      <c r="D779" s="1"/>
      <c r="E779" s="1"/>
      <c r="F779" s="1"/>
      <c r="G779" s="1"/>
      <c r="H779" s="1"/>
      <c r="I779" s="1"/>
      <c r="J779" s="1"/>
      <c r="K779" s="1"/>
      <c r="L779" s="1"/>
      <c r="M779" s="1"/>
      <c r="N779" s="1"/>
      <c r="O779" s="1"/>
      <c r="P779" s="1"/>
      <c r="Q779" s="1"/>
    </row>
    <row r="780" spans="1:17" x14ac:dyDescent="0.35">
      <c r="A780" s="1"/>
      <c r="B780" s="1"/>
      <c r="C780" s="1"/>
      <c r="D780" s="1"/>
      <c r="E780" s="1"/>
      <c r="F780" s="1"/>
      <c r="G780" s="1"/>
      <c r="H780" s="1"/>
      <c r="I780" s="1"/>
      <c r="J780" s="1"/>
      <c r="K780" s="1"/>
      <c r="L780" s="1"/>
      <c r="M780" s="1"/>
      <c r="N780" s="1"/>
      <c r="O780" s="1"/>
      <c r="P780" s="1"/>
      <c r="Q780" s="1"/>
    </row>
    <row r="781" spans="1:17" x14ac:dyDescent="0.35">
      <c r="A781" s="1"/>
      <c r="B781" s="1"/>
      <c r="C781" s="1"/>
      <c r="D781" s="1"/>
      <c r="E781" s="1"/>
      <c r="F781" s="1"/>
      <c r="G781" s="1"/>
      <c r="H781" s="1"/>
      <c r="I781" s="1"/>
      <c r="J781" s="1"/>
      <c r="K781" s="1"/>
      <c r="L781" s="1"/>
      <c r="M781" s="1"/>
      <c r="N781" s="1"/>
      <c r="O781" s="1"/>
      <c r="P781" s="1"/>
      <c r="Q781" s="1"/>
    </row>
    <row r="782" spans="1:17" x14ac:dyDescent="0.35">
      <c r="A782" s="1"/>
      <c r="B782" s="1"/>
      <c r="C782" s="1"/>
      <c r="D782" s="1"/>
      <c r="E782" s="1"/>
      <c r="F782" s="1"/>
      <c r="G782" s="1"/>
      <c r="H782" s="1"/>
      <c r="I782" s="1"/>
      <c r="J782" s="1"/>
      <c r="K782" s="1"/>
      <c r="L782" s="1"/>
      <c r="M782" s="1"/>
      <c r="N782" s="1"/>
      <c r="O782" s="1"/>
      <c r="P782" s="1"/>
      <c r="Q782" s="1"/>
    </row>
    <row r="783" spans="1:17" x14ac:dyDescent="0.35">
      <c r="A783" s="1"/>
      <c r="B783" s="1"/>
      <c r="C783" s="1"/>
      <c r="D783" s="1"/>
      <c r="E783" s="1"/>
      <c r="F783" s="1"/>
      <c r="G783" s="1"/>
      <c r="H783" s="1"/>
      <c r="I783" s="1"/>
      <c r="J783" s="1"/>
      <c r="K783" s="1"/>
      <c r="L783" s="1"/>
      <c r="M783" s="1"/>
      <c r="N783" s="1"/>
      <c r="O783" s="1"/>
      <c r="P783" s="1"/>
      <c r="Q783" s="1"/>
    </row>
    <row r="784" spans="1:17" x14ac:dyDescent="0.35">
      <c r="A784" s="1"/>
      <c r="B784" s="1"/>
      <c r="C784" s="1"/>
      <c r="D784" s="1"/>
      <c r="E784" s="1"/>
      <c r="F784" s="1"/>
      <c r="G784" s="1"/>
      <c r="H784" s="1"/>
      <c r="I784" s="1"/>
      <c r="J784" s="1"/>
      <c r="K784" s="1"/>
      <c r="L784" s="1"/>
      <c r="M784" s="1"/>
      <c r="N784" s="1"/>
      <c r="O784" s="1"/>
      <c r="P784" s="1"/>
      <c r="Q784" s="1"/>
    </row>
    <row r="785" spans="1:17" x14ac:dyDescent="0.35">
      <c r="A785" s="1"/>
      <c r="B785" s="1"/>
      <c r="C785" s="1"/>
      <c r="D785" s="1"/>
      <c r="E785" s="1"/>
      <c r="F785" s="1"/>
      <c r="G785" s="1"/>
      <c r="H785" s="1"/>
      <c r="I785" s="1"/>
      <c r="J785" s="1"/>
      <c r="K785" s="1"/>
      <c r="L785" s="1"/>
      <c r="M785" s="1"/>
      <c r="N785" s="1"/>
      <c r="O785" s="1"/>
      <c r="P785" s="1"/>
      <c r="Q785" s="1"/>
    </row>
    <row r="786" spans="1:17" x14ac:dyDescent="0.35">
      <c r="A786" s="1"/>
      <c r="B786" s="1"/>
      <c r="C786" s="1"/>
      <c r="D786" s="1"/>
      <c r="E786" s="1"/>
      <c r="F786" s="1"/>
      <c r="G786" s="1"/>
      <c r="H786" s="1"/>
      <c r="I786" s="1"/>
      <c r="J786" s="1"/>
      <c r="K786" s="1"/>
      <c r="L786" s="1"/>
      <c r="M786" s="1"/>
      <c r="N786" s="1"/>
      <c r="O786" s="1"/>
      <c r="P786" s="1"/>
      <c r="Q786" s="1"/>
    </row>
    <row r="787" spans="1:17" x14ac:dyDescent="0.35">
      <c r="A787" s="1"/>
      <c r="B787" s="1"/>
      <c r="C787" s="1"/>
      <c r="D787" s="1"/>
      <c r="E787" s="1"/>
      <c r="F787" s="1"/>
      <c r="G787" s="1"/>
      <c r="H787" s="1"/>
      <c r="I787" s="1"/>
      <c r="J787" s="1"/>
      <c r="K787" s="1"/>
      <c r="L787" s="1"/>
      <c r="M787" s="1"/>
      <c r="N787" s="1"/>
      <c r="O787" s="1"/>
      <c r="P787" s="1"/>
      <c r="Q787" s="1"/>
    </row>
    <row r="788" spans="1:17" x14ac:dyDescent="0.35">
      <c r="A788" s="1"/>
      <c r="B788" s="1"/>
      <c r="C788" s="1"/>
      <c r="D788" s="1"/>
      <c r="E788" s="1"/>
      <c r="F788" s="1"/>
      <c r="G788" s="1"/>
      <c r="H788" s="1"/>
      <c r="I788" s="1"/>
      <c r="J788" s="1"/>
      <c r="K788" s="1"/>
      <c r="L788" s="1"/>
      <c r="M788" s="1"/>
      <c r="N788" s="1"/>
      <c r="O788" s="1"/>
      <c r="P788" s="1"/>
      <c r="Q788" s="1"/>
    </row>
    <row r="789" spans="1:17" x14ac:dyDescent="0.35">
      <c r="A789" s="1"/>
      <c r="B789" s="1"/>
      <c r="C789" s="1"/>
      <c r="D789" s="1"/>
      <c r="E789" s="1"/>
      <c r="F789" s="1"/>
      <c r="G789" s="1"/>
      <c r="H789" s="1"/>
      <c r="I789" s="1"/>
      <c r="J789" s="1"/>
      <c r="K789" s="1"/>
      <c r="L789" s="1"/>
      <c r="M789" s="1"/>
      <c r="N789" s="1"/>
      <c r="O789" s="1"/>
      <c r="P789" s="1"/>
      <c r="Q789" s="1"/>
    </row>
    <row r="790" spans="1:17" x14ac:dyDescent="0.35">
      <c r="A790" s="1"/>
      <c r="B790" s="1"/>
      <c r="C790" s="1"/>
      <c r="D790" s="1"/>
      <c r="E790" s="1"/>
      <c r="F790" s="1"/>
      <c r="G790" s="1"/>
      <c r="H790" s="1"/>
      <c r="I790" s="1"/>
      <c r="J790" s="1"/>
      <c r="K790" s="1"/>
      <c r="L790" s="1"/>
      <c r="M790" s="1"/>
      <c r="N790" s="1"/>
      <c r="O790" s="1"/>
      <c r="P790" s="1"/>
      <c r="Q790" s="1"/>
    </row>
    <row r="791" spans="1:17" x14ac:dyDescent="0.35">
      <c r="A791" s="1"/>
      <c r="B791" s="1"/>
      <c r="C791" s="1"/>
      <c r="D791" s="1"/>
      <c r="E791" s="1"/>
      <c r="F791" s="1"/>
      <c r="G791" s="1"/>
      <c r="H791" s="1"/>
      <c r="I791" s="1"/>
      <c r="J791" s="1"/>
      <c r="K791" s="1"/>
      <c r="L791" s="1"/>
      <c r="M791" s="1"/>
      <c r="N791" s="1"/>
      <c r="O791" s="1"/>
      <c r="P791" s="1"/>
      <c r="Q791" s="1"/>
    </row>
    <row r="792" spans="1:17" x14ac:dyDescent="0.35">
      <c r="A792" s="1"/>
      <c r="B792" s="1"/>
      <c r="C792" s="1"/>
      <c r="D792" s="1"/>
      <c r="E792" s="1"/>
      <c r="F792" s="1"/>
      <c r="G792" s="1"/>
      <c r="H792" s="1"/>
      <c r="I792" s="1"/>
      <c r="J792" s="1"/>
      <c r="K792" s="1"/>
      <c r="L792" s="1"/>
      <c r="M792" s="1"/>
      <c r="N792" s="1"/>
      <c r="O792" s="1"/>
      <c r="P792" s="1"/>
      <c r="Q792" s="1"/>
    </row>
    <row r="793" spans="1:17" x14ac:dyDescent="0.35">
      <c r="A793" s="1"/>
      <c r="B793" s="1"/>
      <c r="C793" s="1"/>
      <c r="D793" s="1"/>
      <c r="E793" s="1"/>
      <c r="F793" s="1"/>
      <c r="G793" s="1"/>
      <c r="H793" s="1"/>
      <c r="I793" s="1"/>
      <c r="J793" s="1"/>
      <c r="K793" s="1"/>
      <c r="L793" s="1"/>
      <c r="M793" s="1"/>
      <c r="N793" s="1"/>
      <c r="O793" s="1"/>
      <c r="P793" s="1"/>
      <c r="Q793" s="1"/>
    </row>
    <row r="794" spans="1:17" x14ac:dyDescent="0.35">
      <c r="A794" s="1"/>
      <c r="B794" s="1"/>
      <c r="C794" s="1"/>
      <c r="D794" s="1"/>
      <c r="E794" s="1"/>
      <c r="F794" s="1"/>
      <c r="G794" s="1"/>
      <c r="H794" s="1"/>
      <c r="I794" s="1"/>
      <c r="J794" s="1"/>
      <c r="K794" s="1"/>
      <c r="L794" s="1"/>
      <c r="M794" s="1"/>
      <c r="N794" s="1"/>
      <c r="O794" s="1"/>
      <c r="P794" s="1"/>
      <c r="Q794" s="1"/>
    </row>
    <row r="795" spans="1:17" x14ac:dyDescent="0.35">
      <c r="A795" s="1"/>
      <c r="B795" s="1"/>
      <c r="C795" s="1"/>
      <c r="D795" s="1"/>
      <c r="E795" s="1"/>
      <c r="F795" s="1"/>
      <c r="G795" s="1"/>
      <c r="H795" s="1"/>
      <c r="I795" s="1"/>
      <c r="J795" s="1"/>
      <c r="K795" s="1"/>
      <c r="L795" s="1"/>
      <c r="M795" s="1"/>
      <c r="N795" s="1"/>
      <c r="O795" s="1"/>
      <c r="P795" s="1"/>
      <c r="Q795" s="1"/>
    </row>
    <row r="796" spans="1:17" x14ac:dyDescent="0.35">
      <c r="A796" s="1"/>
      <c r="B796" s="1"/>
      <c r="C796" s="1"/>
      <c r="D796" s="1"/>
      <c r="E796" s="1"/>
      <c r="F796" s="1"/>
      <c r="G796" s="1"/>
      <c r="H796" s="1"/>
      <c r="I796" s="1"/>
      <c r="J796" s="1"/>
      <c r="K796" s="1"/>
      <c r="L796" s="1"/>
      <c r="M796" s="1"/>
      <c r="N796" s="1"/>
      <c r="O796" s="1"/>
      <c r="P796" s="1"/>
      <c r="Q796" s="1"/>
    </row>
    <row r="797" spans="1:17" x14ac:dyDescent="0.35">
      <c r="A797" s="1"/>
      <c r="B797" s="1"/>
      <c r="C797" s="1"/>
      <c r="D797" s="1"/>
      <c r="E797" s="1"/>
      <c r="F797" s="1"/>
      <c r="G797" s="1"/>
      <c r="H797" s="1"/>
      <c r="I797" s="1"/>
      <c r="J797" s="1"/>
      <c r="K797" s="1"/>
      <c r="L797" s="1"/>
      <c r="M797" s="1"/>
      <c r="N797" s="1"/>
      <c r="O797" s="1"/>
      <c r="P797" s="1"/>
      <c r="Q797" s="1"/>
    </row>
    <row r="798" spans="1:17" x14ac:dyDescent="0.35">
      <c r="A798" s="1"/>
      <c r="B798" s="1"/>
      <c r="C798" s="1"/>
      <c r="D798" s="1"/>
      <c r="E798" s="1"/>
      <c r="F798" s="1"/>
      <c r="G798" s="1"/>
      <c r="H798" s="1"/>
      <c r="I798" s="1"/>
      <c r="J798" s="1"/>
      <c r="K798" s="1"/>
      <c r="L798" s="1"/>
      <c r="M798" s="1"/>
      <c r="N798" s="1"/>
      <c r="O798" s="1"/>
      <c r="P798" s="1"/>
      <c r="Q798" s="1"/>
    </row>
    <row r="799" spans="1:17" x14ac:dyDescent="0.35">
      <c r="A799" s="1"/>
      <c r="B799" s="1"/>
      <c r="C799" s="1"/>
      <c r="D799" s="1"/>
      <c r="E799" s="1"/>
      <c r="F799" s="1"/>
      <c r="G799" s="1"/>
      <c r="H799" s="1"/>
      <c r="I799" s="1"/>
      <c r="J799" s="1"/>
      <c r="K799" s="1"/>
      <c r="L799" s="1"/>
      <c r="M799" s="1"/>
      <c r="N799" s="1"/>
      <c r="O799" s="1"/>
      <c r="P799" s="1"/>
      <c r="Q799" s="1"/>
    </row>
    <row r="800" spans="1:17" x14ac:dyDescent="0.35">
      <c r="A800" s="1"/>
      <c r="B800" s="1"/>
      <c r="C800" s="1"/>
      <c r="D800" s="1"/>
      <c r="E800" s="1"/>
      <c r="F800" s="1"/>
      <c r="G800" s="1"/>
      <c r="H800" s="1"/>
      <c r="I800" s="1"/>
      <c r="J800" s="1"/>
      <c r="K800" s="1"/>
      <c r="L800" s="1"/>
      <c r="M800" s="1"/>
      <c r="N800" s="1"/>
      <c r="O800" s="1"/>
      <c r="P800" s="1"/>
      <c r="Q800" s="1"/>
    </row>
    <row r="801" spans="1:17" x14ac:dyDescent="0.35">
      <c r="A801" s="1"/>
      <c r="B801" s="1"/>
      <c r="C801" s="1"/>
      <c r="D801" s="1"/>
      <c r="E801" s="1"/>
      <c r="F801" s="1"/>
      <c r="G801" s="1"/>
      <c r="H801" s="1"/>
      <c r="I801" s="1"/>
      <c r="J801" s="1"/>
      <c r="K801" s="1"/>
      <c r="L801" s="1"/>
      <c r="M801" s="1"/>
      <c r="N801" s="1"/>
      <c r="O801" s="1"/>
      <c r="P801" s="1"/>
      <c r="Q801" s="1"/>
    </row>
    <row r="802" spans="1:17" x14ac:dyDescent="0.35">
      <c r="A802" s="1"/>
      <c r="B802" s="1"/>
      <c r="C802" s="1"/>
      <c r="D802" s="1"/>
      <c r="E802" s="1"/>
      <c r="F802" s="1"/>
      <c r="G802" s="1"/>
      <c r="H802" s="1"/>
      <c r="I802" s="1"/>
      <c r="J802" s="1"/>
      <c r="K802" s="1"/>
      <c r="L802" s="1"/>
      <c r="M802" s="1"/>
      <c r="N802" s="1"/>
      <c r="O802" s="1"/>
      <c r="P802" s="1"/>
      <c r="Q802" s="1"/>
    </row>
    <row r="803" spans="1:17" x14ac:dyDescent="0.35">
      <c r="A803" s="1"/>
      <c r="B803" s="1"/>
      <c r="C803" s="1"/>
      <c r="D803" s="1"/>
      <c r="E803" s="1"/>
      <c r="F803" s="1"/>
      <c r="G803" s="1"/>
      <c r="H803" s="1"/>
      <c r="I803" s="1"/>
      <c r="J803" s="1"/>
      <c r="K803" s="1"/>
      <c r="L803" s="1"/>
      <c r="M803" s="1"/>
      <c r="N803" s="1"/>
      <c r="O803" s="1"/>
      <c r="P803" s="1"/>
      <c r="Q803" s="1"/>
    </row>
    <row r="804" spans="1:17" x14ac:dyDescent="0.35">
      <c r="A804" s="1"/>
      <c r="B804" s="1"/>
      <c r="C804" s="1"/>
      <c r="D804" s="1"/>
      <c r="E804" s="1"/>
      <c r="F804" s="1"/>
      <c r="G804" s="1"/>
      <c r="H804" s="1"/>
      <c r="I804" s="1"/>
      <c r="J804" s="1"/>
      <c r="K804" s="1"/>
      <c r="L804" s="1"/>
      <c r="M804" s="1"/>
      <c r="N804" s="1"/>
      <c r="O804" s="1"/>
      <c r="P804" s="1"/>
      <c r="Q804" s="1"/>
    </row>
    <row r="805" spans="1:17" x14ac:dyDescent="0.35">
      <c r="A805" s="1"/>
      <c r="B805" s="1"/>
      <c r="C805" s="1"/>
      <c r="D805" s="1"/>
      <c r="E805" s="1"/>
      <c r="F805" s="1"/>
      <c r="G805" s="1"/>
      <c r="H805" s="1"/>
      <c r="I805" s="1"/>
      <c r="J805" s="1"/>
      <c r="K805" s="1"/>
      <c r="L805" s="1"/>
      <c r="M805" s="1"/>
      <c r="N805" s="1"/>
      <c r="O805" s="1"/>
      <c r="P805" s="1"/>
      <c r="Q805" s="1"/>
    </row>
    <row r="806" spans="1:17" x14ac:dyDescent="0.35">
      <c r="A806" s="1"/>
      <c r="B806" s="1"/>
      <c r="C806" s="1"/>
      <c r="D806" s="1"/>
      <c r="E806" s="1"/>
      <c r="F806" s="1"/>
      <c r="G806" s="1"/>
      <c r="H806" s="1"/>
      <c r="I806" s="1"/>
      <c r="J806" s="1"/>
      <c r="K806" s="1"/>
      <c r="L806" s="1"/>
      <c r="M806" s="1"/>
      <c r="N806" s="1"/>
      <c r="O806" s="1"/>
      <c r="P806" s="1"/>
      <c r="Q806" s="1"/>
    </row>
    <row r="807" spans="1:17" x14ac:dyDescent="0.35">
      <c r="A807" s="1"/>
      <c r="B807" s="1"/>
      <c r="C807" s="1"/>
      <c r="D807" s="1"/>
      <c r="E807" s="1"/>
      <c r="F807" s="1"/>
      <c r="G807" s="1"/>
      <c r="H807" s="1"/>
      <c r="I807" s="1"/>
      <c r="J807" s="1"/>
      <c r="K807" s="1"/>
      <c r="L807" s="1"/>
      <c r="M807" s="1"/>
      <c r="N807" s="1"/>
      <c r="O807" s="1"/>
      <c r="P807" s="1"/>
      <c r="Q807" s="1"/>
    </row>
    <row r="808" spans="1:17" x14ac:dyDescent="0.35">
      <c r="A808" s="1"/>
      <c r="B808" s="1"/>
      <c r="C808" s="1"/>
      <c r="D808" s="1"/>
      <c r="E808" s="1"/>
      <c r="F808" s="1"/>
      <c r="G808" s="1"/>
      <c r="H808" s="1"/>
      <c r="I808" s="1"/>
      <c r="J808" s="1"/>
      <c r="K808" s="1"/>
      <c r="L808" s="1"/>
      <c r="M808" s="1"/>
      <c r="N808" s="1"/>
      <c r="O808" s="1"/>
      <c r="P808" s="1"/>
      <c r="Q808" s="1"/>
    </row>
    <row r="809" spans="1:17" x14ac:dyDescent="0.35">
      <c r="A809" s="1"/>
      <c r="B809" s="1"/>
      <c r="C809" s="1"/>
      <c r="D809" s="1"/>
      <c r="E809" s="1"/>
      <c r="F809" s="1"/>
      <c r="G809" s="1"/>
      <c r="H809" s="1"/>
      <c r="I809" s="1"/>
      <c r="J809" s="1"/>
      <c r="K809" s="1"/>
      <c r="L809" s="1"/>
      <c r="M809" s="1"/>
      <c r="N809" s="1"/>
      <c r="O809" s="1"/>
      <c r="P809" s="1"/>
      <c r="Q809" s="1"/>
    </row>
    <row r="810" spans="1:17" x14ac:dyDescent="0.35">
      <c r="A810" s="1"/>
      <c r="B810" s="1"/>
      <c r="C810" s="1"/>
      <c r="D810" s="1"/>
      <c r="E810" s="1"/>
      <c r="F810" s="1"/>
      <c r="G810" s="1"/>
      <c r="H810" s="1"/>
      <c r="I810" s="1"/>
      <c r="J810" s="1"/>
      <c r="K810" s="1"/>
      <c r="L810" s="1"/>
      <c r="M810" s="1"/>
      <c r="N810" s="1"/>
      <c r="O810" s="1"/>
      <c r="P810" s="1"/>
      <c r="Q810" s="1"/>
    </row>
    <row r="811" spans="1:17" x14ac:dyDescent="0.35">
      <c r="A811" s="1"/>
      <c r="B811" s="1"/>
      <c r="C811" s="1"/>
      <c r="D811" s="1"/>
      <c r="E811" s="1"/>
      <c r="F811" s="1"/>
      <c r="G811" s="1"/>
      <c r="H811" s="1"/>
      <c r="I811" s="1"/>
      <c r="J811" s="1"/>
      <c r="K811" s="1"/>
      <c r="L811" s="1"/>
      <c r="M811" s="1"/>
      <c r="N811" s="1"/>
      <c r="O811" s="1"/>
      <c r="P811" s="1"/>
      <c r="Q811" s="1"/>
    </row>
    <row r="812" spans="1:17" x14ac:dyDescent="0.35">
      <c r="A812" s="1"/>
      <c r="B812" s="1"/>
      <c r="C812" s="1"/>
      <c r="D812" s="1"/>
      <c r="E812" s="1"/>
      <c r="F812" s="1"/>
      <c r="G812" s="1"/>
      <c r="H812" s="1"/>
      <c r="I812" s="1"/>
      <c r="J812" s="1"/>
      <c r="K812" s="1"/>
      <c r="L812" s="1"/>
      <c r="M812" s="1"/>
      <c r="N812" s="1"/>
      <c r="O812" s="1"/>
      <c r="P812" s="1"/>
      <c r="Q812" s="1"/>
    </row>
    <row r="813" spans="1:17" x14ac:dyDescent="0.35">
      <c r="A813" s="1"/>
      <c r="B813" s="1"/>
      <c r="C813" s="1"/>
      <c r="D813" s="1"/>
      <c r="E813" s="1"/>
      <c r="F813" s="1"/>
      <c r="G813" s="1"/>
      <c r="H813" s="1"/>
      <c r="I813" s="1"/>
      <c r="J813" s="1"/>
      <c r="K813" s="1"/>
      <c r="L813" s="1"/>
      <c r="M813" s="1"/>
      <c r="N813" s="1"/>
      <c r="O813" s="1"/>
      <c r="P813" s="1"/>
      <c r="Q813" s="1"/>
    </row>
    <row r="814" spans="1:17" x14ac:dyDescent="0.35">
      <c r="A814" s="1"/>
      <c r="B814" s="1"/>
      <c r="C814" s="1"/>
      <c r="D814" s="1"/>
      <c r="E814" s="1"/>
      <c r="F814" s="1"/>
      <c r="G814" s="1"/>
      <c r="H814" s="1"/>
      <c r="I814" s="1"/>
      <c r="J814" s="1"/>
      <c r="K814" s="1"/>
      <c r="L814" s="1"/>
      <c r="M814" s="1"/>
      <c r="N814" s="1"/>
      <c r="O814" s="1"/>
      <c r="P814" s="1"/>
      <c r="Q814" s="1"/>
    </row>
    <row r="815" spans="1:17" x14ac:dyDescent="0.35">
      <c r="A815" s="1"/>
      <c r="B815" s="1"/>
      <c r="C815" s="1"/>
      <c r="D815" s="1"/>
      <c r="E815" s="1"/>
      <c r="F815" s="1"/>
      <c r="G815" s="1"/>
      <c r="H815" s="1"/>
      <c r="I815" s="1"/>
      <c r="J815" s="1"/>
      <c r="K815" s="1"/>
      <c r="L815" s="1"/>
      <c r="M815" s="1"/>
      <c r="N815" s="1"/>
      <c r="O815" s="1"/>
      <c r="P815" s="1"/>
      <c r="Q815" s="1"/>
    </row>
    <row r="816" spans="1:17" x14ac:dyDescent="0.35">
      <c r="A816" s="1"/>
      <c r="B816" s="1"/>
      <c r="C816" s="1"/>
      <c r="D816" s="1"/>
      <c r="E816" s="1"/>
      <c r="F816" s="1"/>
      <c r="G816" s="1"/>
      <c r="H816" s="1"/>
      <c r="I816" s="1"/>
      <c r="J816" s="1"/>
      <c r="K816" s="1"/>
      <c r="L816" s="1"/>
      <c r="M816" s="1"/>
      <c r="N816" s="1"/>
      <c r="O816" s="1"/>
      <c r="P816" s="1"/>
      <c r="Q816" s="1"/>
    </row>
    <row r="817" spans="1:17" x14ac:dyDescent="0.35">
      <c r="A817" s="1"/>
      <c r="B817" s="1"/>
      <c r="C817" s="1"/>
      <c r="D817" s="1"/>
      <c r="E817" s="1"/>
      <c r="F817" s="1"/>
      <c r="G817" s="1"/>
      <c r="H817" s="1"/>
      <c r="I817" s="1"/>
      <c r="J817" s="1"/>
      <c r="K817" s="1"/>
      <c r="L817" s="1"/>
      <c r="M817" s="1"/>
      <c r="N817" s="1"/>
      <c r="O817" s="1"/>
      <c r="P817" s="1"/>
      <c r="Q817" s="1"/>
    </row>
    <row r="818" spans="1:17" x14ac:dyDescent="0.35">
      <c r="A818" s="1"/>
      <c r="B818" s="1"/>
      <c r="C818" s="1"/>
      <c r="D818" s="1"/>
      <c r="E818" s="1"/>
      <c r="F818" s="1"/>
      <c r="G818" s="1"/>
      <c r="H818" s="1"/>
      <c r="I818" s="1"/>
      <c r="J818" s="1"/>
      <c r="K818" s="1"/>
      <c r="L818" s="1"/>
      <c r="M818" s="1"/>
      <c r="N818" s="1"/>
      <c r="O818" s="1"/>
      <c r="P818" s="1"/>
      <c r="Q818" s="1"/>
    </row>
    <row r="819" spans="1:17" x14ac:dyDescent="0.35">
      <c r="A819" s="1"/>
      <c r="B819" s="1"/>
      <c r="C819" s="1"/>
      <c r="D819" s="1"/>
      <c r="E819" s="1"/>
      <c r="F819" s="1"/>
      <c r="G819" s="1"/>
      <c r="H819" s="1"/>
      <c r="I819" s="1"/>
      <c r="J819" s="1"/>
      <c r="K819" s="1"/>
      <c r="L819" s="1"/>
      <c r="M819" s="1"/>
      <c r="N819" s="1"/>
      <c r="O819" s="1"/>
      <c r="P819" s="1"/>
      <c r="Q819" s="1"/>
    </row>
    <row r="820" spans="1:17" x14ac:dyDescent="0.35">
      <c r="A820" s="1"/>
      <c r="B820" s="1"/>
      <c r="C820" s="1"/>
      <c r="D820" s="1"/>
      <c r="E820" s="1"/>
      <c r="F820" s="1"/>
      <c r="G820" s="1"/>
      <c r="H820" s="1"/>
      <c r="I820" s="1"/>
      <c r="J820" s="1"/>
      <c r="K820" s="1"/>
      <c r="L820" s="1"/>
      <c r="M820" s="1"/>
      <c r="N820" s="1"/>
      <c r="O820" s="1"/>
      <c r="P820" s="1"/>
      <c r="Q820" s="1"/>
    </row>
    <row r="821" spans="1:17" x14ac:dyDescent="0.35">
      <c r="A821" s="1"/>
      <c r="B821" s="1"/>
      <c r="C821" s="1"/>
      <c r="D821" s="1"/>
      <c r="E821" s="1"/>
      <c r="F821" s="1"/>
      <c r="G821" s="1"/>
      <c r="H821" s="1"/>
      <c r="I821" s="1"/>
      <c r="J821" s="1"/>
      <c r="K821" s="1"/>
      <c r="L821" s="1"/>
      <c r="M821" s="1"/>
      <c r="N821" s="1"/>
      <c r="O821" s="1"/>
      <c r="P821" s="1"/>
      <c r="Q821" s="1"/>
    </row>
    <row r="822" spans="1:17" x14ac:dyDescent="0.35">
      <c r="A822" s="1"/>
      <c r="B822" s="1"/>
      <c r="C822" s="1"/>
      <c r="D822" s="1"/>
      <c r="E822" s="1"/>
      <c r="F822" s="1"/>
      <c r="G822" s="1"/>
      <c r="H822" s="1"/>
      <c r="I822" s="1"/>
      <c r="J822" s="1"/>
      <c r="K822" s="1"/>
      <c r="L822" s="1"/>
      <c r="M822" s="1"/>
      <c r="N822" s="1"/>
      <c r="O822" s="1"/>
      <c r="P822" s="1"/>
      <c r="Q822" s="1"/>
    </row>
    <row r="823" spans="1:17" x14ac:dyDescent="0.35">
      <c r="A823" s="1"/>
      <c r="B823" s="1"/>
      <c r="C823" s="1"/>
      <c r="D823" s="1"/>
      <c r="E823" s="1"/>
      <c r="F823" s="1"/>
      <c r="G823" s="1"/>
      <c r="H823" s="1"/>
      <c r="I823" s="1"/>
      <c r="J823" s="1"/>
      <c r="K823" s="1"/>
      <c r="L823" s="1"/>
      <c r="M823" s="1"/>
      <c r="N823" s="1"/>
      <c r="O823" s="1"/>
      <c r="P823" s="1"/>
      <c r="Q823" s="1"/>
    </row>
    <row r="824" spans="1:17" x14ac:dyDescent="0.35">
      <c r="A824" s="1"/>
      <c r="B824" s="1"/>
      <c r="C824" s="1"/>
      <c r="D824" s="1"/>
      <c r="E824" s="1"/>
      <c r="F824" s="1"/>
      <c r="G824" s="1"/>
      <c r="H824" s="1"/>
      <c r="I824" s="1"/>
      <c r="J824" s="1"/>
      <c r="K824" s="1"/>
      <c r="L824" s="1"/>
      <c r="M824" s="1"/>
      <c r="N824" s="1"/>
      <c r="O824" s="1"/>
      <c r="P824" s="1"/>
      <c r="Q824" s="1"/>
    </row>
    <row r="825" spans="1:17" x14ac:dyDescent="0.35">
      <c r="A825" s="1"/>
      <c r="B825" s="1"/>
      <c r="C825" s="1"/>
      <c r="D825" s="1"/>
      <c r="E825" s="1"/>
      <c r="F825" s="1"/>
      <c r="G825" s="1"/>
      <c r="H825" s="1"/>
      <c r="I825" s="1"/>
      <c r="J825" s="1"/>
      <c r="K825" s="1"/>
      <c r="L825" s="1"/>
      <c r="M825" s="1"/>
      <c r="N825" s="1"/>
      <c r="O825" s="1"/>
      <c r="P825" s="1"/>
      <c r="Q825" s="1"/>
    </row>
    <row r="826" spans="1:17" x14ac:dyDescent="0.35">
      <c r="A826" s="1"/>
      <c r="B826" s="1"/>
      <c r="C826" s="1"/>
      <c r="D826" s="1"/>
      <c r="E826" s="1"/>
      <c r="F826" s="1"/>
      <c r="G826" s="1"/>
      <c r="H826" s="1"/>
      <c r="I826" s="1"/>
      <c r="J826" s="1"/>
      <c r="K826" s="1"/>
      <c r="L826" s="1"/>
      <c r="M826" s="1"/>
      <c r="N826" s="1"/>
      <c r="O826" s="1"/>
      <c r="P826" s="1"/>
      <c r="Q826" s="1"/>
    </row>
    <row r="827" spans="1:17" x14ac:dyDescent="0.35">
      <c r="A827" s="1"/>
      <c r="B827" s="1"/>
      <c r="C827" s="1"/>
      <c r="D827" s="1"/>
      <c r="E827" s="1"/>
      <c r="F827" s="1"/>
      <c r="G827" s="1"/>
      <c r="H827" s="1"/>
      <c r="I827" s="1"/>
      <c r="J827" s="1"/>
      <c r="K827" s="1"/>
      <c r="L827" s="1"/>
      <c r="M827" s="1"/>
      <c r="N827" s="1"/>
      <c r="O827" s="1"/>
      <c r="P827" s="1"/>
      <c r="Q827" s="1"/>
    </row>
    <row r="828" spans="1:17" x14ac:dyDescent="0.35">
      <c r="A828" s="1"/>
      <c r="B828" s="1"/>
      <c r="C828" s="1"/>
      <c r="D828" s="1"/>
      <c r="E828" s="1"/>
      <c r="F828" s="1"/>
      <c r="G828" s="1"/>
      <c r="H828" s="1"/>
      <c r="I828" s="1"/>
      <c r="J828" s="1"/>
      <c r="K828" s="1"/>
      <c r="L828" s="1"/>
      <c r="M828" s="1"/>
      <c r="N828" s="1"/>
      <c r="O828" s="1"/>
      <c r="P828" s="1"/>
      <c r="Q828" s="1"/>
    </row>
    <row r="829" spans="1:17" x14ac:dyDescent="0.35">
      <c r="A829" s="1"/>
      <c r="B829" s="1"/>
      <c r="C829" s="1"/>
      <c r="D829" s="1"/>
      <c r="E829" s="1"/>
      <c r="F829" s="1"/>
      <c r="G829" s="1"/>
      <c r="H829" s="1"/>
      <c r="I829" s="1"/>
      <c r="J829" s="1"/>
      <c r="K829" s="1"/>
      <c r="L829" s="1"/>
      <c r="M829" s="1"/>
      <c r="N829" s="1"/>
      <c r="O829" s="1"/>
      <c r="P829" s="1"/>
      <c r="Q829" s="1"/>
    </row>
    <row r="830" spans="1:17" x14ac:dyDescent="0.35">
      <c r="A830" s="1"/>
      <c r="B830" s="1"/>
      <c r="C830" s="1"/>
      <c r="D830" s="1"/>
      <c r="E830" s="1"/>
      <c r="F830" s="1"/>
      <c r="G830" s="1"/>
      <c r="H830" s="1"/>
      <c r="I830" s="1"/>
      <c r="J830" s="1"/>
      <c r="K830" s="1"/>
      <c r="L830" s="1"/>
      <c r="M830" s="1"/>
      <c r="N830" s="1"/>
      <c r="O830" s="1"/>
      <c r="P830" s="1"/>
      <c r="Q830" s="1"/>
    </row>
    <row r="831" spans="1:17" x14ac:dyDescent="0.35">
      <c r="A831" s="1"/>
      <c r="B831" s="1"/>
      <c r="C831" s="1"/>
      <c r="D831" s="1"/>
      <c r="E831" s="1"/>
      <c r="F831" s="1"/>
      <c r="G831" s="1"/>
      <c r="H831" s="1"/>
      <c r="I831" s="1"/>
      <c r="J831" s="1"/>
      <c r="K831" s="1"/>
      <c r="L831" s="1"/>
      <c r="M831" s="1"/>
      <c r="N831" s="1"/>
      <c r="O831" s="1"/>
      <c r="P831" s="1"/>
      <c r="Q831" s="1"/>
    </row>
    <row r="832" spans="1:17" x14ac:dyDescent="0.35">
      <c r="A832" s="1"/>
      <c r="B832" s="1"/>
      <c r="C832" s="1"/>
      <c r="D832" s="1"/>
      <c r="E832" s="1"/>
      <c r="F832" s="1"/>
      <c r="G832" s="1"/>
      <c r="H832" s="1"/>
      <c r="I832" s="1"/>
      <c r="J832" s="1"/>
      <c r="K832" s="1"/>
      <c r="L832" s="1"/>
      <c r="M832" s="1"/>
      <c r="N832" s="1"/>
      <c r="O832" s="1"/>
      <c r="P832" s="1"/>
      <c r="Q832" s="1"/>
    </row>
    <row r="833" spans="1:17" x14ac:dyDescent="0.35">
      <c r="A833" s="1"/>
      <c r="B833" s="1"/>
      <c r="C833" s="1"/>
      <c r="D833" s="1"/>
      <c r="E833" s="1"/>
      <c r="F833" s="1"/>
      <c r="G833" s="1"/>
      <c r="H833" s="1"/>
      <c r="I833" s="1"/>
      <c r="J833" s="1"/>
      <c r="K833" s="1"/>
      <c r="L833" s="1"/>
      <c r="M833" s="1"/>
      <c r="N833" s="1"/>
      <c r="O833" s="1"/>
      <c r="P833" s="1"/>
      <c r="Q833" s="1"/>
    </row>
    <row r="834" spans="1:17" x14ac:dyDescent="0.35">
      <c r="A834" s="1"/>
      <c r="B834" s="1"/>
      <c r="C834" s="1"/>
      <c r="D834" s="1"/>
      <c r="E834" s="1"/>
      <c r="F834" s="1"/>
      <c r="G834" s="1"/>
      <c r="H834" s="1"/>
      <c r="I834" s="1"/>
      <c r="J834" s="1"/>
      <c r="K834" s="1"/>
      <c r="L834" s="1"/>
      <c r="M834" s="1"/>
      <c r="N834" s="1"/>
      <c r="O834" s="1"/>
      <c r="P834" s="1"/>
      <c r="Q834" s="1"/>
    </row>
    <row r="835" spans="1:17" x14ac:dyDescent="0.35">
      <c r="A835" s="1"/>
      <c r="B835" s="1"/>
      <c r="C835" s="1"/>
      <c r="D835" s="1"/>
      <c r="E835" s="1"/>
      <c r="F835" s="1"/>
      <c r="G835" s="1"/>
      <c r="H835" s="1"/>
      <c r="I835" s="1"/>
      <c r="J835" s="1"/>
      <c r="K835" s="1"/>
      <c r="L835" s="1"/>
      <c r="M835" s="1"/>
      <c r="N835" s="1"/>
      <c r="O835" s="1"/>
      <c r="P835" s="1"/>
      <c r="Q835" s="1"/>
    </row>
    <row r="836" spans="1:17" x14ac:dyDescent="0.35">
      <c r="A836" s="1"/>
      <c r="B836" s="1"/>
      <c r="C836" s="1"/>
      <c r="D836" s="1"/>
      <c r="E836" s="1"/>
      <c r="F836" s="1"/>
      <c r="G836" s="1"/>
      <c r="H836" s="1"/>
      <c r="I836" s="1"/>
      <c r="J836" s="1"/>
      <c r="K836" s="1"/>
      <c r="L836" s="1"/>
      <c r="M836" s="1"/>
      <c r="N836" s="1"/>
      <c r="O836" s="1"/>
      <c r="P836" s="1"/>
      <c r="Q836" s="1"/>
    </row>
    <row r="837" spans="1:17" x14ac:dyDescent="0.35">
      <c r="A837" s="1"/>
      <c r="B837" s="1"/>
      <c r="C837" s="1"/>
      <c r="D837" s="1"/>
      <c r="E837" s="1"/>
      <c r="F837" s="1"/>
      <c r="G837" s="1"/>
      <c r="H837" s="1"/>
      <c r="I837" s="1"/>
      <c r="J837" s="1"/>
      <c r="K837" s="1"/>
      <c r="L837" s="1"/>
      <c r="M837" s="1"/>
      <c r="N837" s="1"/>
      <c r="O837" s="1"/>
      <c r="P837" s="1"/>
      <c r="Q837" s="1"/>
    </row>
    <row r="838" spans="1:17" x14ac:dyDescent="0.35">
      <c r="A838" s="1"/>
      <c r="B838" s="1"/>
      <c r="C838" s="1"/>
      <c r="D838" s="1"/>
      <c r="E838" s="1"/>
      <c r="F838" s="1"/>
      <c r="G838" s="1"/>
      <c r="H838" s="1"/>
      <c r="I838" s="1"/>
      <c r="J838" s="1"/>
      <c r="K838" s="1"/>
      <c r="L838" s="1"/>
      <c r="M838" s="1"/>
      <c r="N838" s="1"/>
      <c r="O838" s="1"/>
      <c r="P838" s="1"/>
      <c r="Q838" s="1"/>
    </row>
    <row r="839" spans="1:17" x14ac:dyDescent="0.35">
      <c r="A839" s="1"/>
      <c r="B839" s="1"/>
      <c r="C839" s="1"/>
      <c r="D839" s="1"/>
      <c r="E839" s="1"/>
      <c r="F839" s="1"/>
      <c r="G839" s="1"/>
      <c r="H839" s="1"/>
      <c r="I839" s="1"/>
      <c r="J839" s="1"/>
      <c r="K839" s="1"/>
      <c r="L839" s="1"/>
      <c r="M839" s="1"/>
      <c r="N839" s="1"/>
      <c r="O839" s="1"/>
      <c r="P839" s="1"/>
      <c r="Q839" s="1"/>
    </row>
    <row r="840" spans="1:17" x14ac:dyDescent="0.35">
      <c r="A840" s="1"/>
      <c r="B840" s="1"/>
      <c r="C840" s="1"/>
      <c r="D840" s="1"/>
      <c r="E840" s="1"/>
      <c r="F840" s="1"/>
      <c r="G840" s="1"/>
      <c r="H840" s="1"/>
      <c r="I840" s="1"/>
      <c r="J840" s="1"/>
      <c r="K840" s="1"/>
      <c r="L840" s="1"/>
      <c r="M840" s="1"/>
      <c r="N840" s="1"/>
      <c r="O840" s="1"/>
      <c r="P840" s="1"/>
      <c r="Q840" s="1"/>
    </row>
    <row r="841" spans="1:17" x14ac:dyDescent="0.35">
      <c r="A841" s="1"/>
      <c r="B841" s="1"/>
      <c r="C841" s="1"/>
      <c r="D841" s="1"/>
      <c r="E841" s="1"/>
      <c r="F841" s="1"/>
      <c r="G841" s="1"/>
      <c r="H841" s="1"/>
      <c r="I841" s="1"/>
      <c r="J841" s="1"/>
      <c r="K841" s="1"/>
      <c r="L841" s="1"/>
      <c r="M841" s="1"/>
      <c r="N841" s="1"/>
      <c r="O841" s="1"/>
      <c r="P841" s="1"/>
      <c r="Q841" s="1"/>
    </row>
    <row r="842" spans="1:17" x14ac:dyDescent="0.35">
      <c r="A842" s="1"/>
      <c r="B842" s="1"/>
      <c r="C842" s="1"/>
      <c r="D842" s="1"/>
      <c r="E842" s="1"/>
      <c r="F842" s="1"/>
      <c r="G842" s="1"/>
      <c r="H842" s="1"/>
      <c r="I842" s="1"/>
      <c r="J842" s="1"/>
      <c r="K842" s="1"/>
      <c r="L842" s="1"/>
      <c r="M842" s="1"/>
      <c r="N842" s="1"/>
      <c r="O842" s="1"/>
      <c r="P842" s="1"/>
      <c r="Q842" s="1"/>
    </row>
    <row r="843" spans="1:17" x14ac:dyDescent="0.35">
      <c r="A843" s="1"/>
      <c r="B843" s="1"/>
      <c r="C843" s="1"/>
      <c r="D843" s="1"/>
      <c r="E843" s="1"/>
      <c r="F843" s="1"/>
      <c r="G843" s="1"/>
      <c r="H843" s="1"/>
      <c r="I843" s="1"/>
      <c r="J843" s="1"/>
      <c r="K843" s="1"/>
      <c r="L843" s="1"/>
      <c r="M843" s="1"/>
      <c r="N843" s="1"/>
      <c r="O843" s="1"/>
      <c r="P843" s="1"/>
      <c r="Q843" s="1"/>
    </row>
    <row r="844" spans="1:17" x14ac:dyDescent="0.35">
      <c r="A844" s="1"/>
      <c r="B844" s="1"/>
      <c r="C844" s="1"/>
      <c r="D844" s="1"/>
      <c r="E844" s="1"/>
      <c r="F844" s="1"/>
      <c r="G844" s="1"/>
      <c r="H844" s="1"/>
      <c r="I844" s="1"/>
      <c r="J844" s="1"/>
      <c r="K844" s="1"/>
      <c r="L844" s="1"/>
      <c r="M844" s="1"/>
      <c r="N844" s="1"/>
      <c r="O844" s="1"/>
      <c r="P844" s="1"/>
      <c r="Q844" s="1"/>
    </row>
    <row r="845" spans="1:17" x14ac:dyDescent="0.35">
      <c r="A845" s="1"/>
      <c r="B845" s="1"/>
      <c r="C845" s="1"/>
      <c r="D845" s="1"/>
      <c r="E845" s="1"/>
      <c r="F845" s="1"/>
      <c r="G845" s="1"/>
      <c r="H845" s="1"/>
      <c r="I845" s="1"/>
      <c r="J845" s="1"/>
      <c r="K845" s="1"/>
      <c r="L845" s="1"/>
      <c r="M845" s="1"/>
      <c r="N845" s="1"/>
      <c r="O845" s="1"/>
      <c r="P845" s="1"/>
      <c r="Q845" s="1"/>
    </row>
    <row r="846" spans="1:17" x14ac:dyDescent="0.35">
      <c r="A846" s="1"/>
      <c r="B846" s="1"/>
      <c r="C846" s="1"/>
      <c r="D846" s="1"/>
      <c r="E846" s="1"/>
      <c r="F846" s="1"/>
      <c r="G846" s="1"/>
      <c r="H846" s="1"/>
      <c r="I846" s="1"/>
      <c r="J846" s="1"/>
      <c r="K846" s="1"/>
      <c r="L846" s="1"/>
      <c r="M846" s="1"/>
      <c r="N846" s="1"/>
      <c r="O846" s="1"/>
      <c r="P846" s="1"/>
      <c r="Q846" s="1"/>
    </row>
    <row r="847" spans="1:17" x14ac:dyDescent="0.35">
      <c r="A847" s="1"/>
      <c r="B847" s="1"/>
      <c r="C847" s="1"/>
      <c r="D847" s="1"/>
      <c r="E847" s="1"/>
      <c r="F847" s="1"/>
      <c r="G847" s="1"/>
      <c r="H847" s="1"/>
      <c r="I847" s="1"/>
      <c r="J847" s="1"/>
      <c r="K847" s="1"/>
      <c r="L847" s="1"/>
      <c r="M847" s="1"/>
      <c r="N847" s="1"/>
      <c r="O847" s="1"/>
      <c r="P847" s="1"/>
      <c r="Q847" s="1"/>
    </row>
    <row r="848" spans="1:17" x14ac:dyDescent="0.35">
      <c r="A848" s="1"/>
      <c r="B848" s="1"/>
      <c r="C848" s="1"/>
      <c r="D848" s="1"/>
      <c r="E848" s="1"/>
      <c r="F848" s="1"/>
      <c r="G848" s="1"/>
      <c r="H848" s="1"/>
      <c r="I848" s="1"/>
      <c r="J848" s="1"/>
      <c r="K848" s="1"/>
      <c r="L848" s="1"/>
      <c r="M848" s="1"/>
      <c r="N848" s="1"/>
      <c r="O848" s="1"/>
      <c r="P848" s="1"/>
      <c r="Q848" s="1"/>
    </row>
    <row r="849" spans="1:17" x14ac:dyDescent="0.35">
      <c r="A849" s="1"/>
      <c r="B849" s="1"/>
      <c r="C849" s="1"/>
      <c r="D849" s="1"/>
      <c r="E849" s="1"/>
      <c r="F849" s="1"/>
      <c r="G849" s="1"/>
      <c r="H849" s="1"/>
      <c r="I849" s="1"/>
      <c r="J849" s="1"/>
      <c r="K849" s="1"/>
      <c r="L849" s="1"/>
      <c r="M849" s="1"/>
      <c r="N849" s="1"/>
      <c r="O849" s="1"/>
      <c r="P849" s="1"/>
      <c r="Q849" s="1"/>
    </row>
    <row r="850" spans="1:17" x14ac:dyDescent="0.35">
      <c r="A850" s="1"/>
      <c r="B850" s="1"/>
      <c r="C850" s="1"/>
      <c r="D850" s="1"/>
      <c r="E850" s="1"/>
      <c r="F850" s="1"/>
      <c r="G850" s="1"/>
      <c r="H850" s="1"/>
      <c r="I850" s="1"/>
      <c r="J850" s="1"/>
      <c r="K850" s="1"/>
      <c r="L850" s="1"/>
      <c r="M850" s="1"/>
      <c r="N850" s="1"/>
      <c r="O850" s="1"/>
      <c r="P850" s="1"/>
      <c r="Q850" s="1"/>
    </row>
    <row r="851" spans="1:17" x14ac:dyDescent="0.35">
      <c r="A851" s="1"/>
      <c r="B851" s="1"/>
      <c r="C851" s="1"/>
      <c r="D851" s="1"/>
      <c r="E851" s="1"/>
      <c r="F851" s="1"/>
      <c r="G851" s="1"/>
      <c r="H851" s="1"/>
      <c r="I851" s="1"/>
      <c r="J851" s="1"/>
      <c r="K851" s="1"/>
      <c r="L851" s="1"/>
      <c r="M851" s="1"/>
      <c r="N851" s="1"/>
      <c r="O851" s="1"/>
      <c r="P851" s="1"/>
      <c r="Q851" s="1"/>
    </row>
    <row r="852" spans="1:17" x14ac:dyDescent="0.35">
      <c r="A852" s="1"/>
      <c r="B852" s="1"/>
      <c r="C852" s="1"/>
      <c r="D852" s="1"/>
      <c r="E852" s="1"/>
      <c r="F852" s="1"/>
      <c r="G852" s="1"/>
      <c r="H852" s="1"/>
      <c r="I852" s="1"/>
      <c r="J852" s="1"/>
      <c r="K852" s="1"/>
      <c r="L852" s="1"/>
      <c r="M852" s="1"/>
      <c r="N852" s="1"/>
      <c r="O852" s="1"/>
      <c r="P852" s="1"/>
      <c r="Q852" s="1"/>
    </row>
    <row r="853" spans="1:17" x14ac:dyDescent="0.35">
      <c r="A853" s="1"/>
      <c r="B853" s="1"/>
      <c r="C853" s="1"/>
      <c r="D853" s="1"/>
      <c r="E853" s="1"/>
      <c r="F853" s="1"/>
      <c r="G853" s="1"/>
      <c r="H853" s="1"/>
      <c r="I853" s="1"/>
      <c r="J853" s="1"/>
      <c r="K853" s="1"/>
      <c r="L853" s="1"/>
      <c r="M853" s="1"/>
      <c r="N853" s="1"/>
      <c r="O853" s="1"/>
      <c r="P853" s="1"/>
      <c r="Q853" s="1"/>
    </row>
    <row r="854" spans="1:17" x14ac:dyDescent="0.35">
      <c r="A854" s="1"/>
      <c r="B854" s="1"/>
      <c r="C854" s="1"/>
      <c r="D854" s="1"/>
      <c r="E854" s="1"/>
      <c r="F854" s="1"/>
      <c r="G854" s="1"/>
      <c r="H854" s="1"/>
      <c r="I854" s="1"/>
      <c r="J854" s="1"/>
      <c r="K854" s="1"/>
      <c r="L854" s="1"/>
      <c r="M854" s="1"/>
      <c r="N854" s="1"/>
      <c r="O854" s="1"/>
      <c r="P854" s="1"/>
      <c r="Q854" s="1"/>
    </row>
    <row r="855" spans="1:17" x14ac:dyDescent="0.35">
      <c r="A855" s="1"/>
      <c r="B855" s="1"/>
      <c r="C855" s="1"/>
      <c r="D855" s="1"/>
      <c r="E855" s="1"/>
      <c r="F855" s="1"/>
      <c r="G855" s="1"/>
      <c r="H855" s="1"/>
      <c r="I855" s="1"/>
      <c r="J855" s="1"/>
      <c r="K855" s="1"/>
      <c r="L855" s="1"/>
      <c r="M855" s="1"/>
      <c r="N855" s="1"/>
      <c r="O855" s="1"/>
      <c r="P855" s="1"/>
      <c r="Q855" s="1"/>
    </row>
    <row r="856" spans="1:17" x14ac:dyDescent="0.35">
      <c r="A856" s="1"/>
      <c r="B856" s="1"/>
      <c r="C856" s="1"/>
      <c r="D856" s="1"/>
      <c r="E856" s="1"/>
      <c r="F856" s="1"/>
      <c r="G856" s="1"/>
      <c r="H856" s="1"/>
      <c r="I856" s="1"/>
      <c r="J856" s="1"/>
      <c r="K856" s="1"/>
      <c r="L856" s="1"/>
      <c r="M856" s="1"/>
      <c r="N856" s="1"/>
      <c r="O856" s="1"/>
      <c r="P856" s="1"/>
      <c r="Q856" s="1"/>
    </row>
    <row r="857" spans="1:17" x14ac:dyDescent="0.35">
      <c r="A857" s="1"/>
      <c r="B857" s="1"/>
      <c r="C857" s="1"/>
      <c r="D857" s="1"/>
      <c r="E857" s="1"/>
      <c r="F857" s="1"/>
      <c r="G857" s="1"/>
      <c r="H857" s="1"/>
      <c r="I857" s="1"/>
      <c r="J857" s="1"/>
      <c r="K857" s="1"/>
      <c r="L857" s="1"/>
      <c r="M857" s="1"/>
      <c r="N857" s="1"/>
      <c r="O857" s="1"/>
      <c r="P857" s="1"/>
      <c r="Q857" s="1"/>
    </row>
    <row r="858" spans="1:17" x14ac:dyDescent="0.35">
      <c r="A858" s="1"/>
      <c r="B858" s="1"/>
      <c r="C858" s="1"/>
      <c r="D858" s="1"/>
      <c r="E858" s="1"/>
      <c r="F858" s="1"/>
      <c r="G858" s="1"/>
      <c r="H858" s="1"/>
      <c r="I858" s="1"/>
      <c r="J858" s="1"/>
      <c r="K858" s="1"/>
      <c r="L858" s="1"/>
      <c r="M858" s="1"/>
      <c r="N858" s="1"/>
      <c r="O858" s="1"/>
      <c r="P858" s="1"/>
      <c r="Q858" s="1"/>
    </row>
    <row r="859" spans="1:17" x14ac:dyDescent="0.35">
      <c r="A859" s="1"/>
      <c r="B859" s="1"/>
      <c r="C859" s="1"/>
      <c r="D859" s="1"/>
      <c r="E859" s="1"/>
      <c r="F859" s="1"/>
      <c r="G859" s="1"/>
      <c r="H859" s="1"/>
      <c r="I859" s="1"/>
      <c r="J859" s="1"/>
      <c r="K859" s="1"/>
      <c r="L859" s="1"/>
      <c r="M859" s="1"/>
      <c r="N859" s="1"/>
      <c r="O859" s="1"/>
      <c r="P859" s="1"/>
      <c r="Q859" s="1"/>
    </row>
    <row r="860" spans="1:17" x14ac:dyDescent="0.35">
      <c r="A860" s="1"/>
      <c r="B860" s="1"/>
      <c r="C860" s="1"/>
      <c r="D860" s="1"/>
      <c r="E860" s="1"/>
      <c r="F860" s="1"/>
      <c r="G860" s="1"/>
      <c r="H860" s="1"/>
      <c r="I860" s="1"/>
      <c r="J860" s="1"/>
      <c r="K860" s="1"/>
      <c r="L860" s="1"/>
      <c r="M860" s="1"/>
      <c r="N860" s="1"/>
      <c r="O860" s="1"/>
      <c r="P860" s="1"/>
      <c r="Q860" s="1"/>
    </row>
    <row r="861" spans="1:17" x14ac:dyDescent="0.35">
      <c r="A861" s="1"/>
      <c r="B861" s="1"/>
      <c r="C861" s="1"/>
      <c r="D861" s="1"/>
      <c r="E861" s="1"/>
      <c r="F861" s="1"/>
      <c r="G861" s="1"/>
      <c r="H861" s="1"/>
      <c r="I861" s="1"/>
      <c r="J861" s="1"/>
      <c r="K861" s="1"/>
      <c r="L861" s="1"/>
      <c r="M861" s="1"/>
      <c r="N861" s="1"/>
      <c r="O861" s="1"/>
      <c r="P861" s="1"/>
      <c r="Q861" s="1"/>
    </row>
    <row r="862" spans="1:17" x14ac:dyDescent="0.35">
      <c r="A862" s="1"/>
      <c r="B862" s="1"/>
      <c r="C862" s="1"/>
      <c r="D862" s="1"/>
      <c r="E862" s="1"/>
      <c r="F862" s="1"/>
      <c r="G862" s="1"/>
      <c r="H862" s="1"/>
      <c r="I862" s="1"/>
      <c r="J862" s="1"/>
      <c r="K862" s="1"/>
      <c r="L862" s="1"/>
      <c r="M862" s="1"/>
      <c r="N862" s="1"/>
      <c r="O862" s="1"/>
      <c r="P862" s="1"/>
      <c r="Q862" s="1"/>
    </row>
    <row r="863" spans="1:17" x14ac:dyDescent="0.35">
      <c r="A863" s="1"/>
      <c r="B863" s="1"/>
      <c r="C863" s="1"/>
      <c r="D863" s="1"/>
      <c r="E863" s="1"/>
      <c r="F863" s="1"/>
      <c r="G863" s="1"/>
      <c r="H863" s="1"/>
      <c r="I863" s="1"/>
      <c r="J863" s="1"/>
      <c r="K863" s="1"/>
      <c r="L863" s="1"/>
      <c r="M863" s="1"/>
      <c r="N863" s="1"/>
      <c r="O863" s="1"/>
      <c r="P863" s="1"/>
      <c r="Q863" s="1"/>
    </row>
    <row r="864" spans="1:17" x14ac:dyDescent="0.35">
      <c r="A864" s="1"/>
      <c r="B864" s="1"/>
      <c r="C864" s="1"/>
      <c r="D864" s="1"/>
      <c r="E864" s="1"/>
      <c r="F864" s="1"/>
      <c r="G864" s="1"/>
      <c r="H864" s="1"/>
      <c r="I864" s="1"/>
      <c r="J864" s="1"/>
      <c r="K864" s="1"/>
      <c r="L864" s="1"/>
      <c r="M864" s="1"/>
      <c r="N864" s="1"/>
      <c r="O864" s="1"/>
      <c r="P864" s="1"/>
      <c r="Q864" s="1"/>
    </row>
    <row r="865" spans="1:17" x14ac:dyDescent="0.35">
      <c r="A865" s="1"/>
      <c r="B865" s="1"/>
      <c r="C865" s="1"/>
      <c r="D865" s="1"/>
      <c r="E865" s="1"/>
      <c r="F865" s="1"/>
      <c r="G865" s="1"/>
      <c r="H865" s="1"/>
      <c r="I865" s="1"/>
      <c r="J865" s="1"/>
      <c r="K865" s="1"/>
      <c r="L865" s="1"/>
      <c r="M865" s="1"/>
      <c r="N865" s="1"/>
      <c r="O865" s="1"/>
      <c r="P865" s="1"/>
      <c r="Q865" s="1"/>
    </row>
    <row r="866" spans="1:17" x14ac:dyDescent="0.35">
      <c r="A866" s="1"/>
      <c r="B866" s="1"/>
      <c r="C866" s="1"/>
      <c r="D866" s="1"/>
      <c r="E866" s="1"/>
      <c r="F866" s="1"/>
      <c r="G866" s="1"/>
      <c r="H866" s="1"/>
      <c r="I866" s="1"/>
      <c r="J866" s="1"/>
      <c r="K866" s="1"/>
      <c r="L866" s="1"/>
      <c r="M866" s="1"/>
      <c r="N866" s="1"/>
      <c r="O866" s="1"/>
      <c r="P866" s="1"/>
      <c r="Q866" s="1"/>
    </row>
    <row r="867" spans="1:17" x14ac:dyDescent="0.35">
      <c r="A867" s="1"/>
      <c r="B867" s="1"/>
      <c r="C867" s="1"/>
      <c r="D867" s="1"/>
      <c r="E867" s="1"/>
      <c r="F867" s="1"/>
      <c r="G867" s="1"/>
      <c r="H867" s="1"/>
      <c r="I867" s="1"/>
      <c r="J867" s="1"/>
      <c r="K867" s="1"/>
      <c r="L867" s="1"/>
      <c r="M867" s="1"/>
      <c r="N867" s="1"/>
      <c r="O867" s="1"/>
      <c r="P867" s="1"/>
      <c r="Q867" s="1"/>
    </row>
    <row r="868" spans="1:17" x14ac:dyDescent="0.35">
      <c r="A868" s="1"/>
      <c r="B868" s="1"/>
      <c r="C868" s="1"/>
      <c r="D868" s="1"/>
      <c r="E868" s="1"/>
      <c r="F868" s="1"/>
      <c r="G868" s="1"/>
      <c r="H868" s="1"/>
      <c r="I868" s="1"/>
      <c r="J868" s="1"/>
      <c r="K868" s="1"/>
      <c r="L868" s="1"/>
      <c r="M868" s="1"/>
      <c r="N868" s="1"/>
      <c r="O868" s="1"/>
      <c r="P868" s="1"/>
      <c r="Q868" s="1"/>
    </row>
    <row r="869" spans="1:17" x14ac:dyDescent="0.35">
      <c r="A869" s="1"/>
      <c r="B869" s="1"/>
      <c r="C869" s="1"/>
      <c r="D869" s="1"/>
      <c r="E869" s="1"/>
      <c r="F869" s="1"/>
      <c r="G869" s="1"/>
      <c r="H869" s="1"/>
      <c r="I869" s="1"/>
      <c r="J869" s="1"/>
      <c r="K869" s="1"/>
      <c r="L869" s="1"/>
      <c r="M869" s="1"/>
      <c r="N869" s="1"/>
      <c r="O869" s="1"/>
      <c r="P869" s="1"/>
      <c r="Q869" s="1"/>
    </row>
    <row r="870" spans="1:17" x14ac:dyDescent="0.35">
      <c r="A870" s="1"/>
      <c r="B870" s="1"/>
      <c r="C870" s="1"/>
      <c r="D870" s="1"/>
      <c r="E870" s="1"/>
      <c r="F870" s="1"/>
      <c r="G870" s="1"/>
      <c r="H870" s="1"/>
      <c r="I870" s="1"/>
      <c r="J870" s="1"/>
      <c r="K870" s="1"/>
      <c r="L870" s="1"/>
      <c r="M870" s="1"/>
      <c r="N870" s="1"/>
      <c r="O870" s="1"/>
      <c r="P870" s="1"/>
      <c r="Q870" s="1"/>
    </row>
    <row r="871" spans="1:17" x14ac:dyDescent="0.35">
      <c r="A871" s="1"/>
      <c r="B871" s="1"/>
      <c r="C871" s="1"/>
      <c r="D871" s="1"/>
      <c r="E871" s="1"/>
      <c r="F871" s="1"/>
      <c r="G871" s="1"/>
      <c r="H871" s="1"/>
      <c r="I871" s="1"/>
      <c r="J871" s="1"/>
      <c r="K871" s="1"/>
      <c r="L871" s="1"/>
      <c r="M871" s="1"/>
      <c r="N871" s="1"/>
      <c r="O871" s="1"/>
      <c r="P871" s="1"/>
      <c r="Q871" s="1"/>
    </row>
    <row r="872" spans="1:17" x14ac:dyDescent="0.35">
      <c r="A872" s="1"/>
      <c r="B872" s="1"/>
      <c r="C872" s="1"/>
      <c r="D872" s="1"/>
      <c r="E872" s="1"/>
      <c r="F872" s="1"/>
      <c r="G872" s="1"/>
      <c r="H872" s="1"/>
      <c r="I872" s="1"/>
      <c r="J872" s="1"/>
      <c r="K872" s="1"/>
      <c r="L872" s="1"/>
      <c r="M872" s="1"/>
      <c r="N872" s="1"/>
      <c r="O872" s="1"/>
      <c r="P872" s="1"/>
      <c r="Q872" s="1"/>
    </row>
    <row r="873" spans="1:17" x14ac:dyDescent="0.35">
      <c r="A873" s="1"/>
      <c r="B873" s="1"/>
      <c r="C873" s="1"/>
      <c r="D873" s="1"/>
      <c r="E873" s="1"/>
      <c r="F873" s="1"/>
      <c r="G873" s="1"/>
      <c r="H873" s="1"/>
      <c r="I873" s="1"/>
      <c r="J873" s="1"/>
      <c r="K873" s="1"/>
      <c r="L873" s="1"/>
      <c r="M873" s="1"/>
      <c r="N873" s="1"/>
      <c r="O873" s="1"/>
      <c r="P873" s="1"/>
      <c r="Q873" s="1"/>
    </row>
    <row r="874" spans="1:17" x14ac:dyDescent="0.35">
      <c r="A874" s="1"/>
      <c r="B874" s="1"/>
      <c r="C874" s="1"/>
      <c r="D874" s="1"/>
      <c r="E874" s="1"/>
      <c r="F874" s="1"/>
      <c r="G874" s="1"/>
      <c r="H874" s="1"/>
      <c r="I874" s="1"/>
      <c r="J874" s="1"/>
      <c r="K874" s="1"/>
      <c r="L874" s="1"/>
      <c r="M874" s="1"/>
      <c r="N874" s="1"/>
      <c r="O874" s="1"/>
      <c r="P874" s="1"/>
      <c r="Q874" s="1"/>
    </row>
    <row r="875" spans="1:17" x14ac:dyDescent="0.35">
      <c r="A875" s="1"/>
      <c r="B875" s="1"/>
      <c r="C875" s="1"/>
      <c r="D875" s="1"/>
      <c r="E875" s="1"/>
      <c r="F875" s="1"/>
      <c r="G875" s="1"/>
      <c r="H875" s="1"/>
      <c r="I875" s="1"/>
      <c r="J875" s="1"/>
      <c r="K875" s="1"/>
      <c r="L875" s="1"/>
      <c r="M875" s="1"/>
      <c r="N875" s="1"/>
      <c r="O875" s="1"/>
      <c r="P875" s="1"/>
      <c r="Q875" s="1"/>
    </row>
    <row r="876" spans="1:17" x14ac:dyDescent="0.35">
      <c r="A876" s="1"/>
      <c r="B876" s="1"/>
      <c r="C876" s="1"/>
      <c r="D876" s="1"/>
      <c r="E876" s="1"/>
      <c r="F876" s="1"/>
      <c r="G876" s="1"/>
      <c r="H876" s="1"/>
      <c r="I876" s="1"/>
      <c r="J876" s="1"/>
      <c r="K876" s="1"/>
      <c r="L876" s="1"/>
      <c r="M876" s="1"/>
      <c r="N876" s="1"/>
      <c r="O876" s="1"/>
      <c r="P876" s="1"/>
      <c r="Q876" s="1"/>
    </row>
    <row r="877" spans="1:17" x14ac:dyDescent="0.35">
      <c r="A877" s="1"/>
      <c r="B877" s="1"/>
      <c r="C877" s="1"/>
      <c r="D877" s="1"/>
      <c r="E877" s="1"/>
      <c r="F877" s="1"/>
      <c r="G877" s="1"/>
      <c r="H877" s="1"/>
      <c r="I877" s="1"/>
      <c r="J877" s="1"/>
      <c r="K877" s="1"/>
      <c r="L877" s="1"/>
      <c r="M877" s="1"/>
      <c r="N877" s="1"/>
      <c r="O877" s="1"/>
      <c r="P877" s="1"/>
      <c r="Q877" s="1"/>
    </row>
    <row r="878" spans="1:17" x14ac:dyDescent="0.35">
      <c r="A878" s="1"/>
      <c r="B878" s="1"/>
      <c r="C878" s="1"/>
      <c r="D878" s="1"/>
      <c r="E878" s="1"/>
      <c r="F878" s="1"/>
      <c r="G878" s="1"/>
      <c r="H878" s="1"/>
      <c r="I878" s="1"/>
      <c r="J878" s="1"/>
      <c r="K878" s="1"/>
      <c r="L878" s="1"/>
      <c r="M878" s="1"/>
      <c r="N878" s="1"/>
      <c r="O878" s="1"/>
      <c r="P878" s="1"/>
      <c r="Q878" s="1"/>
    </row>
    <row r="879" spans="1:17" x14ac:dyDescent="0.35">
      <c r="A879" s="1"/>
      <c r="B879" s="1"/>
      <c r="C879" s="1"/>
      <c r="D879" s="1"/>
      <c r="E879" s="1"/>
      <c r="F879" s="1"/>
      <c r="G879" s="1"/>
      <c r="H879" s="1"/>
      <c r="I879" s="1"/>
      <c r="J879" s="1"/>
      <c r="K879" s="1"/>
      <c r="L879" s="1"/>
      <c r="M879" s="1"/>
      <c r="N879" s="1"/>
      <c r="O879" s="1"/>
      <c r="P879" s="1"/>
      <c r="Q879" s="1"/>
    </row>
    <row r="880" spans="1:17" x14ac:dyDescent="0.35">
      <c r="A880" s="1"/>
      <c r="B880" s="1"/>
      <c r="C880" s="1"/>
      <c r="D880" s="1"/>
      <c r="E880" s="1"/>
      <c r="F880" s="1"/>
      <c r="G880" s="1"/>
      <c r="H880" s="1"/>
      <c r="I880" s="1"/>
      <c r="J880" s="1"/>
      <c r="K880" s="1"/>
      <c r="L880" s="1"/>
      <c r="M880" s="1"/>
      <c r="N880" s="1"/>
      <c r="O880" s="1"/>
      <c r="P880" s="1"/>
      <c r="Q880" s="1"/>
    </row>
    <row r="881" spans="1:17" x14ac:dyDescent="0.35">
      <c r="A881" s="1"/>
      <c r="B881" s="1"/>
      <c r="C881" s="1"/>
      <c r="D881" s="1"/>
      <c r="E881" s="1"/>
      <c r="F881" s="1"/>
      <c r="G881" s="1"/>
      <c r="H881" s="1"/>
      <c r="I881" s="1"/>
      <c r="J881" s="1"/>
      <c r="K881" s="1"/>
      <c r="L881" s="1"/>
      <c r="M881" s="1"/>
      <c r="N881" s="1"/>
      <c r="O881" s="1"/>
      <c r="P881" s="1"/>
      <c r="Q881" s="1"/>
    </row>
    <row r="882" spans="1:17" x14ac:dyDescent="0.35">
      <c r="A882" s="1"/>
      <c r="B882" s="1"/>
      <c r="C882" s="1"/>
      <c r="D882" s="1"/>
      <c r="E882" s="1"/>
      <c r="F882" s="1"/>
      <c r="G882" s="1"/>
      <c r="H882" s="1"/>
      <c r="I882" s="1"/>
      <c r="J882" s="1"/>
      <c r="K882" s="1"/>
      <c r="L882" s="1"/>
      <c r="M882" s="1"/>
      <c r="N882" s="1"/>
      <c r="O882" s="1"/>
      <c r="P882" s="1"/>
      <c r="Q882" s="1"/>
    </row>
    <row r="883" spans="1:17" x14ac:dyDescent="0.35">
      <c r="A883" s="1"/>
      <c r="B883" s="1"/>
      <c r="C883" s="1"/>
      <c r="D883" s="1"/>
      <c r="E883" s="1"/>
      <c r="F883" s="1"/>
      <c r="G883" s="1"/>
      <c r="H883" s="1"/>
      <c r="I883" s="1"/>
      <c r="J883" s="1"/>
      <c r="K883" s="1"/>
      <c r="L883" s="1"/>
      <c r="M883" s="1"/>
      <c r="N883" s="1"/>
      <c r="O883" s="1"/>
      <c r="P883" s="1"/>
      <c r="Q883" s="1"/>
    </row>
    <row r="884" spans="1:17" x14ac:dyDescent="0.35">
      <c r="A884" s="1"/>
      <c r="B884" s="1"/>
      <c r="C884" s="1"/>
      <c r="D884" s="1"/>
      <c r="E884" s="1"/>
      <c r="F884" s="1"/>
      <c r="G884" s="1"/>
      <c r="H884" s="1"/>
      <c r="I884" s="1"/>
      <c r="J884" s="1"/>
      <c r="K884" s="1"/>
      <c r="L884" s="1"/>
      <c r="M884" s="1"/>
      <c r="N884" s="1"/>
      <c r="O884" s="1"/>
      <c r="P884" s="1"/>
      <c r="Q884" s="1"/>
    </row>
    <row r="885" spans="1:17" x14ac:dyDescent="0.35">
      <c r="A885" s="1"/>
      <c r="B885" s="1"/>
      <c r="C885" s="1"/>
      <c r="D885" s="1"/>
      <c r="E885" s="1"/>
      <c r="F885" s="1"/>
      <c r="G885" s="1"/>
      <c r="H885" s="1"/>
      <c r="I885" s="1"/>
      <c r="J885" s="1"/>
      <c r="K885" s="1"/>
      <c r="L885" s="1"/>
      <c r="M885" s="1"/>
      <c r="N885" s="1"/>
      <c r="O885" s="1"/>
      <c r="P885" s="1"/>
      <c r="Q885" s="1"/>
    </row>
    <row r="886" spans="1:17" x14ac:dyDescent="0.35">
      <c r="A886" s="1"/>
      <c r="B886" s="1"/>
      <c r="C886" s="1"/>
      <c r="D886" s="1"/>
      <c r="E886" s="1"/>
      <c r="F886" s="1"/>
      <c r="G886" s="1"/>
      <c r="H886" s="1"/>
      <c r="I886" s="1"/>
      <c r="J886" s="1"/>
      <c r="K886" s="1"/>
      <c r="L886" s="1"/>
      <c r="M886" s="1"/>
      <c r="N886" s="1"/>
      <c r="O886" s="1"/>
      <c r="P886" s="1"/>
      <c r="Q886" s="1"/>
    </row>
    <row r="887" spans="1:17" x14ac:dyDescent="0.35">
      <c r="A887" s="1"/>
      <c r="B887" s="1"/>
      <c r="C887" s="1"/>
      <c r="D887" s="1"/>
      <c r="E887" s="1"/>
      <c r="F887" s="1"/>
      <c r="G887" s="1"/>
      <c r="H887" s="1"/>
      <c r="I887" s="1"/>
      <c r="J887" s="1"/>
      <c r="K887" s="1"/>
      <c r="L887" s="1"/>
      <c r="M887" s="1"/>
      <c r="N887" s="1"/>
      <c r="O887" s="1"/>
      <c r="P887" s="1"/>
      <c r="Q887" s="1"/>
    </row>
    <row r="888" spans="1:17" x14ac:dyDescent="0.35">
      <c r="A888" s="1"/>
      <c r="B888" s="1"/>
      <c r="C888" s="1"/>
      <c r="D888" s="1"/>
      <c r="E888" s="1"/>
      <c r="F888" s="1"/>
      <c r="G888" s="1"/>
      <c r="H888" s="1"/>
      <c r="I888" s="1"/>
      <c r="J888" s="1"/>
      <c r="K888" s="1"/>
      <c r="L888" s="1"/>
      <c r="M888" s="1"/>
      <c r="N888" s="1"/>
      <c r="O888" s="1"/>
      <c r="P888" s="1"/>
      <c r="Q888" s="1"/>
    </row>
    <row r="889" spans="1:17" x14ac:dyDescent="0.35">
      <c r="A889" s="1"/>
      <c r="B889" s="1"/>
      <c r="C889" s="1"/>
      <c r="D889" s="1"/>
      <c r="E889" s="1"/>
      <c r="F889" s="1"/>
      <c r="G889" s="1"/>
      <c r="H889" s="1"/>
      <c r="I889" s="1"/>
      <c r="J889" s="1"/>
      <c r="K889" s="1"/>
      <c r="L889" s="1"/>
      <c r="M889" s="1"/>
      <c r="N889" s="1"/>
      <c r="O889" s="1"/>
      <c r="P889" s="1"/>
      <c r="Q889" s="1"/>
    </row>
    <row r="890" spans="1:17" x14ac:dyDescent="0.35">
      <c r="A890" s="1"/>
      <c r="B890" s="1"/>
      <c r="C890" s="1"/>
      <c r="D890" s="1"/>
      <c r="E890" s="1"/>
      <c r="F890" s="1"/>
      <c r="G890" s="1"/>
      <c r="H890" s="1"/>
      <c r="I890" s="1"/>
      <c r="J890" s="1"/>
      <c r="K890" s="1"/>
      <c r="L890" s="1"/>
      <c r="M890" s="1"/>
      <c r="N890" s="1"/>
      <c r="O890" s="1"/>
      <c r="P890" s="1"/>
      <c r="Q890" s="1"/>
    </row>
    <row r="891" spans="1:17" x14ac:dyDescent="0.35">
      <c r="A891" s="1"/>
      <c r="B891" s="1"/>
      <c r="C891" s="1"/>
      <c r="D891" s="1"/>
      <c r="E891" s="1"/>
      <c r="F891" s="1"/>
      <c r="G891" s="1"/>
      <c r="H891" s="1"/>
      <c r="I891" s="1"/>
      <c r="J891" s="1"/>
      <c r="K891" s="1"/>
      <c r="L891" s="1"/>
      <c r="M891" s="1"/>
      <c r="N891" s="1"/>
      <c r="O891" s="1"/>
      <c r="P891" s="1"/>
      <c r="Q891" s="1"/>
    </row>
    <row r="892" spans="1:17" x14ac:dyDescent="0.35">
      <c r="A892" s="1"/>
      <c r="B892" s="1"/>
      <c r="C892" s="1"/>
      <c r="D892" s="1"/>
      <c r="E892" s="1"/>
      <c r="F892" s="1"/>
      <c r="G892" s="1"/>
      <c r="H892" s="1"/>
      <c r="I892" s="1"/>
      <c r="J892" s="1"/>
      <c r="K892" s="1"/>
      <c r="L892" s="1"/>
      <c r="M892" s="1"/>
      <c r="N892" s="1"/>
      <c r="O892" s="1"/>
      <c r="P892" s="1"/>
      <c r="Q892" s="1"/>
    </row>
    <row r="893" spans="1:17" x14ac:dyDescent="0.35">
      <c r="A893" s="1"/>
      <c r="B893" s="1"/>
      <c r="C893" s="1"/>
      <c r="D893" s="1"/>
      <c r="E893" s="1"/>
      <c r="F893" s="1"/>
      <c r="G893" s="1"/>
      <c r="H893" s="1"/>
      <c r="I893" s="1"/>
      <c r="J893" s="1"/>
      <c r="K893" s="1"/>
      <c r="L893" s="1"/>
      <c r="M893" s="1"/>
      <c r="N893" s="1"/>
      <c r="O893" s="1"/>
      <c r="P893" s="1"/>
      <c r="Q893" s="1"/>
    </row>
    <row r="894" spans="1:17" x14ac:dyDescent="0.35">
      <c r="A894" s="1"/>
      <c r="B894" s="1"/>
      <c r="C894" s="1"/>
      <c r="D894" s="1"/>
      <c r="E894" s="1"/>
      <c r="F894" s="1"/>
      <c r="G894" s="1"/>
      <c r="H894" s="1"/>
      <c r="I894" s="1"/>
      <c r="J894" s="1"/>
      <c r="K894" s="1"/>
      <c r="L894" s="1"/>
      <c r="M894" s="1"/>
      <c r="N894" s="1"/>
      <c r="O894" s="1"/>
      <c r="P894" s="1"/>
      <c r="Q894" s="1"/>
    </row>
    <row r="895" spans="1:17" x14ac:dyDescent="0.35">
      <c r="A895" s="1"/>
      <c r="B895" s="1"/>
      <c r="C895" s="1"/>
      <c r="D895" s="1"/>
      <c r="E895" s="1"/>
      <c r="F895" s="1"/>
      <c r="G895" s="1"/>
      <c r="H895" s="1"/>
      <c r="I895" s="1"/>
      <c r="J895" s="1"/>
      <c r="K895" s="1"/>
      <c r="L895" s="1"/>
      <c r="M895" s="1"/>
      <c r="N895" s="1"/>
      <c r="O895" s="1"/>
      <c r="P895" s="1"/>
      <c r="Q895" s="1"/>
    </row>
    <row r="896" spans="1:17" x14ac:dyDescent="0.35">
      <c r="A896" s="1"/>
      <c r="B896" s="1"/>
      <c r="C896" s="1"/>
      <c r="D896" s="1"/>
      <c r="E896" s="1"/>
      <c r="F896" s="1"/>
      <c r="G896" s="1"/>
      <c r="H896" s="1"/>
      <c r="I896" s="1"/>
      <c r="J896" s="1"/>
      <c r="K896" s="1"/>
      <c r="L896" s="1"/>
      <c r="M896" s="1"/>
      <c r="N896" s="1"/>
      <c r="O896" s="1"/>
      <c r="P896" s="1"/>
      <c r="Q896" s="1"/>
    </row>
    <row r="897" spans="1:17" x14ac:dyDescent="0.35">
      <c r="A897" s="1"/>
      <c r="B897" s="1"/>
      <c r="C897" s="1"/>
      <c r="D897" s="1"/>
      <c r="E897" s="1"/>
      <c r="F897" s="1"/>
      <c r="G897" s="1"/>
      <c r="H897" s="1"/>
      <c r="I897" s="1"/>
      <c r="J897" s="1"/>
      <c r="K897" s="1"/>
      <c r="L897" s="1"/>
      <c r="M897" s="1"/>
      <c r="N897" s="1"/>
      <c r="O897" s="1"/>
      <c r="P897" s="1"/>
      <c r="Q897" s="1"/>
    </row>
    <row r="898" spans="1:17" x14ac:dyDescent="0.35">
      <c r="A898" s="1"/>
      <c r="B898" s="1"/>
      <c r="C898" s="1"/>
      <c r="D898" s="1"/>
      <c r="E898" s="1"/>
      <c r="F898" s="1"/>
      <c r="G898" s="1"/>
      <c r="H898" s="1"/>
      <c r="I898" s="1"/>
      <c r="J898" s="1"/>
      <c r="K898" s="1"/>
      <c r="L898" s="1"/>
      <c r="M898" s="1"/>
      <c r="N898" s="1"/>
      <c r="O898" s="1"/>
      <c r="P898" s="1"/>
      <c r="Q898" s="1"/>
    </row>
    <row r="899" spans="1:17" x14ac:dyDescent="0.35">
      <c r="A899" s="1"/>
      <c r="B899" s="1"/>
      <c r="C899" s="1"/>
      <c r="D899" s="1"/>
      <c r="E899" s="1"/>
      <c r="F899" s="1"/>
      <c r="G899" s="1"/>
      <c r="H899" s="1"/>
      <c r="I899" s="1"/>
      <c r="J899" s="1"/>
      <c r="K899" s="1"/>
      <c r="L899" s="1"/>
      <c r="M899" s="1"/>
      <c r="N899" s="1"/>
      <c r="O899" s="1"/>
      <c r="P899" s="1"/>
      <c r="Q899" s="1"/>
    </row>
    <row r="900" spans="1:17" x14ac:dyDescent="0.35">
      <c r="A900" s="1"/>
      <c r="B900" s="1"/>
      <c r="C900" s="1"/>
      <c r="D900" s="1"/>
      <c r="E900" s="1"/>
      <c r="F900" s="1"/>
      <c r="G900" s="1"/>
      <c r="H900" s="1"/>
      <c r="I900" s="1"/>
      <c r="J900" s="1"/>
      <c r="K900" s="1"/>
      <c r="L900" s="1"/>
      <c r="M900" s="1"/>
      <c r="N900" s="1"/>
      <c r="O900" s="1"/>
      <c r="P900" s="1"/>
      <c r="Q900" s="1"/>
    </row>
    <row r="901" spans="1:17" x14ac:dyDescent="0.35">
      <c r="A901" s="1"/>
      <c r="B901" s="1"/>
      <c r="C901" s="1"/>
      <c r="D901" s="1"/>
      <c r="E901" s="1"/>
      <c r="F901" s="1"/>
      <c r="G901" s="1"/>
      <c r="H901" s="1"/>
      <c r="I901" s="1"/>
      <c r="J901" s="1"/>
      <c r="K901" s="1"/>
      <c r="L901" s="1"/>
      <c r="M901" s="1"/>
      <c r="N901" s="1"/>
      <c r="O901" s="1"/>
      <c r="P901" s="1"/>
      <c r="Q901" s="1"/>
    </row>
    <row r="902" spans="1:17" x14ac:dyDescent="0.35">
      <c r="A902" s="1"/>
      <c r="B902" s="1"/>
      <c r="C902" s="1"/>
      <c r="D902" s="1"/>
      <c r="E902" s="1"/>
      <c r="F902" s="1"/>
      <c r="G902" s="1"/>
      <c r="H902" s="1"/>
      <c r="I902" s="1"/>
      <c r="J902" s="1"/>
      <c r="K902" s="1"/>
      <c r="L902" s="1"/>
      <c r="M902" s="1"/>
      <c r="N902" s="1"/>
      <c r="O902" s="1"/>
      <c r="P902" s="1"/>
      <c r="Q902" s="1"/>
    </row>
    <row r="903" spans="1:17" x14ac:dyDescent="0.35">
      <c r="A903" s="1"/>
      <c r="B903" s="1"/>
      <c r="C903" s="1"/>
      <c r="D903" s="1"/>
      <c r="E903" s="1"/>
      <c r="F903" s="1"/>
      <c r="G903" s="1"/>
      <c r="H903" s="1"/>
      <c r="I903" s="1"/>
      <c r="J903" s="1"/>
      <c r="K903" s="1"/>
      <c r="L903" s="1"/>
      <c r="M903" s="1"/>
      <c r="N903" s="1"/>
      <c r="O903" s="1"/>
      <c r="P903" s="1"/>
      <c r="Q903" s="1"/>
    </row>
    <row r="904" spans="1:17" x14ac:dyDescent="0.35">
      <c r="A904" s="1"/>
      <c r="B904" s="1"/>
      <c r="C904" s="1"/>
      <c r="D904" s="1"/>
      <c r="E904" s="1"/>
      <c r="F904" s="1"/>
      <c r="G904" s="1"/>
      <c r="H904" s="1"/>
      <c r="I904" s="1"/>
      <c r="J904" s="1"/>
      <c r="K904" s="1"/>
      <c r="L904" s="1"/>
      <c r="M904" s="1"/>
      <c r="N904" s="1"/>
      <c r="O904" s="1"/>
      <c r="P904" s="1"/>
      <c r="Q904" s="1"/>
    </row>
    <row r="905" spans="1:17" x14ac:dyDescent="0.35">
      <c r="A905" s="1"/>
      <c r="B905" s="1"/>
      <c r="C905" s="1"/>
      <c r="D905" s="1"/>
      <c r="E905" s="1"/>
      <c r="F905" s="1"/>
      <c r="G905" s="1"/>
      <c r="H905" s="1"/>
      <c r="I905" s="1"/>
      <c r="J905" s="1"/>
      <c r="K905" s="1"/>
      <c r="L905" s="1"/>
      <c r="M905" s="1"/>
      <c r="N905" s="1"/>
      <c r="O905" s="1"/>
      <c r="P905" s="1"/>
      <c r="Q905" s="1"/>
    </row>
    <row r="906" spans="1:17" x14ac:dyDescent="0.35">
      <c r="A906" s="1"/>
      <c r="B906" s="1"/>
      <c r="C906" s="1"/>
      <c r="D906" s="1"/>
      <c r="E906" s="1"/>
      <c r="F906" s="1"/>
      <c r="G906" s="1"/>
      <c r="H906" s="1"/>
      <c r="I906" s="1"/>
      <c r="J906" s="1"/>
      <c r="K906" s="1"/>
      <c r="L906" s="1"/>
      <c r="M906" s="1"/>
      <c r="N906" s="1"/>
      <c r="O906" s="1"/>
      <c r="P906" s="1"/>
      <c r="Q906" s="1"/>
    </row>
    <row r="907" spans="1:17" x14ac:dyDescent="0.35">
      <c r="A907" s="1"/>
      <c r="B907" s="1"/>
      <c r="C907" s="1"/>
      <c r="D907" s="1"/>
      <c r="E907" s="1"/>
      <c r="F907" s="1"/>
      <c r="G907" s="1"/>
      <c r="H907" s="1"/>
      <c r="I907" s="1"/>
      <c r="J907" s="1"/>
      <c r="K907" s="1"/>
      <c r="L907" s="1"/>
      <c r="M907" s="1"/>
      <c r="N907" s="1"/>
      <c r="O907" s="1"/>
      <c r="P907" s="1"/>
      <c r="Q907" s="1"/>
    </row>
    <row r="908" spans="1:17" x14ac:dyDescent="0.35">
      <c r="A908" s="1"/>
      <c r="B908" s="1"/>
      <c r="C908" s="1"/>
      <c r="D908" s="1"/>
      <c r="E908" s="1"/>
      <c r="F908" s="1"/>
      <c r="G908" s="1"/>
      <c r="H908" s="1"/>
      <c r="I908" s="1"/>
      <c r="J908" s="1"/>
      <c r="K908" s="1"/>
      <c r="L908" s="1"/>
      <c r="M908" s="1"/>
      <c r="N908" s="1"/>
      <c r="O908" s="1"/>
      <c r="P908" s="1"/>
      <c r="Q908" s="1"/>
    </row>
    <row r="909" spans="1:17" x14ac:dyDescent="0.35">
      <c r="A909" s="1"/>
      <c r="B909" s="1"/>
      <c r="C909" s="1"/>
      <c r="D909" s="1"/>
      <c r="E909" s="1"/>
      <c r="F909" s="1"/>
      <c r="G909" s="1"/>
      <c r="H909" s="1"/>
      <c r="I909" s="1"/>
      <c r="J909" s="1"/>
      <c r="K909" s="1"/>
      <c r="L909" s="1"/>
      <c r="M909" s="1"/>
      <c r="N909" s="1"/>
      <c r="O909" s="1"/>
      <c r="P909" s="1"/>
      <c r="Q909" s="1"/>
    </row>
    <row r="910" spans="1:17" x14ac:dyDescent="0.35">
      <c r="A910" s="1"/>
      <c r="B910" s="1"/>
      <c r="C910" s="1"/>
      <c r="D910" s="1"/>
      <c r="E910" s="1"/>
      <c r="F910" s="1"/>
      <c r="G910" s="1"/>
      <c r="H910" s="1"/>
      <c r="I910" s="1"/>
      <c r="J910" s="1"/>
      <c r="K910" s="1"/>
      <c r="L910" s="1"/>
      <c r="M910" s="1"/>
      <c r="N910" s="1"/>
      <c r="O910" s="1"/>
      <c r="P910" s="1"/>
      <c r="Q910" s="1"/>
    </row>
    <row r="911" spans="1:17" x14ac:dyDescent="0.35">
      <c r="A911" s="1"/>
      <c r="B911" s="1"/>
      <c r="C911" s="1"/>
      <c r="D911" s="1"/>
      <c r="E911" s="1"/>
      <c r="F911" s="1"/>
      <c r="G911" s="1"/>
      <c r="H911" s="1"/>
      <c r="I911" s="1"/>
      <c r="J911" s="1"/>
      <c r="K911" s="1"/>
      <c r="L911" s="1"/>
      <c r="M911" s="1"/>
      <c r="N911" s="1"/>
      <c r="O911" s="1"/>
      <c r="P911" s="1"/>
      <c r="Q911" s="1"/>
    </row>
    <row r="912" spans="1:17" x14ac:dyDescent="0.35">
      <c r="A912" s="1"/>
      <c r="B912" s="1"/>
      <c r="C912" s="1"/>
      <c r="D912" s="1"/>
      <c r="E912" s="1"/>
      <c r="F912" s="1"/>
      <c r="G912" s="1"/>
      <c r="H912" s="1"/>
      <c r="I912" s="1"/>
      <c r="J912" s="1"/>
      <c r="K912" s="1"/>
      <c r="L912" s="1"/>
      <c r="M912" s="1"/>
      <c r="N912" s="1"/>
      <c r="O912" s="1"/>
      <c r="P912" s="1"/>
      <c r="Q912" s="1"/>
    </row>
    <row r="913" spans="1:17" x14ac:dyDescent="0.35">
      <c r="A913" s="1"/>
      <c r="B913" s="1"/>
      <c r="C913" s="1"/>
      <c r="D913" s="1"/>
      <c r="E913" s="1"/>
      <c r="F913" s="1"/>
      <c r="G913" s="1"/>
      <c r="H913" s="1"/>
      <c r="I913" s="1"/>
      <c r="J913" s="1"/>
      <c r="K913" s="1"/>
      <c r="L913" s="1"/>
      <c r="M913" s="1"/>
      <c r="N913" s="1"/>
      <c r="O913" s="1"/>
      <c r="P913" s="1"/>
      <c r="Q913" s="1"/>
    </row>
    <row r="914" spans="1:17" x14ac:dyDescent="0.35">
      <c r="A914" s="1"/>
      <c r="B914" s="1"/>
      <c r="C914" s="1"/>
      <c r="D914" s="1"/>
      <c r="E914" s="1"/>
      <c r="F914" s="1"/>
      <c r="G914" s="1"/>
      <c r="H914" s="1"/>
      <c r="I914" s="1"/>
      <c r="J914" s="1"/>
      <c r="K914" s="1"/>
      <c r="L914" s="1"/>
      <c r="M914" s="1"/>
      <c r="N914" s="1"/>
      <c r="O914" s="1"/>
      <c r="P914" s="1"/>
      <c r="Q914" s="1"/>
    </row>
    <row r="915" spans="1:17" x14ac:dyDescent="0.35">
      <c r="A915" s="1"/>
      <c r="B915" s="1"/>
      <c r="C915" s="1"/>
      <c r="D915" s="1"/>
      <c r="E915" s="1"/>
      <c r="F915" s="1"/>
      <c r="G915" s="1"/>
      <c r="H915" s="1"/>
      <c r="I915" s="1"/>
      <c r="J915" s="1"/>
      <c r="K915" s="1"/>
      <c r="L915" s="1"/>
      <c r="M915" s="1"/>
      <c r="N915" s="1"/>
      <c r="O915" s="1"/>
      <c r="P915" s="1"/>
      <c r="Q915" s="1"/>
    </row>
    <row r="916" spans="1:17" x14ac:dyDescent="0.35">
      <c r="A916" s="1"/>
      <c r="B916" s="1"/>
      <c r="C916" s="1"/>
      <c r="D916" s="1"/>
      <c r="E916" s="1"/>
      <c r="F916" s="1"/>
      <c r="G916" s="1"/>
      <c r="H916" s="1"/>
      <c r="I916" s="1"/>
      <c r="J916" s="1"/>
      <c r="K916" s="1"/>
      <c r="L916" s="1"/>
      <c r="M916" s="1"/>
      <c r="N916" s="1"/>
      <c r="O916" s="1"/>
      <c r="P916" s="1"/>
      <c r="Q916" s="1"/>
    </row>
    <row r="917" spans="1:17" x14ac:dyDescent="0.35">
      <c r="A917" s="1"/>
      <c r="B917" s="1"/>
      <c r="C917" s="1"/>
      <c r="D917" s="1"/>
      <c r="E917" s="1"/>
      <c r="F917" s="1"/>
      <c r="G917" s="1"/>
      <c r="H917" s="1"/>
      <c r="I917" s="1"/>
      <c r="J917" s="1"/>
      <c r="K917" s="1"/>
      <c r="L917" s="1"/>
      <c r="M917" s="1"/>
      <c r="N917" s="1"/>
      <c r="O917" s="1"/>
      <c r="P917" s="1"/>
      <c r="Q917" s="1"/>
    </row>
    <row r="918" spans="1:17" x14ac:dyDescent="0.35">
      <c r="A918" s="1"/>
      <c r="B918" s="1"/>
      <c r="C918" s="1"/>
      <c r="D918" s="1"/>
      <c r="E918" s="1"/>
      <c r="F918" s="1"/>
      <c r="G918" s="1"/>
      <c r="H918" s="1"/>
      <c r="I918" s="1"/>
      <c r="J918" s="1"/>
      <c r="K918" s="1"/>
      <c r="L918" s="1"/>
      <c r="M918" s="1"/>
      <c r="N918" s="1"/>
      <c r="O918" s="1"/>
      <c r="P918" s="1"/>
      <c r="Q918" s="1"/>
    </row>
    <row r="919" spans="1:17" x14ac:dyDescent="0.35">
      <c r="A919" s="1"/>
      <c r="B919" s="1"/>
      <c r="C919" s="1"/>
      <c r="D919" s="1"/>
      <c r="E919" s="1"/>
      <c r="F919" s="1"/>
      <c r="G919" s="1"/>
      <c r="H919" s="1"/>
      <c r="I919" s="1"/>
      <c r="J919" s="1"/>
      <c r="K919" s="1"/>
      <c r="L919" s="1"/>
      <c r="M919" s="1"/>
      <c r="N919" s="1"/>
      <c r="O919" s="1"/>
      <c r="P919" s="1"/>
      <c r="Q919" s="1"/>
    </row>
    <row r="920" spans="1:17" x14ac:dyDescent="0.35">
      <c r="A920" s="1"/>
      <c r="B920" s="1"/>
      <c r="C920" s="1"/>
      <c r="D920" s="1"/>
      <c r="E920" s="1"/>
      <c r="F920" s="1"/>
      <c r="G920" s="1"/>
      <c r="H920" s="1"/>
      <c r="I920" s="1"/>
      <c r="J920" s="1"/>
      <c r="K920" s="1"/>
      <c r="L920" s="1"/>
      <c r="M920" s="1"/>
      <c r="N920" s="1"/>
      <c r="O920" s="1"/>
      <c r="P920" s="1"/>
      <c r="Q920" s="1"/>
    </row>
    <row r="921" spans="1:17" x14ac:dyDescent="0.35">
      <c r="A921" s="1"/>
      <c r="B921" s="1"/>
      <c r="C921" s="1"/>
      <c r="D921" s="1"/>
      <c r="E921" s="1"/>
      <c r="F921" s="1"/>
      <c r="G921" s="1"/>
      <c r="H921" s="1"/>
      <c r="I921" s="1"/>
      <c r="J921" s="1"/>
      <c r="K921" s="1"/>
      <c r="L921" s="1"/>
      <c r="M921" s="1"/>
      <c r="N921" s="1"/>
      <c r="O921" s="1"/>
      <c r="P921" s="1"/>
      <c r="Q921" s="1"/>
    </row>
    <row r="922" spans="1:17" x14ac:dyDescent="0.35">
      <c r="A922" s="1"/>
      <c r="B922" s="1"/>
      <c r="C922" s="1"/>
      <c r="D922" s="1"/>
      <c r="E922" s="1"/>
      <c r="F922" s="1"/>
      <c r="G922" s="1"/>
      <c r="H922" s="1"/>
      <c r="I922" s="1"/>
      <c r="J922" s="1"/>
      <c r="K922" s="1"/>
      <c r="L922" s="1"/>
      <c r="M922" s="1"/>
      <c r="N922" s="1"/>
      <c r="O922" s="1"/>
      <c r="P922" s="1"/>
      <c r="Q922" s="1"/>
    </row>
    <row r="923" spans="1:17" x14ac:dyDescent="0.35">
      <c r="A923" s="1"/>
      <c r="B923" s="1"/>
      <c r="C923" s="1"/>
      <c r="D923" s="1"/>
      <c r="E923" s="1"/>
      <c r="F923" s="1"/>
      <c r="G923" s="1"/>
      <c r="H923" s="1"/>
      <c r="I923" s="1"/>
      <c r="J923" s="1"/>
      <c r="K923" s="1"/>
      <c r="L923" s="1"/>
      <c r="M923" s="1"/>
      <c r="N923" s="1"/>
      <c r="O923" s="1"/>
      <c r="P923" s="1"/>
      <c r="Q923" s="1"/>
    </row>
    <row r="924" spans="1:17" x14ac:dyDescent="0.35">
      <c r="A924" s="1"/>
      <c r="B924" s="1"/>
      <c r="C924" s="1"/>
      <c r="D924" s="1"/>
      <c r="E924" s="1"/>
      <c r="F924" s="1"/>
      <c r="G924" s="1"/>
      <c r="H924" s="1"/>
      <c r="I924" s="1"/>
      <c r="J924" s="1"/>
      <c r="K924" s="1"/>
      <c r="L924" s="1"/>
      <c r="M924" s="1"/>
      <c r="N924" s="1"/>
      <c r="O924" s="1"/>
      <c r="P924" s="1"/>
      <c r="Q924" s="1"/>
    </row>
    <row r="925" spans="1:17" x14ac:dyDescent="0.35">
      <c r="A925" s="1"/>
      <c r="B925" s="1"/>
      <c r="C925" s="1"/>
      <c r="D925" s="1"/>
      <c r="E925" s="1"/>
      <c r="F925" s="1"/>
      <c r="G925" s="1"/>
      <c r="H925" s="1"/>
      <c r="I925" s="1"/>
      <c r="J925" s="1"/>
      <c r="K925" s="1"/>
      <c r="L925" s="1"/>
      <c r="M925" s="1"/>
      <c r="N925" s="1"/>
      <c r="O925" s="1"/>
      <c r="P925" s="1"/>
      <c r="Q925" s="1"/>
    </row>
    <row r="926" spans="1:17" x14ac:dyDescent="0.35">
      <c r="A926" s="1"/>
      <c r="B926" s="1"/>
      <c r="C926" s="1"/>
      <c r="D926" s="1"/>
      <c r="E926" s="1"/>
      <c r="F926" s="1"/>
      <c r="G926" s="1"/>
      <c r="H926" s="1"/>
      <c r="I926" s="1"/>
      <c r="J926" s="1"/>
      <c r="K926" s="1"/>
      <c r="L926" s="1"/>
      <c r="M926" s="1"/>
      <c r="N926" s="1"/>
      <c r="O926" s="1"/>
      <c r="P926" s="1"/>
      <c r="Q926" s="1"/>
    </row>
    <row r="927" spans="1:17" x14ac:dyDescent="0.35">
      <c r="A927" s="1"/>
      <c r="B927" s="1"/>
      <c r="C927" s="1"/>
      <c r="D927" s="1"/>
      <c r="E927" s="1"/>
      <c r="F927" s="1"/>
      <c r="G927" s="1"/>
      <c r="H927" s="1"/>
      <c r="I927" s="1"/>
      <c r="J927" s="1"/>
      <c r="K927" s="1"/>
      <c r="L927" s="1"/>
      <c r="M927" s="1"/>
      <c r="N927" s="1"/>
      <c r="O927" s="1"/>
      <c r="P927" s="1"/>
      <c r="Q927" s="1"/>
    </row>
    <row r="928" spans="1:17" x14ac:dyDescent="0.35">
      <c r="A928" s="1"/>
      <c r="B928" s="1"/>
      <c r="C928" s="1"/>
      <c r="D928" s="1"/>
      <c r="E928" s="1"/>
      <c r="F928" s="1"/>
      <c r="G928" s="1"/>
      <c r="H928" s="1"/>
      <c r="I928" s="1"/>
      <c r="J928" s="1"/>
      <c r="K928" s="1"/>
      <c r="L928" s="1"/>
      <c r="M928" s="1"/>
      <c r="N928" s="1"/>
      <c r="O928" s="1"/>
      <c r="P928" s="1"/>
      <c r="Q928" s="1"/>
    </row>
    <row r="929" spans="1:17" x14ac:dyDescent="0.35">
      <c r="A929" s="1"/>
      <c r="B929" s="1"/>
      <c r="C929" s="1"/>
      <c r="D929" s="1"/>
      <c r="E929" s="1"/>
      <c r="F929" s="1"/>
      <c r="G929" s="1"/>
      <c r="H929" s="1"/>
      <c r="I929" s="1"/>
      <c r="J929" s="1"/>
      <c r="K929" s="1"/>
      <c r="L929" s="1"/>
      <c r="M929" s="1"/>
      <c r="N929" s="1"/>
      <c r="O929" s="1"/>
      <c r="P929" s="1"/>
      <c r="Q929" s="1"/>
    </row>
    <row r="930" spans="1:17" x14ac:dyDescent="0.35">
      <c r="A930" s="1"/>
      <c r="B930" s="1"/>
      <c r="C930" s="1"/>
      <c r="D930" s="1"/>
      <c r="E930" s="1"/>
      <c r="F930" s="1"/>
      <c r="G930" s="1"/>
      <c r="H930" s="1"/>
      <c r="I930" s="1"/>
      <c r="J930" s="1"/>
      <c r="K930" s="1"/>
      <c r="L930" s="1"/>
      <c r="M930" s="1"/>
      <c r="N930" s="1"/>
      <c r="O930" s="1"/>
      <c r="P930" s="1"/>
      <c r="Q930" s="1"/>
    </row>
    <row r="931" spans="1:17" x14ac:dyDescent="0.35">
      <c r="A931" s="1"/>
      <c r="B931" s="1"/>
      <c r="C931" s="1"/>
      <c r="D931" s="1"/>
      <c r="E931" s="1"/>
      <c r="F931" s="1"/>
      <c r="G931" s="1"/>
      <c r="H931" s="1"/>
      <c r="I931" s="1"/>
      <c r="J931" s="1"/>
      <c r="K931" s="1"/>
      <c r="L931" s="1"/>
      <c r="M931" s="1"/>
      <c r="N931" s="1"/>
      <c r="O931" s="1"/>
      <c r="P931" s="1"/>
      <c r="Q931" s="1"/>
    </row>
    <row r="932" spans="1:17" x14ac:dyDescent="0.35">
      <c r="A932" s="1"/>
      <c r="B932" s="1"/>
      <c r="C932" s="1"/>
      <c r="D932" s="1"/>
      <c r="E932" s="1"/>
      <c r="F932" s="1"/>
      <c r="G932" s="1"/>
      <c r="H932" s="1"/>
      <c r="I932" s="1"/>
      <c r="J932" s="1"/>
      <c r="K932" s="1"/>
      <c r="L932" s="1"/>
      <c r="M932" s="1"/>
      <c r="N932" s="1"/>
      <c r="O932" s="1"/>
      <c r="P932" s="1"/>
      <c r="Q932" s="1"/>
    </row>
    <row r="933" spans="1:17" x14ac:dyDescent="0.35">
      <c r="A933" s="1"/>
      <c r="B933" s="1"/>
      <c r="C933" s="1"/>
      <c r="D933" s="1"/>
      <c r="E933" s="1"/>
      <c r="F933" s="1"/>
      <c r="G933" s="1"/>
      <c r="H933" s="1"/>
      <c r="I933" s="1"/>
      <c r="J933" s="1"/>
      <c r="K933" s="1"/>
      <c r="L933" s="1"/>
      <c r="M933" s="1"/>
      <c r="N933" s="1"/>
      <c r="O933" s="1"/>
      <c r="P933" s="1"/>
      <c r="Q933" s="1"/>
    </row>
    <row r="934" spans="1:17" x14ac:dyDescent="0.35">
      <c r="A934" s="1"/>
      <c r="B934" s="1"/>
      <c r="C934" s="1"/>
      <c r="D934" s="1"/>
      <c r="E934" s="1"/>
      <c r="F934" s="1"/>
      <c r="G934" s="1"/>
      <c r="H934" s="1"/>
      <c r="I934" s="1"/>
      <c r="J934" s="1"/>
      <c r="K934" s="1"/>
      <c r="L934" s="1"/>
      <c r="M934" s="1"/>
      <c r="N934" s="1"/>
      <c r="O934" s="1"/>
      <c r="P934" s="1"/>
      <c r="Q934" s="1"/>
    </row>
    <row r="935" spans="1:17" x14ac:dyDescent="0.35">
      <c r="A935" s="1"/>
      <c r="B935" s="1"/>
      <c r="C935" s="1"/>
      <c r="D935" s="1"/>
      <c r="E935" s="1"/>
      <c r="F935" s="1"/>
      <c r="G935" s="1"/>
      <c r="H935" s="1"/>
      <c r="I935" s="1"/>
      <c r="J935" s="1"/>
      <c r="K935" s="1"/>
      <c r="L935" s="1"/>
      <c r="M935" s="1"/>
      <c r="N935" s="1"/>
      <c r="O935" s="1"/>
      <c r="P935" s="1"/>
      <c r="Q935" s="1"/>
    </row>
    <row r="936" spans="1:17" x14ac:dyDescent="0.35">
      <c r="A936" s="1"/>
      <c r="B936" s="1"/>
      <c r="C936" s="1"/>
      <c r="D936" s="1"/>
      <c r="E936" s="1"/>
      <c r="F936" s="1"/>
      <c r="G936" s="1"/>
      <c r="H936" s="1"/>
      <c r="I936" s="1"/>
      <c r="J936" s="1"/>
      <c r="K936" s="1"/>
      <c r="L936" s="1"/>
      <c r="M936" s="1"/>
      <c r="N936" s="1"/>
      <c r="O936" s="1"/>
      <c r="P936" s="1"/>
      <c r="Q936" s="1"/>
    </row>
    <row r="937" spans="1:17" x14ac:dyDescent="0.35">
      <c r="A937" s="1"/>
      <c r="B937" s="1"/>
      <c r="C937" s="1"/>
      <c r="D937" s="1"/>
      <c r="E937" s="1"/>
      <c r="F937" s="1"/>
      <c r="G937" s="1"/>
      <c r="H937" s="1"/>
      <c r="I937" s="1"/>
      <c r="J937" s="1"/>
      <c r="K937" s="1"/>
      <c r="L937" s="1"/>
      <c r="M937" s="1"/>
      <c r="N937" s="1"/>
      <c r="O937" s="1"/>
      <c r="P937" s="1"/>
      <c r="Q937" s="1"/>
    </row>
    <row r="938" spans="1:17" x14ac:dyDescent="0.35">
      <c r="A938" s="1"/>
      <c r="B938" s="1"/>
      <c r="C938" s="1"/>
      <c r="D938" s="1"/>
      <c r="E938" s="1"/>
      <c r="F938" s="1"/>
      <c r="G938" s="1"/>
      <c r="H938" s="1"/>
      <c r="I938" s="1"/>
      <c r="J938" s="1"/>
      <c r="K938" s="1"/>
      <c r="L938" s="1"/>
      <c r="M938" s="1"/>
      <c r="N938" s="1"/>
      <c r="O938" s="1"/>
      <c r="P938" s="1"/>
      <c r="Q938" s="1"/>
    </row>
    <row r="939" spans="1:17" x14ac:dyDescent="0.35">
      <c r="A939" s="1"/>
      <c r="B939" s="1"/>
      <c r="C939" s="1"/>
      <c r="D939" s="1"/>
      <c r="E939" s="1"/>
      <c r="F939" s="1"/>
      <c r="G939" s="1"/>
      <c r="H939" s="1"/>
      <c r="I939" s="1"/>
      <c r="J939" s="1"/>
      <c r="K939" s="1"/>
      <c r="L939" s="1"/>
      <c r="M939" s="1"/>
      <c r="N939" s="1"/>
      <c r="O939" s="1"/>
      <c r="P939" s="1"/>
      <c r="Q939" s="1"/>
    </row>
    <row r="940" spans="1:17" x14ac:dyDescent="0.35">
      <c r="A940" s="1"/>
      <c r="B940" s="1"/>
      <c r="C940" s="1"/>
      <c r="D940" s="1"/>
      <c r="E940" s="1"/>
      <c r="F940" s="1"/>
      <c r="G940" s="1"/>
      <c r="H940" s="1"/>
      <c r="I940" s="1"/>
      <c r="J940" s="1"/>
      <c r="K940" s="1"/>
      <c r="L940" s="1"/>
      <c r="M940" s="1"/>
      <c r="N940" s="1"/>
      <c r="O940" s="1"/>
      <c r="P940" s="1"/>
      <c r="Q940" s="1"/>
    </row>
    <row r="941" spans="1:17" x14ac:dyDescent="0.35">
      <c r="A941" s="1"/>
      <c r="B941" s="1"/>
      <c r="C941" s="1"/>
      <c r="D941" s="1"/>
      <c r="E941" s="1"/>
      <c r="F941" s="1"/>
      <c r="G941" s="1"/>
      <c r="H941" s="1"/>
      <c r="I941" s="1"/>
      <c r="J941" s="1"/>
      <c r="K941" s="1"/>
      <c r="L941" s="1"/>
      <c r="M941" s="1"/>
      <c r="N941" s="1"/>
      <c r="O941" s="1"/>
      <c r="P941" s="1"/>
      <c r="Q941" s="1"/>
    </row>
    <row r="942" spans="1:17" x14ac:dyDescent="0.35">
      <c r="A942" s="1"/>
      <c r="B942" s="1"/>
      <c r="C942" s="1"/>
      <c r="D942" s="1"/>
      <c r="E942" s="1"/>
      <c r="F942" s="1"/>
      <c r="G942" s="1"/>
      <c r="H942" s="1"/>
      <c r="I942" s="1"/>
      <c r="J942" s="1"/>
      <c r="K942" s="1"/>
      <c r="L942" s="1"/>
      <c r="M942" s="1"/>
      <c r="N942" s="1"/>
      <c r="O942" s="1"/>
      <c r="P942" s="1"/>
      <c r="Q942" s="1"/>
    </row>
    <row r="943" spans="1:17" x14ac:dyDescent="0.35">
      <c r="A943" s="1"/>
      <c r="B943" s="1"/>
      <c r="C943" s="1"/>
      <c r="D943" s="1"/>
      <c r="E943" s="1"/>
      <c r="F943" s="1"/>
      <c r="G943" s="1"/>
      <c r="H943" s="1"/>
      <c r="I943" s="1"/>
      <c r="J943" s="1"/>
      <c r="K943" s="1"/>
      <c r="L943" s="1"/>
      <c r="M943" s="1"/>
      <c r="N943" s="1"/>
      <c r="O943" s="1"/>
      <c r="P943" s="1"/>
      <c r="Q943" s="1"/>
    </row>
    <row r="944" spans="1:17" x14ac:dyDescent="0.35">
      <c r="A944" s="1"/>
      <c r="B944" s="1"/>
      <c r="C944" s="1"/>
      <c r="D944" s="1"/>
      <c r="E944" s="1"/>
      <c r="F944" s="1"/>
      <c r="G944" s="1"/>
      <c r="H944" s="1"/>
      <c r="I944" s="1"/>
      <c r="J944" s="1"/>
      <c r="K944" s="1"/>
      <c r="L944" s="1"/>
      <c r="M944" s="1"/>
      <c r="N944" s="1"/>
      <c r="O944" s="1"/>
      <c r="P944" s="1"/>
      <c r="Q944" s="1"/>
    </row>
    <row r="945" spans="1:17" x14ac:dyDescent="0.35">
      <c r="A945" s="1"/>
      <c r="B945" s="1"/>
      <c r="C945" s="1"/>
      <c r="D945" s="1"/>
      <c r="E945" s="1"/>
      <c r="F945" s="1"/>
      <c r="G945" s="1"/>
      <c r="H945" s="1"/>
      <c r="I945" s="1"/>
      <c r="J945" s="1"/>
      <c r="K945" s="1"/>
      <c r="L945" s="1"/>
      <c r="M945" s="1"/>
      <c r="N945" s="1"/>
      <c r="O945" s="1"/>
      <c r="P945" s="1"/>
      <c r="Q945" s="1"/>
    </row>
    <row r="946" spans="1:17" x14ac:dyDescent="0.35">
      <c r="A946" s="1"/>
      <c r="B946" s="1"/>
      <c r="C946" s="1"/>
      <c r="D946" s="1"/>
      <c r="E946" s="1"/>
      <c r="F946" s="1"/>
      <c r="G946" s="1"/>
      <c r="H946" s="1"/>
      <c r="I946" s="1"/>
      <c r="J946" s="1"/>
      <c r="K946" s="1"/>
      <c r="L946" s="1"/>
      <c r="M946" s="1"/>
      <c r="N946" s="1"/>
      <c r="O946" s="1"/>
      <c r="P946" s="1"/>
      <c r="Q946" s="1"/>
    </row>
    <row r="947" spans="1:17" x14ac:dyDescent="0.35">
      <c r="A947" s="1"/>
      <c r="B947" s="1"/>
      <c r="C947" s="1"/>
      <c r="D947" s="1"/>
      <c r="E947" s="1"/>
      <c r="F947" s="1"/>
      <c r="G947" s="1"/>
      <c r="H947" s="1"/>
      <c r="I947" s="1"/>
      <c r="J947" s="1"/>
      <c r="K947" s="1"/>
      <c r="L947" s="1"/>
      <c r="M947" s="1"/>
      <c r="N947" s="1"/>
      <c r="O947" s="1"/>
      <c r="P947" s="1"/>
      <c r="Q947" s="1"/>
    </row>
    <row r="948" spans="1:17" x14ac:dyDescent="0.35">
      <c r="A948" s="1"/>
      <c r="B948" s="1"/>
      <c r="C948" s="1"/>
      <c r="D948" s="1"/>
      <c r="E948" s="1"/>
      <c r="F948" s="1"/>
      <c r="G948" s="1"/>
      <c r="H948" s="1"/>
      <c r="I948" s="1"/>
      <c r="J948" s="1"/>
      <c r="K948" s="1"/>
      <c r="L948" s="1"/>
      <c r="M948" s="1"/>
      <c r="N948" s="1"/>
      <c r="O948" s="1"/>
      <c r="P948" s="1"/>
      <c r="Q948" s="1"/>
    </row>
    <row r="949" spans="1:17" x14ac:dyDescent="0.35">
      <c r="A949" s="1"/>
      <c r="B949" s="1"/>
      <c r="C949" s="1"/>
      <c r="D949" s="1"/>
      <c r="E949" s="1"/>
      <c r="F949" s="1"/>
      <c r="G949" s="1"/>
      <c r="H949" s="1"/>
      <c r="I949" s="1"/>
      <c r="J949" s="1"/>
      <c r="K949" s="1"/>
      <c r="L949" s="1"/>
      <c r="M949" s="1"/>
      <c r="N949" s="1"/>
      <c r="O949" s="1"/>
      <c r="P949" s="1"/>
      <c r="Q949" s="1"/>
    </row>
    <row r="950" spans="1:17" x14ac:dyDescent="0.35">
      <c r="A950" s="1"/>
      <c r="B950" s="1"/>
      <c r="C950" s="1"/>
      <c r="D950" s="1"/>
      <c r="E950" s="1"/>
      <c r="F950" s="1"/>
      <c r="G950" s="1"/>
      <c r="H950" s="1"/>
      <c r="I950" s="1"/>
      <c r="J950" s="1"/>
      <c r="K950" s="1"/>
      <c r="L950" s="1"/>
      <c r="M950" s="1"/>
      <c r="N950" s="1"/>
      <c r="O950" s="1"/>
      <c r="P950" s="1"/>
      <c r="Q950" s="1"/>
    </row>
    <row r="951" spans="1:17" x14ac:dyDescent="0.35">
      <c r="A951" s="1"/>
      <c r="B951" s="1"/>
      <c r="C951" s="1"/>
      <c r="D951" s="1"/>
      <c r="E951" s="1"/>
      <c r="F951" s="1"/>
      <c r="G951" s="1"/>
      <c r="H951" s="1"/>
      <c r="I951" s="1"/>
      <c r="J951" s="1"/>
      <c r="K951" s="1"/>
      <c r="L951" s="1"/>
      <c r="M951" s="1"/>
      <c r="N951" s="1"/>
      <c r="O951" s="1"/>
      <c r="P951" s="1"/>
      <c r="Q951" s="1"/>
    </row>
    <row r="952" spans="1:17" x14ac:dyDescent="0.35">
      <c r="A952" s="1"/>
      <c r="B952" s="1"/>
      <c r="C952" s="1"/>
      <c r="D952" s="1"/>
      <c r="E952" s="1"/>
      <c r="F952" s="1"/>
      <c r="G952" s="1"/>
      <c r="H952" s="1"/>
      <c r="I952" s="1"/>
      <c r="J952" s="1"/>
      <c r="K952" s="1"/>
      <c r="L952" s="1"/>
      <c r="M952" s="1"/>
      <c r="N952" s="1"/>
      <c r="O952" s="1"/>
      <c r="P952" s="1"/>
      <c r="Q952" s="1"/>
    </row>
    <row r="953" spans="1:17" x14ac:dyDescent="0.35">
      <c r="A953" s="1"/>
      <c r="B953" s="1"/>
      <c r="C953" s="1"/>
      <c r="D953" s="1"/>
      <c r="E953" s="1"/>
      <c r="F953" s="1"/>
      <c r="G953" s="1"/>
      <c r="H953" s="1"/>
      <c r="I953" s="1"/>
      <c r="J953" s="1"/>
      <c r="K953" s="1"/>
      <c r="L953" s="1"/>
      <c r="M953" s="1"/>
      <c r="N953" s="1"/>
      <c r="O953" s="1"/>
      <c r="P953" s="1"/>
      <c r="Q953" s="1"/>
    </row>
    <row r="954" spans="1:17" x14ac:dyDescent="0.35">
      <c r="A954" s="1"/>
      <c r="B954" s="1"/>
      <c r="C954" s="1"/>
      <c r="D954" s="1"/>
      <c r="E954" s="1"/>
      <c r="F954" s="1"/>
      <c r="G954" s="1"/>
      <c r="H954" s="1"/>
      <c r="I954" s="1"/>
      <c r="J954" s="1"/>
      <c r="K954" s="1"/>
      <c r="L954" s="1"/>
      <c r="M954" s="1"/>
      <c r="N954" s="1"/>
      <c r="O954" s="1"/>
      <c r="P954" s="1"/>
      <c r="Q954" s="1"/>
    </row>
    <row r="955" spans="1:17" x14ac:dyDescent="0.35">
      <c r="A955" s="1"/>
      <c r="B955" s="1"/>
      <c r="C955" s="1"/>
      <c r="D955" s="1"/>
      <c r="E955" s="1"/>
      <c r="F955" s="1"/>
      <c r="G955" s="1"/>
      <c r="H955" s="1"/>
      <c r="I955" s="1"/>
      <c r="J955" s="1"/>
      <c r="K955" s="1"/>
      <c r="L955" s="1"/>
      <c r="M955" s="1"/>
      <c r="N955" s="1"/>
      <c r="O955" s="1"/>
      <c r="P955" s="1"/>
      <c r="Q955" s="1"/>
    </row>
    <row r="956" spans="1:17" x14ac:dyDescent="0.35">
      <c r="A956" s="1"/>
      <c r="B956" s="1"/>
      <c r="C956" s="1"/>
      <c r="D956" s="1"/>
      <c r="E956" s="1"/>
      <c r="F956" s="1"/>
      <c r="G956" s="1"/>
      <c r="H956" s="1"/>
      <c r="I956" s="1"/>
      <c r="J956" s="1"/>
      <c r="K956" s="1"/>
      <c r="L956" s="1"/>
      <c r="M956" s="1"/>
      <c r="N956" s="1"/>
      <c r="O956" s="1"/>
      <c r="P956" s="1"/>
      <c r="Q956" s="1"/>
    </row>
    <row r="957" spans="1:17" x14ac:dyDescent="0.35">
      <c r="A957" s="1"/>
      <c r="B957" s="1"/>
      <c r="C957" s="1"/>
      <c r="D957" s="1"/>
      <c r="E957" s="1"/>
      <c r="F957" s="1"/>
      <c r="G957" s="1"/>
      <c r="H957" s="1"/>
      <c r="I957" s="1"/>
      <c r="J957" s="1"/>
      <c r="K957" s="1"/>
      <c r="L957" s="1"/>
      <c r="M957" s="1"/>
      <c r="N957" s="1"/>
      <c r="O957" s="1"/>
      <c r="P957" s="1"/>
      <c r="Q957" s="1"/>
    </row>
    <row r="958" spans="1:17" x14ac:dyDescent="0.35">
      <c r="A958" s="1"/>
      <c r="B958" s="1"/>
      <c r="C958" s="1"/>
      <c r="D958" s="1"/>
      <c r="E958" s="1"/>
      <c r="F958" s="1"/>
      <c r="G958" s="1"/>
      <c r="H958" s="1"/>
      <c r="I958" s="1"/>
      <c r="J958" s="1"/>
      <c r="K958" s="1"/>
      <c r="L958" s="1"/>
      <c r="M958" s="1"/>
      <c r="N958" s="1"/>
      <c r="O958" s="1"/>
      <c r="P958" s="1"/>
      <c r="Q958" s="1"/>
    </row>
    <row r="959" spans="1:17" x14ac:dyDescent="0.35">
      <c r="A959" s="1"/>
      <c r="B959" s="1"/>
      <c r="C959" s="1"/>
      <c r="D959" s="1"/>
      <c r="E959" s="1"/>
      <c r="F959" s="1"/>
      <c r="G959" s="1"/>
      <c r="H959" s="1"/>
      <c r="I959" s="1"/>
      <c r="J959" s="1"/>
      <c r="K959" s="1"/>
      <c r="L959" s="1"/>
      <c r="M959" s="1"/>
      <c r="N959" s="1"/>
      <c r="O959" s="1"/>
      <c r="P959" s="1"/>
      <c r="Q959" s="1"/>
    </row>
    <row r="960" spans="1:17" x14ac:dyDescent="0.35">
      <c r="A960" s="1"/>
      <c r="B960" s="1"/>
      <c r="C960" s="1"/>
      <c r="D960" s="1"/>
      <c r="E960" s="1"/>
      <c r="F960" s="1"/>
      <c r="G960" s="1"/>
      <c r="H960" s="1"/>
      <c r="I960" s="1"/>
      <c r="J960" s="1"/>
      <c r="K960" s="1"/>
      <c r="L960" s="1"/>
      <c r="M960" s="1"/>
      <c r="N960" s="1"/>
      <c r="O960" s="1"/>
      <c r="P960" s="1"/>
      <c r="Q960" s="1"/>
    </row>
    <row r="961" spans="1:17" x14ac:dyDescent="0.35">
      <c r="A961" s="1"/>
      <c r="B961" s="1"/>
      <c r="C961" s="1"/>
      <c r="D961" s="1"/>
      <c r="E961" s="1"/>
      <c r="F961" s="1"/>
      <c r="G961" s="1"/>
      <c r="H961" s="1"/>
      <c r="I961" s="1"/>
      <c r="J961" s="1"/>
      <c r="K961" s="1"/>
      <c r="L961" s="1"/>
      <c r="M961" s="1"/>
      <c r="N961" s="1"/>
      <c r="O961" s="1"/>
      <c r="P961" s="1"/>
      <c r="Q961" s="1"/>
    </row>
    <row r="962" spans="1:17" x14ac:dyDescent="0.35">
      <c r="A962" s="1"/>
      <c r="B962" s="1"/>
      <c r="C962" s="1"/>
      <c r="D962" s="1"/>
      <c r="E962" s="1"/>
      <c r="F962" s="1"/>
      <c r="G962" s="1"/>
      <c r="H962" s="1"/>
      <c r="I962" s="1"/>
      <c r="J962" s="1"/>
      <c r="K962" s="1"/>
      <c r="L962" s="1"/>
      <c r="M962" s="1"/>
      <c r="N962" s="1"/>
      <c r="O962" s="1"/>
      <c r="P962" s="1"/>
      <c r="Q962" s="1"/>
    </row>
    <row r="963" spans="1:17" x14ac:dyDescent="0.35">
      <c r="A963" s="1"/>
      <c r="B963" s="1"/>
      <c r="C963" s="1"/>
      <c r="D963" s="1"/>
      <c r="E963" s="1"/>
      <c r="F963" s="1"/>
      <c r="G963" s="1"/>
      <c r="H963" s="1"/>
      <c r="I963" s="1"/>
      <c r="J963" s="1"/>
      <c r="K963" s="1"/>
      <c r="L963" s="1"/>
      <c r="M963" s="1"/>
      <c r="N963" s="1"/>
      <c r="O963" s="1"/>
      <c r="P963" s="1"/>
      <c r="Q963" s="1"/>
    </row>
    <row r="964" spans="1:17" x14ac:dyDescent="0.35">
      <c r="A964" s="1"/>
      <c r="B964" s="1"/>
      <c r="C964" s="1"/>
      <c r="D964" s="1"/>
      <c r="E964" s="1"/>
      <c r="F964" s="1"/>
      <c r="G964" s="1"/>
      <c r="H964" s="1"/>
      <c r="I964" s="1"/>
      <c r="J964" s="1"/>
      <c r="K964" s="1"/>
      <c r="L964" s="1"/>
      <c r="M964" s="1"/>
      <c r="N964" s="1"/>
      <c r="O964" s="1"/>
      <c r="P964" s="1"/>
      <c r="Q964" s="1"/>
    </row>
    <row r="965" spans="1:17" x14ac:dyDescent="0.35">
      <c r="A965" s="1"/>
      <c r="B965" s="1"/>
      <c r="C965" s="1"/>
      <c r="D965" s="1"/>
      <c r="E965" s="1"/>
      <c r="F965" s="1"/>
      <c r="G965" s="1"/>
      <c r="H965" s="1"/>
      <c r="I965" s="1"/>
      <c r="J965" s="1"/>
      <c r="K965" s="1"/>
      <c r="L965" s="1"/>
      <c r="M965" s="1"/>
      <c r="N965" s="1"/>
      <c r="O965" s="1"/>
      <c r="P965" s="1"/>
      <c r="Q965" s="1"/>
    </row>
    <row r="966" spans="1:17" x14ac:dyDescent="0.35">
      <c r="A966" s="1"/>
      <c r="B966" s="1"/>
      <c r="C966" s="1"/>
      <c r="D966" s="1"/>
      <c r="E966" s="1"/>
      <c r="F966" s="1"/>
      <c r="G966" s="1"/>
      <c r="H966" s="1"/>
      <c r="I966" s="1"/>
      <c r="J966" s="1"/>
      <c r="K966" s="1"/>
      <c r="L966" s="1"/>
      <c r="M966" s="1"/>
      <c r="N966" s="1"/>
      <c r="O966" s="1"/>
      <c r="P966" s="1"/>
      <c r="Q966" s="1"/>
    </row>
    <row r="967" spans="1:17" x14ac:dyDescent="0.35">
      <c r="A967" s="1"/>
      <c r="B967" s="1"/>
      <c r="C967" s="1"/>
      <c r="D967" s="1"/>
      <c r="E967" s="1"/>
      <c r="F967" s="1"/>
      <c r="G967" s="1"/>
      <c r="H967" s="1"/>
      <c r="I967" s="1"/>
      <c r="J967" s="1"/>
      <c r="K967" s="1"/>
      <c r="L967" s="1"/>
      <c r="M967" s="1"/>
      <c r="N967" s="1"/>
      <c r="O967" s="1"/>
      <c r="P967" s="1"/>
      <c r="Q967" s="1"/>
    </row>
    <row r="968" spans="1:17" x14ac:dyDescent="0.35">
      <c r="A968" s="1"/>
      <c r="B968" s="1"/>
      <c r="C968" s="1"/>
      <c r="D968" s="1"/>
      <c r="E968" s="1"/>
      <c r="F968" s="1"/>
      <c r="G968" s="1"/>
      <c r="H968" s="1"/>
      <c r="I968" s="1"/>
      <c r="J968" s="1"/>
      <c r="K968" s="1"/>
      <c r="L968" s="1"/>
      <c r="M968" s="1"/>
      <c r="N968" s="1"/>
      <c r="O968" s="1"/>
      <c r="P968" s="1"/>
      <c r="Q968" s="1"/>
    </row>
    <row r="969" spans="1:17" x14ac:dyDescent="0.35">
      <c r="A969" s="1"/>
      <c r="B969" s="1"/>
      <c r="C969" s="1"/>
      <c r="D969" s="1"/>
      <c r="E969" s="1"/>
      <c r="F969" s="1"/>
      <c r="G969" s="1"/>
      <c r="H969" s="1"/>
      <c r="I969" s="1"/>
      <c r="J969" s="1"/>
      <c r="K969" s="1"/>
      <c r="L969" s="1"/>
      <c r="M969" s="1"/>
      <c r="N969" s="1"/>
      <c r="O969" s="1"/>
      <c r="P969" s="1"/>
      <c r="Q969" s="1"/>
    </row>
    <row r="970" spans="1:17" x14ac:dyDescent="0.35">
      <c r="A970" s="1"/>
      <c r="B970" s="1"/>
      <c r="C970" s="1"/>
      <c r="D970" s="1"/>
      <c r="E970" s="1"/>
      <c r="F970" s="1"/>
      <c r="G970" s="1"/>
      <c r="H970" s="1"/>
      <c r="I970" s="1"/>
      <c r="J970" s="1"/>
      <c r="K970" s="1"/>
      <c r="L970" s="1"/>
      <c r="M970" s="1"/>
      <c r="N970" s="1"/>
      <c r="O970" s="1"/>
      <c r="P970" s="1"/>
      <c r="Q970" s="1"/>
    </row>
    <row r="971" spans="1:17" x14ac:dyDescent="0.35">
      <c r="A971" s="1"/>
      <c r="B971" s="1"/>
      <c r="C971" s="1"/>
      <c r="D971" s="1"/>
      <c r="E971" s="1"/>
      <c r="F971" s="1"/>
      <c r="G971" s="1"/>
      <c r="H971" s="1"/>
      <c r="I971" s="1"/>
      <c r="J971" s="1"/>
      <c r="K971" s="1"/>
      <c r="L971" s="1"/>
      <c r="M971" s="1"/>
      <c r="N971" s="1"/>
      <c r="O971" s="1"/>
      <c r="P971" s="1"/>
      <c r="Q971" s="1"/>
    </row>
    <row r="972" spans="1:17" x14ac:dyDescent="0.35">
      <c r="A972" s="1"/>
      <c r="B972" s="1"/>
      <c r="C972" s="1"/>
      <c r="D972" s="1"/>
      <c r="E972" s="1"/>
      <c r="F972" s="1"/>
      <c r="G972" s="1"/>
      <c r="H972" s="1"/>
      <c r="I972" s="1"/>
      <c r="J972" s="1"/>
      <c r="K972" s="1"/>
      <c r="L972" s="1"/>
      <c r="M972" s="1"/>
      <c r="N972" s="1"/>
      <c r="O972" s="1"/>
      <c r="P972" s="1"/>
      <c r="Q972" s="1"/>
    </row>
    <row r="973" spans="1:17" x14ac:dyDescent="0.35">
      <c r="A973" s="1"/>
      <c r="B973" s="1"/>
      <c r="C973" s="1"/>
      <c r="D973" s="1"/>
      <c r="E973" s="1"/>
      <c r="F973" s="1"/>
      <c r="G973" s="1"/>
      <c r="H973" s="1"/>
      <c r="I973" s="1"/>
      <c r="J973" s="1"/>
      <c r="K973" s="1"/>
      <c r="L973" s="1"/>
      <c r="M973" s="1"/>
      <c r="N973" s="1"/>
      <c r="O973" s="1"/>
      <c r="P973" s="1"/>
      <c r="Q973" s="1"/>
    </row>
    <row r="974" spans="1:17" x14ac:dyDescent="0.35">
      <c r="A974" s="1"/>
      <c r="B974" s="1"/>
      <c r="C974" s="1"/>
      <c r="D974" s="1"/>
      <c r="E974" s="1"/>
      <c r="F974" s="1"/>
      <c r="G974" s="1"/>
      <c r="H974" s="1"/>
      <c r="I974" s="1"/>
      <c r="J974" s="1"/>
      <c r="K974" s="1"/>
      <c r="L974" s="1"/>
      <c r="M974" s="1"/>
      <c r="N974" s="1"/>
      <c r="O974" s="1"/>
      <c r="P974" s="1"/>
      <c r="Q974" s="1"/>
    </row>
    <row r="975" spans="1:17" x14ac:dyDescent="0.35">
      <c r="A975" s="1"/>
      <c r="B975" s="1"/>
      <c r="C975" s="1"/>
      <c r="D975" s="1"/>
      <c r="E975" s="1"/>
      <c r="F975" s="1"/>
      <c r="G975" s="1"/>
      <c r="H975" s="1"/>
      <c r="I975" s="1"/>
      <c r="J975" s="1"/>
      <c r="K975" s="1"/>
      <c r="L975" s="1"/>
      <c r="M975" s="1"/>
      <c r="N975" s="1"/>
      <c r="O975" s="1"/>
      <c r="P975" s="1"/>
      <c r="Q975" s="1"/>
    </row>
    <row r="976" spans="1:17" x14ac:dyDescent="0.35">
      <c r="A976" s="1"/>
      <c r="B976" s="1"/>
      <c r="C976" s="1"/>
      <c r="D976" s="1"/>
      <c r="E976" s="1"/>
      <c r="F976" s="1"/>
      <c r="G976" s="1"/>
      <c r="H976" s="1"/>
      <c r="I976" s="1"/>
      <c r="J976" s="1"/>
      <c r="K976" s="1"/>
      <c r="L976" s="1"/>
      <c r="M976" s="1"/>
      <c r="N976" s="1"/>
      <c r="O976" s="1"/>
      <c r="P976" s="1"/>
      <c r="Q976" s="1"/>
    </row>
    <row r="977" spans="1:17" x14ac:dyDescent="0.35">
      <c r="A977" s="1"/>
      <c r="B977" s="1"/>
      <c r="C977" s="1"/>
      <c r="D977" s="1"/>
      <c r="E977" s="1"/>
      <c r="F977" s="1"/>
      <c r="G977" s="1"/>
      <c r="H977" s="1"/>
      <c r="I977" s="1"/>
      <c r="J977" s="1"/>
      <c r="K977" s="1"/>
      <c r="L977" s="1"/>
      <c r="M977" s="1"/>
      <c r="N977" s="1"/>
      <c r="O977" s="1"/>
      <c r="P977" s="1"/>
      <c r="Q977" s="1"/>
    </row>
    <row r="978" spans="1:17" x14ac:dyDescent="0.35">
      <c r="A978" s="1"/>
      <c r="B978" s="1"/>
      <c r="C978" s="1"/>
      <c r="D978" s="1"/>
      <c r="E978" s="1"/>
      <c r="F978" s="1"/>
      <c r="G978" s="1"/>
      <c r="H978" s="1"/>
      <c r="I978" s="1"/>
      <c r="J978" s="1"/>
      <c r="K978" s="1"/>
      <c r="L978" s="1"/>
      <c r="M978" s="1"/>
      <c r="N978" s="1"/>
      <c r="O978" s="1"/>
      <c r="P978" s="1"/>
      <c r="Q978" s="1"/>
    </row>
    <row r="979" spans="1:17" x14ac:dyDescent="0.35">
      <c r="A979" s="1"/>
      <c r="B979" s="1"/>
      <c r="C979" s="1"/>
      <c r="D979" s="1"/>
      <c r="E979" s="1"/>
      <c r="F979" s="1"/>
      <c r="G979" s="1"/>
      <c r="H979" s="1"/>
      <c r="I979" s="1"/>
      <c r="J979" s="1"/>
      <c r="K979" s="1"/>
      <c r="L979" s="1"/>
      <c r="M979" s="1"/>
      <c r="N979" s="1"/>
      <c r="O979" s="1"/>
      <c r="P979" s="1"/>
      <c r="Q979" s="1"/>
    </row>
    <row r="980" spans="1:17" x14ac:dyDescent="0.35">
      <c r="A980" s="1"/>
      <c r="B980" s="1"/>
      <c r="C980" s="1"/>
      <c r="D980" s="1"/>
      <c r="E980" s="1"/>
      <c r="F980" s="1"/>
      <c r="G980" s="1"/>
      <c r="H980" s="1"/>
      <c r="I980" s="1"/>
      <c r="J980" s="1"/>
      <c r="K980" s="1"/>
      <c r="L980" s="1"/>
      <c r="M980" s="1"/>
      <c r="N980" s="1"/>
      <c r="O980" s="1"/>
      <c r="P980" s="1"/>
      <c r="Q980" s="1"/>
    </row>
    <row r="981" spans="1:17" x14ac:dyDescent="0.35">
      <c r="A981" s="1"/>
      <c r="B981" s="1"/>
      <c r="C981" s="1"/>
      <c r="D981" s="1"/>
      <c r="E981" s="1"/>
      <c r="F981" s="1"/>
      <c r="G981" s="1"/>
      <c r="H981" s="1"/>
      <c r="I981" s="1"/>
      <c r="J981" s="1"/>
      <c r="K981" s="1"/>
      <c r="L981" s="1"/>
      <c r="M981" s="1"/>
      <c r="N981" s="1"/>
      <c r="O981" s="1"/>
      <c r="P981" s="1"/>
      <c r="Q981" s="1"/>
    </row>
    <row r="982" spans="1:17" x14ac:dyDescent="0.35">
      <c r="A982" s="1"/>
      <c r="B982" s="1"/>
      <c r="C982" s="1"/>
      <c r="D982" s="1"/>
      <c r="E982" s="1"/>
      <c r="F982" s="1"/>
      <c r="G982" s="1"/>
      <c r="H982" s="1"/>
      <c r="I982" s="1"/>
      <c r="J982" s="1"/>
      <c r="K982" s="1"/>
      <c r="L982" s="1"/>
      <c r="M982" s="1"/>
      <c r="N982" s="1"/>
      <c r="O982" s="1"/>
      <c r="P982" s="1"/>
      <c r="Q982" s="1"/>
    </row>
    <row r="983" spans="1:17" x14ac:dyDescent="0.35">
      <c r="A983" s="1"/>
      <c r="B983" s="1"/>
      <c r="C983" s="1"/>
      <c r="D983" s="1"/>
      <c r="E983" s="1"/>
      <c r="F983" s="1"/>
      <c r="G983" s="1"/>
      <c r="H983" s="1"/>
      <c r="I983" s="1"/>
      <c r="J983" s="1"/>
      <c r="K983" s="1"/>
      <c r="L983" s="1"/>
      <c r="M983" s="1"/>
      <c r="N983" s="1"/>
      <c r="O983" s="1"/>
      <c r="P983" s="1"/>
      <c r="Q983" s="1"/>
    </row>
    <row r="984" spans="1:17" x14ac:dyDescent="0.35">
      <c r="A984" s="1"/>
      <c r="B984" s="1"/>
      <c r="C984" s="1"/>
      <c r="D984" s="1"/>
      <c r="E984" s="1"/>
      <c r="F984" s="1"/>
      <c r="G984" s="1"/>
      <c r="H984" s="1"/>
      <c r="I984" s="1"/>
      <c r="J984" s="1"/>
      <c r="K984" s="1"/>
      <c r="L984" s="1"/>
      <c r="M984" s="1"/>
      <c r="N984" s="1"/>
      <c r="O984" s="1"/>
      <c r="P984" s="1"/>
      <c r="Q984" s="1"/>
    </row>
    <row r="985" spans="1:17" x14ac:dyDescent="0.35">
      <c r="A985" s="1"/>
      <c r="B985" s="1"/>
      <c r="C985" s="1"/>
      <c r="D985" s="1"/>
      <c r="E985" s="1"/>
      <c r="F985" s="1"/>
      <c r="G985" s="1"/>
      <c r="H985" s="1"/>
      <c r="I985" s="1"/>
      <c r="J985" s="1"/>
      <c r="K985" s="1"/>
      <c r="L985" s="1"/>
      <c r="M985" s="1"/>
      <c r="N985" s="1"/>
      <c r="O985" s="1"/>
      <c r="P985" s="1"/>
      <c r="Q985" s="1"/>
    </row>
    <row r="986" spans="1:17" x14ac:dyDescent="0.35">
      <c r="A986" s="1"/>
      <c r="B986" s="1"/>
      <c r="C986" s="1"/>
      <c r="D986" s="1"/>
      <c r="E986" s="1"/>
      <c r="F986" s="1"/>
      <c r="G986" s="1"/>
      <c r="H986" s="1"/>
      <c r="I986" s="1"/>
      <c r="J986" s="1"/>
      <c r="K986" s="1"/>
      <c r="L986" s="1"/>
      <c r="M986" s="1"/>
      <c r="N986" s="1"/>
      <c r="O986" s="1"/>
      <c r="P986" s="1"/>
      <c r="Q986" s="1"/>
    </row>
    <row r="987" spans="1:17" x14ac:dyDescent="0.35">
      <c r="A987" s="1"/>
      <c r="B987" s="1"/>
      <c r="C987" s="1"/>
      <c r="D987" s="1"/>
      <c r="E987" s="1"/>
      <c r="F987" s="1"/>
      <c r="G987" s="1"/>
      <c r="H987" s="1"/>
      <c r="I987" s="1"/>
      <c r="J987" s="1"/>
      <c r="K987" s="1"/>
      <c r="L987" s="1"/>
      <c r="M987" s="1"/>
      <c r="N987" s="1"/>
      <c r="O987" s="1"/>
      <c r="P987" s="1"/>
      <c r="Q987" s="1"/>
    </row>
    <row r="988" spans="1:17" x14ac:dyDescent="0.35">
      <c r="A988" s="1"/>
      <c r="B988" s="1"/>
      <c r="C988" s="1"/>
      <c r="D988" s="1"/>
      <c r="E988" s="1"/>
      <c r="F988" s="1"/>
      <c r="G988" s="1"/>
      <c r="H988" s="1"/>
      <c r="I988" s="1"/>
      <c r="J988" s="1"/>
      <c r="K988" s="1"/>
      <c r="L988" s="1"/>
      <c r="M988" s="1"/>
      <c r="N988" s="1"/>
      <c r="O988" s="1"/>
      <c r="P988" s="1"/>
      <c r="Q988" s="1"/>
    </row>
    <row r="989" spans="1:17" x14ac:dyDescent="0.35">
      <c r="A989" s="1"/>
      <c r="B989" s="1"/>
      <c r="C989" s="1"/>
      <c r="D989" s="1"/>
      <c r="E989" s="1"/>
      <c r="F989" s="1"/>
      <c r="G989" s="1"/>
      <c r="H989" s="1"/>
      <c r="I989" s="1"/>
      <c r="J989" s="1"/>
      <c r="K989" s="1"/>
      <c r="L989" s="1"/>
      <c r="M989" s="1"/>
      <c r="N989" s="1"/>
      <c r="O989" s="1"/>
      <c r="P989" s="1"/>
      <c r="Q989" s="1"/>
    </row>
    <row r="990" spans="1:17" x14ac:dyDescent="0.35">
      <c r="A990" s="1"/>
      <c r="B990" s="1"/>
      <c r="C990" s="1"/>
      <c r="D990" s="1"/>
      <c r="E990" s="1"/>
      <c r="F990" s="1"/>
      <c r="G990" s="1"/>
      <c r="H990" s="1"/>
      <c r="I990" s="1"/>
      <c r="J990" s="1"/>
      <c r="K990" s="1"/>
      <c r="L990" s="1"/>
      <c r="M990" s="1"/>
      <c r="N990" s="1"/>
      <c r="O990" s="1"/>
      <c r="P990" s="1"/>
      <c r="Q990" s="1"/>
    </row>
    <row r="991" spans="1:17" x14ac:dyDescent="0.35">
      <c r="A991" s="1"/>
      <c r="B991" s="1"/>
      <c r="C991" s="1"/>
      <c r="D991" s="1"/>
      <c r="E991" s="1"/>
      <c r="F991" s="1"/>
      <c r="G991" s="1"/>
      <c r="H991" s="1"/>
      <c r="I991" s="1"/>
      <c r="J991" s="1"/>
      <c r="K991" s="1"/>
      <c r="L991" s="1"/>
      <c r="M991" s="1"/>
      <c r="N991" s="1"/>
      <c r="O991" s="1"/>
      <c r="P991" s="1"/>
      <c r="Q991" s="1"/>
    </row>
    <row r="992" spans="1:17" x14ac:dyDescent="0.35">
      <c r="A992" s="1"/>
      <c r="B992" s="1"/>
      <c r="C992" s="1"/>
      <c r="D992" s="1"/>
      <c r="E992" s="1"/>
      <c r="F992" s="1"/>
      <c r="G992" s="1"/>
      <c r="H992" s="1"/>
      <c r="I992" s="1"/>
      <c r="J992" s="1"/>
      <c r="K992" s="1"/>
      <c r="L992" s="1"/>
      <c r="M992" s="1"/>
      <c r="N992" s="1"/>
      <c r="O992" s="1"/>
      <c r="P992" s="1"/>
      <c r="Q992" s="1"/>
    </row>
    <row r="993" spans="1:17" x14ac:dyDescent="0.35">
      <c r="A993" s="1"/>
      <c r="B993" s="1"/>
      <c r="C993" s="1"/>
      <c r="D993" s="1"/>
      <c r="E993" s="1"/>
      <c r="F993" s="1"/>
      <c r="G993" s="1"/>
      <c r="H993" s="1"/>
      <c r="I993" s="1"/>
      <c r="J993" s="1"/>
      <c r="K993" s="1"/>
      <c r="L993" s="1"/>
      <c r="M993" s="1"/>
      <c r="N993" s="1"/>
      <c r="O993" s="1"/>
      <c r="P993" s="1"/>
      <c r="Q993" s="1"/>
    </row>
    <row r="994" spans="1:17" x14ac:dyDescent="0.35">
      <c r="A994" s="1"/>
      <c r="B994" s="1"/>
      <c r="C994" s="1"/>
      <c r="D994" s="1"/>
      <c r="E994" s="1"/>
      <c r="F994" s="1"/>
      <c r="G994" s="1"/>
      <c r="H994" s="1"/>
      <c r="I994" s="1"/>
      <c r="J994" s="1"/>
      <c r="K994" s="1"/>
      <c r="L994" s="1"/>
      <c r="M994" s="1"/>
      <c r="N994" s="1"/>
      <c r="O994" s="1"/>
      <c r="P994" s="1"/>
      <c r="Q994" s="1"/>
    </row>
    <row r="995" spans="1:17" x14ac:dyDescent="0.35">
      <c r="A995" s="1"/>
      <c r="B995" s="1"/>
      <c r="C995" s="1"/>
      <c r="D995" s="1"/>
      <c r="E995" s="1"/>
      <c r="F995" s="1"/>
      <c r="G995" s="1"/>
      <c r="H995" s="1"/>
      <c r="I995" s="1"/>
      <c r="J995" s="1"/>
      <c r="K995" s="1"/>
      <c r="L995" s="1"/>
      <c r="M995" s="1"/>
      <c r="N995" s="1"/>
      <c r="O995" s="1"/>
      <c r="P995" s="1"/>
      <c r="Q995" s="1"/>
    </row>
    <row r="996" spans="1:17" x14ac:dyDescent="0.35">
      <c r="A996" s="1"/>
      <c r="B996" s="1"/>
      <c r="C996" s="1"/>
      <c r="D996" s="1"/>
      <c r="E996" s="1"/>
      <c r="F996" s="1"/>
      <c r="G996" s="1"/>
      <c r="H996" s="1"/>
      <c r="I996" s="1"/>
      <c r="J996" s="1"/>
      <c r="K996" s="1"/>
      <c r="L996" s="1"/>
      <c r="M996" s="1"/>
      <c r="N996" s="1"/>
      <c r="O996" s="1"/>
      <c r="P996" s="1"/>
      <c r="Q996" s="1"/>
    </row>
    <row r="997" spans="1:17" x14ac:dyDescent="0.35">
      <c r="A997" s="1"/>
      <c r="B997" s="1"/>
      <c r="C997" s="1"/>
      <c r="D997" s="1"/>
      <c r="E997" s="1"/>
      <c r="F997" s="1"/>
      <c r="G997" s="1"/>
      <c r="H997" s="1"/>
      <c r="I997" s="1"/>
      <c r="J997" s="1"/>
      <c r="K997" s="1"/>
      <c r="L997" s="1"/>
      <c r="M997" s="1"/>
      <c r="N997" s="1"/>
      <c r="O997" s="1"/>
      <c r="P997" s="1"/>
      <c r="Q997" s="1"/>
    </row>
    <row r="998" spans="1:17" x14ac:dyDescent="0.35">
      <c r="A998" s="1"/>
      <c r="B998" s="1"/>
      <c r="C998" s="1"/>
      <c r="D998" s="1"/>
      <c r="E998" s="1"/>
      <c r="F998" s="1"/>
      <c r="G998" s="1"/>
      <c r="H998" s="1"/>
      <c r="I998" s="1"/>
      <c r="J998" s="1"/>
      <c r="K998" s="1"/>
      <c r="L998" s="1"/>
      <c r="M998" s="1"/>
      <c r="N998" s="1"/>
      <c r="O998" s="1"/>
      <c r="P998" s="1"/>
      <c r="Q998" s="1"/>
    </row>
    <row r="999" spans="1:17" x14ac:dyDescent="0.35">
      <c r="A999" s="1"/>
      <c r="B999" s="1"/>
      <c r="C999" s="1"/>
      <c r="D999" s="1"/>
      <c r="E999" s="1"/>
      <c r="F999" s="1"/>
      <c r="G999" s="1"/>
      <c r="H999" s="1"/>
      <c r="I999" s="1"/>
      <c r="J999" s="1"/>
      <c r="K999" s="1"/>
      <c r="L999" s="1"/>
      <c r="M999" s="1"/>
      <c r="N999" s="1"/>
      <c r="O999" s="1"/>
      <c r="P999" s="1"/>
      <c r="Q999" s="1"/>
    </row>
    <row r="1000" spans="1:17" x14ac:dyDescent="0.35">
      <c r="A1000" s="1"/>
      <c r="B1000" s="1"/>
      <c r="C1000" s="1"/>
      <c r="D1000" s="1"/>
      <c r="E1000" s="1"/>
      <c r="F1000" s="1"/>
      <c r="G1000" s="1"/>
      <c r="H1000" s="1"/>
      <c r="I1000" s="1"/>
      <c r="J1000" s="1"/>
      <c r="K1000" s="1"/>
      <c r="L1000" s="1"/>
      <c r="M1000" s="1"/>
      <c r="N1000" s="1"/>
      <c r="O1000" s="1"/>
      <c r="P1000" s="1"/>
      <c r="Q1000" s="1"/>
    </row>
    <row r="1001" spans="1:17" x14ac:dyDescent="0.35">
      <c r="A1001" s="1"/>
      <c r="B1001" s="1"/>
      <c r="C1001" s="1"/>
      <c r="D1001" s="1"/>
      <c r="E1001" s="1"/>
      <c r="F1001" s="1"/>
      <c r="G1001" s="1"/>
      <c r="H1001" s="1"/>
      <c r="I1001" s="1"/>
      <c r="J1001" s="1"/>
      <c r="K1001" s="1"/>
      <c r="L1001" s="1"/>
      <c r="M1001" s="1"/>
      <c r="N1001" s="1"/>
      <c r="O1001" s="1"/>
      <c r="P1001" s="1"/>
      <c r="Q1001" s="1"/>
    </row>
    <row r="1002" spans="1:17" x14ac:dyDescent="0.35">
      <c r="A1002" s="1"/>
      <c r="B1002" s="1"/>
      <c r="C1002" s="1"/>
      <c r="D1002" s="1"/>
      <c r="E1002" s="1"/>
      <c r="F1002" s="1"/>
      <c r="G1002" s="1"/>
      <c r="H1002" s="1"/>
      <c r="I1002" s="1"/>
      <c r="J1002" s="1"/>
      <c r="K1002" s="1"/>
      <c r="L1002" s="1"/>
      <c r="M1002" s="1"/>
      <c r="N1002" s="1"/>
      <c r="O1002" s="1"/>
      <c r="P1002" s="1"/>
      <c r="Q1002" s="1"/>
    </row>
    <row r="1003" spans="1:17" x14ac:dyDescent="0.35">
      <c r="A1003" s="1"/>
      <c r="B1003" s="1"/>
      <c r="C1003" s="1"/>
      <c r="D1003" s="1"/>
      <c r="E1003" s="1"/>
      <c r="F1003" s="1"/>
      <c r="G1003" s="1"/>
      <c r="H1003" s="1"/>
      <c r="I1003" s="1"/>
      <c r="J1003" s="1"/>
      <c r="K1003" s="1"/>
      <c r="L1003" s="1"/>
      <c r="M1003" s="1"/>
      <c r="N1003" s="1"/>
      <c r="O1003" s="1"/>
      <c r="P1003" s="1"/>
      <c r="Q1003" s="1"/>
    </row>
    <row r="1004" spans="1:17" x14ac:dyDescent="0.35">
      <c r="A1004" s="1"/>
      <c r="B1004" s="1"/>
      <c r="C1004" s="1"/>
      <c r="D1004" s="1"/>
      <c r="E1004" s="1"/>
      <c r="F1004" s="1"/>
      <c r="G1004" s="1"/>
      <c r="H1004" s="1"/>
      <c r="I1004" s="1"/>
      <c r="J1004" s="1"/>
      <c r="K1004" s="1"/>
      <c r="L1004" s="1"/>
      <c r="M1004" s="1"/>
      <c r="N1004" s="1"/>
      <c r="O1004" s="1"/>
      <c r="P1004" s="1"/>
      <c r="Q1004" s="1"/>
    </row>
    <row r="1005" spans="1:17" x14ac:dyDescent="0.35">
      <c r="A1005" s="1"/>
      <c r="B1005" s="1"/>
      <c r="C1005" s="1"/>
      <c r="D1005" s="1"/>
      <c r="E1005" s="1"/>
      <c r="F1005" s="1"/>
      <c r="G1005" s="1"/>
      <c r="H1005" s="1"/>
      <c r="I1005" s="1"/>
      <c r="J1005" s="1"/>
      <c r="K1005" s="1"/>
      <c r="L1005" s="1"/>
      <c r="M1005" s="1"/>
      <c r="N1005" s="1"/>
      <c r="O1005" s="1"/>
      <c r="P1005" s="1"/>
      <c r="Q1005" s="1"/>
    </row>
    <row r="1006" spans="1:17" x14ac:dyDescent="0.35">
      <c r="A1006" s="1"/>
      <c r="B1006" s="1"/>
      <c r="C1006" s="1"/>
      <c r="D1006" s="1"/>
      <c r="E1006" s="1"/>
      <c r="F1006" s="1"/>
      <c r="G1006" s="1"/>
      <c r="H1006" s="1"/>
      <c r="I1006" s="1"/>
      <c r="J1006" s="1"/>
      <c r="K1006" s="1"/>
      <c r="L1006" s="1"/>
      <c r="M1006" s="1"/>
      <c r="N1006" s="1"/>
      <c r="O1006" s="1"/>
      <c r="P1006" s="1"/>
      <c r="Q1006" s="1"/>
    </row>
    <row r="1007" spans="1:17" x14ac:dyDescent="0.35">
      <c r="A1007" s="1"/>
      <c r="B1007" s="1"/>
      <c r="C1007" s="1"/>
      <c r="D1007" s="1"/>
      <c r="E1007" s="1"/>
      <c r="F1007" s="1"/>
      <c r="G1007" s="1"/>
      <c r="H1007" s="1"/>
      <c r="I1007" s="1"/>
      <c r="J1007" s="1"/>
      <c r="K1007" s="1"/>
      <c r="L1007" s="1"/>
      <c r="M1007" s="1"/>
      <c r="N1007" s="1"/>
      <c r="O1007" s="1"/>
      <c r="P1007" s="1"/>
      <c r="Q1007" s="1"/>
    </row>
    <row r="1008" spans="1:17" x14ac:dyDescent="0.35">
      <c r="A1008" s="1"/>
      <c r="B1008" s="1"/>
      <c r="C1008" s="1"/>
      <c r="D1008" s="1"/>
      <c r="E1008" s="1"/>
      <c r="F1008" s="1"/>
      <c r="G1008" s="1"/>
      <c r="H1008" s="1"/>
      <c r="I1008" s="1"/>
      <c r="J1008" s="1"/>
      <c r="K1008" s="1"/>
      <c r="L1008" s="1"/>
      <c r="M1008" s="1"/>
      <c r="N1008" s="1"/>
      <c r="O1008" s="1"/>
      <c r="P1008" s="1"/>
      <c r="Q1008" s="1"/>
    </row>
    <row r="1009" spans="1:17" x14ac:dyDescent="0.35">
      <c r="A1009" s="1"/>
      <c r="B1009" s="1"/>
      <c r="C1009" s="1"/>
      <c r="D1009" s="1"/>
      <c r="E1009" s="1"/>
      <c r="F1009" s="1"/>
      <c r="G1009" s="1"/>
      <c r="H1009" s="1"/>
      <c r="I1009" s="1"/>
      <c r="J1009" s="1"/>
      <c r="K1009" s="1"/>
      <c r="L1009" s="1"/>
      <c r="M1009" s="1"/>
      <c r="N1009" s="1"/>
      <c r="O1009" s="1"/>
      <c r="P1009" s="1"/>
      <c r="Q1009" s="1"/>
    </row>
    <row r="1010" spans="1:17" x14ac:dyDescent="0.35">
      <c r="A1010" s="1"/>
      <c r="B1010" s="1"/>
      <c r="C1010" s="1"/>
      <c r="D1010" s="1"/>
      <c r="E1010" s="1"/>
      <c r="F1010" s="1"/>
      <c r="G1010" s="1"/>
      <c r="H1010" s="1"/>
      <c r="I1010" s="1"/>
      <c r="J1010" s="1"/>
      <c r="K1010" s="1"/>
      <c r="L1010" s="1"/>
      <c r="M1010" s="1"/>
      <c r="N1010" s="1"/>
      <c r="O1010" s="1"/>
      <c r="P1010" s="1"/>
      <c r="Q1010" s="1"/>
    </row>
    <row r="1011" spans="1:17" x14ac:dyDescent="0.35">
      <c r="A1011" s="1"/>
      <c r="B1011" s="1"/>
      <c r="C1011" s="1"/>
      <c r="D1011" s="1"/>
      <c r="E1011" s="1"/>
      <c r="F1011" s="1"/>
      <c r="G1011" s="1"/>
      <c r="H1011" s="1"/>
      <c r="I1011" s="1"/>
      <c r="J1011" s="1"/>
      <c r="K1011" s="1"/>
      <c r="L1011" s="1"/>
      <c r="M1011" s="1"/>
      <c r="N1011" s="1"/>
      <c r="O1011" s="1"/>
      <c r="P1011" s="1"/>
      <c r="Q1011" s="1"/>
    </row>
    <row r="1012" spans="1:17" x14ac:dyDescent="0.35">
      <c r="A1012" s="1"/>
      <c r="B1012" s="1"/>
      <c r="C1012" s="1"/>
      <c r="D1012" s="1"/>
      <c r="E1012" s="1"/>
      <c r="F1012" s="1"/>
      <c r="G1012" s="1"/>
      <c r="H1012" s="1"/>
      <c r="I1012" s="1"/>
      <c r="J1012" s="1"/>
      <c r="K1012" s="1"/>
      <c r="L1012" s="1"/>
      <c r="M1012" s="1"/>
      <c r="N1012" s="1"/>
      <c r="O1012" s="1"/>
      <c r="P1012" s="1"/>
      <c r="Q1012" s="1"/>
    </row>
    <row r="1013" spans="1:17" x14ac:dyDescent="0.35">
      <c r="A1013" s="1"/>
      <c r="B1013" s="1"/>
      <c r="C1013" s="1"/>
      <c r="D1013" s="1"/>
      <c r="E1013" s="1"/>
      <c r="F1013" s="1"/>
      <c r="G1013" s="1"/>
      <c r="H1013" s="1"/>
      <c r="I1013" s="1"/>
      <c r="J1013" s="1"/>
      <c r="K1013" s="1"/>
      <c r="L1013" s="1"/>
      <c r="M1013" s="1"/>
      <c r="N1013" s="1"/>
      <c r="O1013" s="1"/>
      <c r="P1013" s="1"/>
      <c r="Q1013" s="1"/>
    </row>
    <row r="1014" spans="1:17" x14ac:dyDescent="0.35">
      <c r="A1014" s="1"/>
      <c r="B1014" s="1"/>
      <c r="C1014" s="1"/>
      <c r="D1014" s="1"/>
      <c r="E1014" s="1"/>
      <c r="F1014" s="1"/>
      <c r="G1014" s="1"/>
      <c r="H1014" s="1"/>
      <c r="I1014" s="1"/>
      <c r="J1014" s="1"/>
      <c r="K1014" s="1"/>
      <c r="L1014" s="1"/>
      <c r="M1014" s="1"/>
      <c r="N1014" s="1"/>
      <c r="O1014" s="1"/>
      <c r="P1014" s="1"/>
      <c r="Q1014" s="1"/>
    </row>
    <row r="1015" spans="1:17" x14ac:dyDescent="0.35">
      <c r="A1015" s="1"/>
      <c r="B1015" s="1"/>
      <c r="C1015" s="1"/>
      <c r="D1015" s="1"/>
      <c r="E1015" s="1"/>
      <c r="F1015" s="1"/>
      <c r="G1015" s="1"/>
      <c r="H1015" s="1"/>
      <c r="I1015" s="1"/>
      <c r="J1015" s="1"/>
      <c r="K1015" s="1"/>
      <c r="L1015" s="1"/>
      <c r="M1015" s="1"/>
      <c r="N1015" s="1"/>
      <c r="O1015" s="1"/>
      <c r="P1015" s="1"/>
      <c r="Q1015" s="1"/>
    </row>
    <row r="1016" spans="1:17" x14ac:dyDescent="0.35">
      <c r="A1016" s="1"/>
      <c r="B1016" s="1"/>
      <c r="C1016" s="1"/>
      <c r="D1016" s="1"/>
      <c r="E1016" s="1"/>
      <c r="F1016" s="1"/>
      <c r="G1016" s="1"/>
      <c r="H1016" s="1"/>
      <c r="I1016" s="1"/>
      <c r="J1016" s="1"/>
      <c r="K1016" s="1"/>
      <c r="L1016" s="1"/>
      <c r="M1016" s="1"/>
      <c r="N1016" s="1"/>
      <c r="O1016" s="1"/>
      <c r="P1016" s="1"/>
      <c r="Q1016" s="1"/>
    </row>
    <row r="1017" spans="1:17" x14ac:dyDescent="0.35">
      <c r="A1017" s="1"/>
      <c r="B1017" s="1"/>
      <c r="C1017" s="1"/>
      <c r="D1017" s="1"/>
      <c r="E1017" s="1"/>
      <c r="F1017" s="1"/>
      <c r="G1017" s="1"/>
      <c r="H1017" s="1"/>
      <c r="I1017" s="1"/>
      <c r="J1017" s="1"/>
      <c r="K1017" s="1"/>
      <c r="L1017" s="1"/>
      <c r="M1017" s="1"/>
      <c r="N1017" s="1"/>
      <c r="O1017" s="1"/>
      <c r="P1017" s="1"/>
      <c r="Q1017" s="1"/>
    </row>
    <row r="1018" spans="1:17" x14ac:dyDescent="0.35">
      <c r="A1018" s="1"/>
      <c r="B1018" s="1"/>
      <c r="C1018" s="1"/>
      <c r="D1018" s="1"/>
      <c r="E1018" s="1"/>
      <c r="F1018" s="1"/>
      <c r="G1018" s="1"/>
      <c r="H1018" s="1"/>
      <c r="I1018" s="1"/>
      <c r="J1018" s="1"/>
      <c r="K1018" s="1"/>
      <c r="L1018" s="1"/>
      <c r="M1018" s="1"/>
      <c r="N1018" s="1"/>
      <c r="O1018" s="1"/>
      <c r="P1018" s="1"/>
      <c r="Q1018" s="1"/>
    </row>
    <row r="1019" spans="1:17" x14ac:dyDescent="0.35">
      <c r="A1019" s="1"/>
      <c r="B1019" s="1"/>
      <c r="C1019" s="1"/>
      <c r="D1019" s="1"/>
      <c r="E1019" s="1"/>
      <c r="F1019" s="1"/>
      <c r="G1019" s="1"/>
      <c r="H1019" s="1"/>
      <c r="I1019" s="1"/>
      <c r="J1019" s="1"/>
      <c r="K1019" s="1"/>
      <c r="L1019" s="1"/>
      <c r="M1019" s="1"/>
      <c r="N1019" s="1"/>
      <c r="O1019" s="1"/>
      <c r="P1019" s="1"/>
      <c r="Q1019" s="1"/>
    </row>
    <row r="1020" spans="1:17" x14ac:dyDescent="0.35">
      <c r="A1020" s="1"/>
      <c r="B1020" s="1"/>
      <c r="C1020" s="1"/>
      <c r="D1020" s="1"/>
      <c r="E1020" s="1"/>
      <c r="F1020" s="1"/>
      <c r="G1020" s="1"/>
      <c r="H1020" s="1"/>
      <c r="I1020" s="1"/>
      <c r="J1020" s="1"/>
      <c r="K1020" s="1"/>
      <c r="L1020" s="1"/>
      <c r="M1020" s="1"/>
      <c r="N1020" s="1"/>
      <c r="O1020" s="1"/>
      <c r="P1020" s="1"/>
      <c r="Q1020" s="1"/>
    </row>
    <row r="1021" spans="1:17" x14ac:dyDescent="0.35">
      <c r="A1021" s="1"/>
      <c r="B1021" s="1"/>
      <c r="C1021" s="1"/>
      <c r="D1021" s="1"/>
      <c r="E1021" s="1"/>
      <c r="F1021" s="1"/>
      <c r="G1021" s="1"/>
      <c r="H1021" s="1"/>
      <c r="I1021" s="1"/>
      <c r="J1021" s="1"/>
      <c r="K1021" s="1"/>
      <c r="L1021" s="1"/>
      <c r="M1021" s="1"/>
      <c r="N1021" s="1"/>
      <c r="O1021" s="1"/>
      <c r="P1021" s="1"/>
      <c r="Q1021" s="1"/>
    </row>
    <row r="1022" spans="1:17" x14ac:dyDescent="0.35">
      <c r="A1022" s="1"/>
      <c r="B1022" s="1"/>
      <c r="C1022" s="1"/>
      <c r="D1022" s="1"/>
      <c r="E1022" s="1"/>
      <c r="F1022" s="1"/>
      <c r="G1022" s="1"/>
      <c r="H1022" s="1"/>
      <c r="I1022" s="1"/>
      <c r="J1022" s="1"/>
      <c r="K1022" s="1"/>
      <c r="L1022" s="1"/>
      <c r="M1022" s="1"/>
      <c r="N1022" s="1"/>
      <c r="O1022" s="1"/>
      <c r="P1022" s="1"/>
      <c r="Q1022" s="1"/>
    </row>
    <row r="1023" spans="1:17" x14ac:dyDescent="0.35">
      <c r="A1023" s="1"/>
      <c r="B1023" s="1"/>
      <c r="C1023" s="1"/>
      <c r="D1023" s="1"/>
      <c r="E1023" s="1"/>
      <c r="F1023" s="1"/>
      <c r="G1023" s="1"/>
      <c r="H1023" s="1"/>
      <c r="I1023" s="1"/>
      <c r="J1023" s="1"/>
      <c r="K1023" s="1"/>
      <c r="L1023" s="1"/>
      <c r="M1023" s="1"/>
      <c r="N1023" s="1"/>
      <c r="O1023" s="1"/>
      <c r="P1023" s="1"/>
      <c r="Q1023" s="1"/>
    </row>
    <row r="1024" spans="1:17" x14ac:dyDescent="0.35">
      <c r="A1024" s="1"/>
      <c r="B1024" s="1"/>
      <c r="C1024" s="1"/>
      <c r="D1024" s="1"/>
      <c r="E1024" s="1"/>
      <c r="F1024" s="1"/>
      <c r="G1024" s="1"/>
      <c r="H1024" s="1"/>
      <c r="I1024" s="1"/>
      <c r="J1024" s="1"/>
      <c r="K1024" s="1"/>
      <c r="L1024" s="1"/>
      <c r="M1024" s="1"/>
      <c r="N1024" s="1"/>
      <c r="O1024" s="1"/>
      <c r="P1024" s="1"/>
      <c r="Q1024" s="1"/>
    </row>
    <row r="1025" spans="1:17" x14ac:dyDescent="0.35">
      <c r="A1025" s="1"/>
      <c r="B1025" s="1"/>
      <c r="C1025" s="1"/>
      <c r="D1025" s="1"/>
      <c r="E1025" s="1"/>
      <c r="F1025" s="1"/>
      <c r="G1025" s="1"/>
      <c r="H1025" s="1"/>
      <c r="I1025" s="1"/>
      <c r="J1025" s="1"/>
      <c r="K1025" s="1"/>
      <c r="L1025" s="1"/>
      <c r="M1025" s="1"/>
      <c r="N1025" s="1"/>
      <c r="O1025" s="1"/>
      <c r="P1025" s="1"/>
      <c r="Q1025" s="1"/>
    </row>
    <row r="1026" spans="1:17" x14ac:dyDescent="0.35">
      <c r="A1026" s="1"/>
      <c r="B1026" s="1"/>
      <c r="C1026" s="1"/>
      <c r="D1026" s="1"/>
      <c r="E1026" s="1"/>
      <c r="F1026" s="1"/>
      <c r="G1026" s="1"/>
      <c r="H1026" s="1"/>
      <c r="I1026" s="1"/>
      <c r="J1026" s="1"/>
      <c r="K1026" s="1"/>
      <c r="L1026" s="1"/>
      <c r="M1026" s="1"/>
      <c r="N1026" s="1"/>
      <c r="O1026" s="1"/>
      <c r="P1026" s="1"/>
      <c r="Q1026" s="1"/>
    </row>
    <row r="1027" spans="1:17" x14ac:dyDescent="0.35">
      <c r="A1027" s="1"/>
      <c r="B1027" s="1"/>
      <c r="C1027" s="1"/>
      <c r="D1027" s="1"/>
      <c r="E1027" s="1"/>
      <c r="F1027" s="1"/>
      <c r="G1027" s="1"/>
      <c r="H1027" s="1"/>
      <c r="I1027" s="1"/>
      <c r="J1027" s="1"/>
      <c r="K1027" s="1"/>
      <c r="L1027" s="1"/>
      <c r="M1027" s="1"/>
      <c r="N1027" s="1"/>
      <c r="O1027" s="1"/>
      <c r="P1027" s="1"/>
      <c r="Q1027" s="1"/>
    </row>
    <row r="1028" spans="1:17" x14ac:dyDescent="0.35">
      <c r="A1028" s="1"/>
      <c r="B1028" s="1"/>
      <c r="C1028" s="1"/>
      <c r="D1028" s="1"/>
      <c r="E1028" s="1"/>
      <c r="F1028" s="1"/>
      <c r="G1028" s="1"/>
      <c r="H1028" s="1"/>
      <c r="I1028" s="1"/>
      <c r="J1028" s="1"/>
      <c r="K1028" s="1"/>
      <c r="L1028" s="1"/>
      <c r="M1028" s="1"/>
      <c r="N1028" s="1"/>
      <c r="O1028" s="1"/>
      <c r="P1028" s="1"/>
      <c r="Q1028" s="1"/>
    </row>
    <row r="1029" spans="1:17" x14ac:dyDescent="0.35">
      <c r="A1029" s="1"/>
      <c r="B1029" s="1"/>
      <c r="C1029" s="1"/>
      <c r="D1029" s="1"/>
      <c r="E1029" s="1"/>
      <c r="F1029" s="1"/>
      <c r="G1029" s="1"/>
      <c r="H1029" s="1"/>
      <c r="I1029" s="1"/>
      <c r="J1029" s="1"/>
      <c r="K1029" s="1"/>
      <c r="L1029" s="1"/>
      <c r="M1029" s="1"/>
      <c r="N1029" s="1"/>
      <c r="O1029" s="1"/>
      <c r="P1029" s="1"/>
      <c r="Q1029" s="1"/>
    </row>
    <row r="1030" spans="1:17" x14ac:dyDescent="0.35">
      <c r="A1030" s="1"/>
      <c r="B1030" s="1"/>
      <c r="C1030" s="1"/>
      <c r="D1030" s="1"/>
      <c r="E1030" s="1"/>
      <c r="F1030" s="1"/>
      <c r="G1030" s="1"/>
      <c r="H1030" s="1"/>
      <c r="I1030" s="1"/>
      <c r="J1030" s="1"/>
      <c r="K1030" s="1"/>
      <c r="L1030" s="1"/>
      <c r="M1030" s="1"/>
      <c r="N1030" s="1"/>
      <c r="O1030" s="1"/>
      <c r="P1030" s="1"/>
      <c r="Q1030" s="1"/>
    </row>
    <row r="1031" spans="1:17" x14ac:dyDescent="0.35">
      <c r="A1031" s="1"/>
      <c r="B1031" s="1"/>
      <c r="C1031" s="1"/>
      <c r="D1031" s="1"/>
      <c r="E1031" s="1"/>
      <c r="F1031" s="1"/>
      <c r="G1031" s="1"/>
      <c r="H1031" s="1"/>
      <c r="I1031" s="1"/>
      <c r="J1031" s="1"/>
      <c r="K1031" s="1"/>
      <c r="L1031" s="1"/>
      <c r="M1031" s="1"/>
      <c r="N1031" s="1"/>
      <c r="O1031" s="1"/>
      <c r="P1031" s="1"/>
      <c r="Q1031" s="1"/>
    </row>
    <row r="1032" spans="1:17" x14ac:dyDescent="0.35">
      <c r="A1032" s="1"/>
      <c r="B1032" s="1"/>
      <c r="C1032" s="1"/>
      <c r="D1032" s="1"/>
      <c r="E1032" s="1"/>
      <c r="F1032" s="1"/>
      <c r="G1032" s="1"/>
      <c r="H1032" s="1"/>
      <c r="I1032" s="1"/>
      <c r="J1032" s="1"/>
      <c r="K1032" s="1"/>
      <c r="L1032" s="1"/>
      <c r="M1032" s="1"/>
      <c r="N1032" s="1"/>
      <c r="O1032" s="1"/>
      <c r="P1032" s="1"/>
      <c r="Q1032" s="1"/>
    </row>
    <row r="1033" spans="1:17" x14ac:dyDescent="0.35">
      <c r="A1033" s="1"/>
      <c r="B1033" s="1"/>
      <c r="C1033" s="1"/>
      <c r="D1033" s="1"/>
      <c r="E1033" s="1"/>
      <c r="F1033" s="1"/>
      <c r="G1033" s="1"/>
      <c r="H1033" s="1"/>
      <c r="I1033" s="1"/>
      <c r="J1033" s="1"/>
      <c r="K1033" s="1"/>
      <c r="L1033" s="1"/>
      <c r="M1033" s="1"/>
      <c r="N1033" s="1"/>
      <c r="O1033" s="1"/>
      <c r="P1033" s="1"/>
      <c r="Q1033" s="1"/>
    </row>
    <row r="1034" spans="1:17" x14ac:dyDescent="0.35">
      <c r="A1034" s="1"/>
      <c r="B1034" s="1"/>
      <c r="C1034" s="1"/>
      <c r="D1034" s="1"/>
      <c r="E1034" s="1"/>
      <c r="F1034" s="1"/>
      <c r="G1034" s="1"/>
      <c r="H1034" s="1"/>
      <c r="I1034" s="1"/>
      <c r="J1034" s="1"/>
      <c r="K1034" s="1"/>
      <c r="L1034" s="1"/>
      <c r="M1034" s="1"/>
      <c r="N1034" s="1"/>
      <c r="O1034" s="1"/>
      <c r="P1034" s="1"/>
      <c r="Q1034" s="1"/>
    </row>
    <row r="1035" spans="1:17" x14ac:dyDescent="0.35">
      <c r="A1035" s="1"/>
      <c r="B1035" s="1"/>
      <c r="C1035" s="1"/>
      <c r="D1035" s="1"/>
      <c r="E1035" s="1"/>
      <c r="F1035" s="1"/>
      <c r="G1035" s="1"/>
      <c r="H1035" s="1"/>
      <c r="I1035" s="1"/>
      <c r="J1035" s="1"/>
      <c r="K1035" s="1"/>
      <c r="L1035" s="1"/>
      <c r="M1035" s="1"/>
      <c r="N1035" s="1"/>
      <c r="O1035" s="1"/>
      <c r="P1035" s="1"/>
      <c r="Q1035" s="1"/>
    </row>
    <row r="1036" spans="1:17" x14ac:dyDescent="0.35">
      <c r="A1036" s="1"/>
      <c r="B1036" s="1"/>
      <c r="C1036" s="1"/>
      <c r="D1036" s="1"/>
      <c r="E1036" s="1"/>
      <c r="F1036" s="1"/>
      <c r="G1036" s="1"/>
      <c r="H1036" s="1"/>
      <c r="I1036" s="1"/>
      <c r="J1036" s="1"/>
      <c r="K1036" s="1"/>
      <c r="L1036" s="1"/>
      <c r="M1036" s="1"/>
      <c r="N1036" s="1"/>
      <c r="O1036" s="1"/>
      <c r="P1036" s="1"/>
      <c r="Q1036" s="1"/>
    </row>
    <row r="1037" spans="1:17" x14ac:dyDescent="0.35">
      <c r="A1037" s="1"/>
      <c r="B1037" s="1"/>
      <c r="C1037" s="1"/>
      <c r="D1037" s="1"/>
      <c r="E1037" s="1"/>
      <c r="F1037" s="1"/>
      <c r="G1037" s="1"/>
      <c r="H1037" s="1"/>
      <c r="I1037" s="1"/>
      <c r="J1037" s="1"/>
      <c r="K1037" s="1"/>
      <c r="L1037" s="1"/>
      <c r="M1037" s="1"/>
      <c r="N1037" s="1"/>
      <c r="O1037" s="1"/>
      <c r="P1037" s="1"/>
      <c r="Q1037" s="1"/>
    </row>
    <row r="1038" spans="1:17" x14ac:dyDescent="0.35">
      <c r="A1038" s="1"/>
      <c r="B1038" s="1"/>
      <c r="C1038" s="1"/>
      <c r="D1038" s="1"/>
      <c r="E1038" s="1"/>
      <c r="F1038" s="1"/>
      <c r="G1038" s="1"/>
      <c r="H1038" s="1"/>
      <c r="I1038" s="1"/>
      <c r="J1038" s="1"/>
      <c r="K1038" s="1"/>
      <c r="L1038" s="1"/>
      <c r="M1038" s="1"/>
      <c r="N1038" s="1"/>
      <c r="O1038" s="1"/>
      <c r="P1038" s="1"/>
      <c r="Q1038" s="1"/>
    </row>
    <row r="1039" spans="1:17" x14ac:dyDescent="0.35">
      <c r="A1039" s="1"/>
      <c r="B1039" s="1"/>
      <c r="C1039" s="1"/>
      <c r="D1039" s="1"/>
      <c r="E1039" s="1"/>
      <c r="F1039" s="1"/>
      <c r="G1039" s="1"/>
      <c r="H1039" s="1"/>
      <c r="I1039" s="1"/>
      <c r="J1039" s="1"/>
      <c r="K1039" s="1"/>
      <c r="L1039" s="1"/>
      <c r="M1039" s="1"/>
      <c r="N1039" s="1"/>
      <c r="O1039" s="1"/>
      <c r="P1039" s="1"/>
      <c r="Q1039" s="1"/>
    </row>
    <row r="1040" spans="1:17" x14ac:dyDescent="0.35">
      <c r="A1040" s="1"/>
      <c r="B1040" s="1"/>
      <c r="C1040" s="1"/>
      <c r="D1040" s="1"/>
      <c r="E1040" s="1"/>
      <c r="F1040" s="1"/>
      <c r="G1040" s="1"/>
      <c r="H1040" s="1"/>
      <c r="I1040" s="1"/>
      <c r="J1040" s="1"/>
      <c r="K1040" s="1"/>
      <c r="L1040" s="1"/>
      <c r="M1040" s="1"/>
      <c r="N1040" s="1"/>
      <c r="O1040" s="1"/>
      <c r="P1040" s="1"/>
      <c r="Q1040" s="1"/>
    </row>
    <row r="1041" spans="1:17" x14ac:dyDescent="0.35">
      <c r="A1041" s="1"/>
      <c r="B1041" s="1"/>
      <c r="C1041" s="1"/>
      <c r="D1041" s="1"/>
      <c r="E1041" s="1"/>
      <c r="F1041" s="1"/>
      <c r="G1041" s="1"/>
      <c r="H1041" s="1"/>
      <c r="I1041" s="1"/>
      <c r="J1041" s="1"/>
      <c r="K1041" s="1"/>
      <c r="L1041" s="1"/>
      <c r="M1041" s="1"/>
      <c r="N1041" s="1"/>
      <c r="O1041" s="1"/>
      <c r="P1041" s="1"/>
      <c r="Q1041" s="1"/>
    </row>
    <row r="1042" spans="1:17" x14ac:dyDescent="0.35">
      <c r="A1042" s="1"/>
      <c r="B1042" s="1"/>
      <c r="C1042" s="1"/>
      <c r="D1042" s="1"/>
      <c r="E1042" s="1"/>
      <c r="F1042" s="1"/>
      <c r="G1042" s="1"/>
      <c r="H1042" s="1"/>
      <c r="I1042" s="1"/>
      <c r="J1042" s="1"/>
      <c r="K1042" s="1"/>
      <c r="L1042" s="1"/>
      <c r="M1042" s="1"/>
      <c r="N1042" s="1"/>
      <c r="O1042" s="1"/>
      <c r="P1042" s="1"/>
      <c r="Q1042" s="1"/>
    </row>
    <row r="1043" spans="1:17" x14ac:dyDescent="0.35">
      <c r="A1043" s="1"/>
      <c r="B1043" s="1"/>
      <c r="C1043" s="1"/>
      <c r="D1043" s="1"/>
      <c r="E1043" s="1"/>
      <c r="F1043" s="1"/>
      <c r="G1043" s="1"/>
      <c r="H1043" s="1"/>
      <c r="I1043" s="1"/>
      <c r="J1043" s="1"/>
      <c r="K1043" s="1"/>
      <c r="L1043" s="1"/>
      <c r="M1043" s="1"/>
      <c r="N1043" s="1"/>
      <c r="O1043" s="1"/>
      <c r="P1043" s="1"/>
      <c r="Q1043" s="1"/>
    </row>
    <row r="1044" spans="1:17" x14ac:dyDescent="0.35">
      <c r="A1044" s="1"/>
      <c r="B1044" s="1"/>
      <c r="C1044" s="1"/>
      <c r="D1044" s="1"/>
      <c r="E1044" s="1"/>
      <c r="F1044" s="1"/>
      <c r="G1044" s="1"/>
      <c r="H1044" s="1"/>
      <c r="I1044" s="1"/>
      <c r="J1044" s="1"/>
      <c r="K1044" s="1"/>
      <c r="L1044" s="1"/>
      <c r="M1044" s="1"/>
      <c r="N1044" s="1"/>
      <c r="O1044" s="1"/>
      <c r="P1044" s="1"/>
      <c r="Q1044" s="1"/>
    </row>
    <row r="1045" spans="1:17" x14ac:dyDescent="0.35">
      <c r="A1045" s="1"/>
      <c r="B1045" s="1"/>
      <c r="C1045" s="1"/>
      <c r="D1045" s="1"/>
      <c r="E1045" s="1"/>
      <c r="F1045" s="1"/>
      <c r="G1045" s="1"/>
      <c r="H1045" s="1"/>
      <c r="I1045" s="1"/>
      <c r="J1045" s="1"/>
      <c r="K1045" s="1"/>
      <c r="L1045" s="1"/>
      <c r="M1045" s="1"/>
      <c r="N1045" s="1"/>
      <c r="O1045" s="1"/>
      <c r="P1045" s="1"/>
      <c r="Q1045" s="1"/>
    </row>
    <row r="1046" spans="1:17" x14ac:dyDescent="0.35">
      <c r="A1046" s="1"/>
      <c r="B1046" s="1"/>
      <c r="C1046" s="1"/>
      <c r="D1046" s="1"/>
      <c r="E1046" s="1"/>
      <c r="F1046" s="1"/>
      <c r="G1046" s="1"/>
      <c r="H1046" s="1"/>
      <c r="I1046" s="1"/>
      <c r="J1046" s="1"/>
      <c r="K1046" s="1"/>
      <c r="L1046" s="1"/>
      <c r="M1046" s="1"/>
      <c r="N1046" s="1"/>
      <c r="O1046" s="1"/>
      <c r="P1046" s="1"/>
      <c r="Q1046" s="1"/>
    </row>
    <row r="1047" spans="1:17" x14ac:dyDescent="0.35">
      <c r="A1047" s="1"/>
      <c r="B1047" s="1"/>
      <c r="C1047" s="1"/>
      <c r="D1047" s="1"/>
      <c r="E1047" s="1"/>
      <c r="F1047" s="1"/>
      <c r="G1047" s="1"/>
      <c r="H1047" s="1"/>
      <c r="I1047" s="1"/>
      <c r="J1047" s="1"/>
      <c r="K1047" s="1"/>
      <c r="L1047" s="1"/>
      <c r="M1047" s="1"/>
      <c r="N1047" s="1"/>
      <c r="O1047" s="1"/>
      <c r="P1047" s="1"/>
      <c r="Q1047" s="1"/>
    </row>
    <row r="1048" spans="1:17" x14ac:dyDescent="0.35">
      <c r="A1048" s="1"/>
      <c r="B1048" s="1"/>
      <c r="C1048" s="1"/>
      <c r="D1048" s="1"/>
      <c r="E1048" s="1"/>
      <c r="F1048" s="1"/>
      <c r="G1048" s="1"/>
      <c r="H1048" s="1"/>
      <c r="I1048" s="1"/>
      <c r="J1048" s="1"/>
      <c r="K1048" s="1"/>
      <c r="L1048" s="1"/>
      <c r="M1048" s="1"/>
      <c r="N1048" s="1"/>
      <c r="O1048" s="1"/>
      <c r="P1048" s="1"/>
      <c r="Q1048" s="1"/>
    </row>
    <row r="1049" spans="1:17" x14ac:dyDescent="0.35">
      <c r="A1049" s="1"/>
      <c r="B1049" s="1"/>
      <c r="C1049" s="1"/>
      <c r="D1049" s="1"/>
      <c r="E1049" s="1"/>
      <c r="F1049" s="1"/>
      <c r="G1049" s="1"/>
      <c r="H1049" s="1"/>
      <c r="I1049" s="1"/>
      <c r="J1049" s="1"/>
      <c r="K1049" s="1"/>
      <c r="L1049" s="1"/>
      <c r="M1049" s="1"/>
      <c r="N1049" s="1"/>
      <c r="O1049" s="1"/>
      <c r="P1049" s="1"/>
      <c r="Q1049" s="1"/>
    </row>
    <row r="1050" spans="1:17" x14ac:dyDescent="0.35">
      <c r="A1050" s="1"/>
      <c r="B1050" s="1"/>
      <c r="C1050" s="1"/>
      <c r="D1050" s="1"/>
      <c r="E1050" s="1"/>
      <c r="F1050" s="1"/>
      <c r="G1050" s="1"/>
      <c r="H1050" s="1"/>
      <c r="I1050" s="1"/>
      <c r="J1050" s="1"/>
      <c r="K1050" s="1"/>
      <c r="L1050" s="1"/>
      <c r="M1050" s="1"/>
      <c r="N1050" s="1"/>
      <c r="O1050" s="1"/>
      <c r="P1050" s="1"/>
      <c r="Q1050" s="1"/>
    </row>
    <row r="1051" spans="1:17" x14ac:dyDescent="0.35">
      <c r="A1051" s="1"/>
      <c r="B1051" s="1"/>
      <c r="C1051" s="1"/>
      <c r="D1051" s="1"/>
      <c r="E1051" s="1"/>
      <c r="F1051" s="1"/>
      <c r="G1051" s="1"/>
      <c r="H1051" s="1"/>
      <c r="I1051" s="1"/>
      <c r="J1051" s="1"/>
      <c r="K1051" s="1"/>
      <c r="L1051" s="1"/>
      <c r="M1051" s="1"/>
      <c r="N1051" s="1"/>
      <c r="O1051" s="1"/>
      <c r="P1051" s="1"/>
      <c r="Q1051" s="1"/>
    </row>
    <row r="1052" spans="1:17" x14ac:dyDescent="0.35">
      <c r="A1052" s="1"/>
      <c r="B1052" s="1"/>
      <c r="C1052" s="1"/>
      <c r="D1052" s="1"/>
      <c r="E1052" s="1"/>
      <c r="F1052" s="1"/>
      <c r="G1052" s="1"/>
      <c r="H1052" s="1"/>
      <c r="I1052" s="1"/>
      <c r="J1052" s="1"/>
      <c r="K1052" s="1"/>
      <c r="L1052" s="1"/>
      <c r="M1052" s="1"/>
      <c r="N1052" s="1"/>
      <c r="O1052" s="1"/>
      <c r="P1052" s="1"/>
      <c r="Q1052" s="1"/>
    </row>
    <row r="1053" spans="1:17" x14ac:dyDescent="0.35">
      <c r="A1053" s="1"/>
      <c r="B1053" s="1"/>
      <c r="C1053" s="1"/>
      <c r="D1053" s="1"/>
      <c r="E1053" s="1"/>
      <c r="F1053" s="1"/>
      <c r="G1053" s="1"/>
      <c r="H1053" s="1"/>
      <c r="I1053" s="1"/>
      <c r="J1053" s="1"/>
      <c r="K1053" s="1"/>
      <c r="L1053" s="1"/>
      <c r="M1053" s="1"/>
      <c r="N1053" s="1"/>
      <c r="O1053" s="1"/>
      <c r="P1053" s="1"/>
      <c r="Q1053" s="1"/>
    </row>
    <row r="1054" spans="1:17" x14ac:dyDescent="0.35">
      <c r="A1054" s="1"/>
      <c r="B1054" s="1"/>
      <c r="C1054" s="1"/>
      <c r="D1054" s="1"/>
      <c r="E1054" s="1"/>
      <c r="F1054" s="1"/>
      <c r="G1054" s="1"/>
      <c r="H1054" s="1"/>
      <c r="I1054" s="1"/>
      <c r="J1054" s="1"/>
      <c r="K1054" s="1"/>
      <c r="L1054" s="1"/>
      <c r="M1054" s="1"/>
      <c r="N1054" s="1"/>
      <c r="O1054" s="1"/>
      <c r="P1054" s="1"/>
      <c r="Q1054" s="1"/>
    </row>
    <row r="1055" spans="1:17" x14ac:dyDescent="0.35">
      <c r="A1055" s="1"/>
      <c r="B1055" s="1"/>
      <c r="C1055" s="1"/>
      <c r="D1055" s="1"/>
      <c r="E1055" s="1"/>
      <c r="F1055" s="1"/>
      <c r="G1055" s="1"/>
      <c r="H1055" s="1"/>
      <c r="I1055" s="1"/>
      <c r="J1055" s="1"/>
      <c r="K1055" s="1"/>
      <c r="L1055" s="1"/>
      <c r="M1055" s="1"/>
      <c r="N1055" s="1"/>
      <c r="O1055" s="1"/>
      <c r="P1055" s="1"/>
      <c r="Q1055" s="1"/>
    </row>
    <row r="1056" spans="1:17" x14ac:dyDescent="0.35">
      <c r="A1056" s="1"/>
      <c r="B1056" s="1"/>
      <c r="C1056" s="1"/>
      <c r="D1056" s="1"/>
      <c r="E1056" s="1"/>
      <c r="F1056" s="1"/>
      <c r="G1056" s="1"/>
      <c r="H1056" s="1"/>
      <c r="I1056" s="1"/>
      <c r="J1056" s="1"/>
      <c r="K1056" s="1"/>
      <c r="L1056" s="1"/>
      <c r="M1056" s="1"/>
      <c r="N1056" s="1"/>
      <c r="O1056" s="1"/>
      <c r="P1056" s="1"/>
      <c r="Q1056" s="1"/>
    </row>
    <row r="1057" spans="1:17" x14ac:dyDescent="0.35">
      <c r="A1057" s="1"/>
      <c r="B1057" s="1"/>
      <c r="C1057" s="1"/>
      <c r="D1057" s="1"/>
      <c r="E1057" s="1"/>
      <c r="F1057" s="1"/>
      <c r="G1057" s="1"/>
      <c r="H1057" s="1"/>
      <c r="I1057" s="1"/>
      <c r="J1057" s="1"/>
      <c r="K1057" s="1"/>
      <c r="L1057" s="1"/>
      <c r="M1057" s="1"/>
      <c r="N1057" s="1"/>
      <c r="O1057" s="1"/>
      <c r="P1057" s="1"/>
      <c r="Q1057" s="1"/>
    </row>
    <row r="1058" spans="1:17" x14ac:dyDescent="0.35">
      <c r="A1058" s="1"/>
      <c r="B1058" s="1"/>
      <c r="C1058" s="1"/>
      <c r="D1058" s="1"/>
      <c r="E1058" s="1"/>
      <c r="F1058" s="1"/>
      <c r="G1058" s="1"/>
      <c r="H1058" s="1"/>
      <c r="I1058" s="1"/>
      <c r="J1058" s="1"/>
      <c r="K1058" s="1"/>
      <c r="L1058" s="1"/>
      <c r="M1058" s="1"/>
      <c r="N1058" s="1"/>
      <c r="O1058" s="1"/>
      <c r="P1058" s="1"/>
      <c r="Q1058" s="1"/>
    </row>
    <row r="1059" spans="1:17" x14ac:dyDescent="0.35">
      <c r="A1059" s="1"/>
      <c r="B1059" s="1"/>
      <c r="C1059" s="1"/>
      <c r="D1059" s="1"/>
      <c r="E1059" s="1"/>
      <c r="F1059" s="1"/>
      <c r="G1059" s="1"/>
      <c r="H1059" s="1"/>
      <c r="I1059" s="1"/>
      <c r="J1059" s="1"/>
      <c r="K1059" s="1"/>
      <c r="L1059" s="1"/>
      <c r="M1059" s="1"/>
      <c r="N1059" s="1"/>
      <c r="O1059" s="1"/>
      <c r="P1059" s="1"/>
      <c r="Q1059" s="1"/>
    </row>
    <row r="1060" spans="1:17" x14ac:dyDescent="0.35">
      <c r="A1060" s="1"/>
      <c r="B1060" s="1"/>
      <c r="C1060" s="1"/>
      <c r="D1060" s="1"/>
      <c r="E1060" s="1"/>
      <c r="F1060" s="1"/>
      <c r="G1060" s="1"/>
      <c r="H1060" s="1"/>
      <c r="I1060" s="1"/>
      <c r="J1060" s="1"/>
      <c r="K1060" s="1"/>
      <c r="L1060" s="1"/>
      <c r="M1060" s="1"/>
      <c r="N1060" s="1"/>
      <c r="O1060" s="1"/>
      <c r="P1060" s="1"/>
      <c r="Q1060" s="1"/>
    </row>
    <row r="1061" spans="1:17" x14ac:dyDescent="0.35">
      <c r="A1061" s="1"/>
      <c r="B1061" s="1"/>
      <c r="C1061" s="1"/>
      <c r="D1061" s="1"/>
      <c r="E1061" s="1"/>
      <c r="F1061" s="1"/>
      <c r="G1061" s="1"/>
      <c r="H1061" s="1"/>
      <c r="I1061" s="1"/>
      <c r="J1061" s="1"/>
      <c r="K1061" s="1"/>
      <c r="L1061" s="1"/>
      <c r="M1061" s="1"/>
      <c r="N1061" s="1"/>
      <c r="O1061" s="1"/>
      <c r="P1061" s="1"/>
      <c r="Q1061" s="1"/>
    </row>
    <row r="1062" spans="1:17" x14ac:dyDescent="0.35">
      <c r="A1062" s="1"/>
      <c r="B1062" s="1"/>
      <c r="C1062" s="1"/>
      <c r="D1062" s="1"/>
      <c r="E1062" s="1"/>
      <c r="F1062" s="1"/>
      <c r="G1062" s="1"/>
      <c r="H1062" s="1"/>
      <c r="I1062" s="1"/>
      <c r="J1062" s="1"/>
      <c r="K1062" s="1"/>
      <c r="L1062" s="1"/>
      <c r="M1062" s="1"/>
      <c r="N1062" s="1"/>
      <c r="O1062" s="1"/>
      <c r="P1062" s="1"/>
      <c r="Q1062" s="1"/>
    </row>
    <row r="1063" spans="1:17" x14ac:dyDescent="0.35">
      <c r="A1063" s="1"/>
      <c r="B1063" s="1"/>
      <c r="C1063" s="1"/>
      <c r="D1063" s="1"/>
      <c r="E1063" s="1"/>
      <c r="F1063" s="1"/>
      <c r="G1063" s="1"/>
      <c r="H1063" s="1"/>
      <c r="I1063" s="1"/>
      <c r="J1063" s="1"/>
      <c r="K1063" s="1"/>
      <c r="L1063" s="1"/>
      <c r="M1063" s="1"/>
      <c r="N1063" s="1"/>
      <c r="O1063" s="1"/>
      <c r="P1063" s="1"/>
      <c r="Q1063" s="1"/>
    </row>
    <row r="1064" spans="1:17" x14ac:dyDescent="0.35">
      <c r="A1064" s="1"/>
      <c r="B1064" s="1"/>
      <c r="C1064" s="1"/>
      <c r="D1064" s="1"/>
      <c r="E1064" s="1"/>
      <c r="F1064" s="1"/>
      <c r="G1064" s="1"/>
      <c r="H1064" s="1"/>
      <c r="I1064" s="1"/>
      <c r="J1064" s="1"/>
      <c r="K1064" s="1"/>
      <c r="L1064" s="1"/>
      <c r="M1064" s="1"/>
      <c r="N1064" s="1"/>
      <c r="O1064" s="1"/>
      <c r="P1064" s="1"/>
      <c r="Q1064" s="1"/>
    </row>
    <row r="1065" spans="1:17" x14ac:dyDescent="0.35">
      <c r="A1065" s="1"/>
      <c r="B1065" s="1"/>
      <c r="C1065" s="1"/>
      <c r="D1065" s="1"/>
      <c r="E1065" s="1"/>
      <c r="F1065" s="1"/>
      <c r="G1065" s="1"/>
      <c r="H1065" s="1"/>
      <c r="I1065" s="1"/>
      <c r="J1065" s="1"/>
      <c r="K1065" s="1"/>
      <c r="L1065" s="1"/>
      <c r="M1065" s="1"/>
      <c r="N1065" s="1"/>
      <c r="O1065" s="1"/>
      <c r="P1065" s="1"/>
      <c r="Q1065" s="1"/>
    </row>
    <row r="1066" spans="1:17" x14ac:dyDescent="0.35">
      <c r="A1066" s="1"/>
      <c r="B1066" s="1"/>
      <c r="C1066" s="1"/>
      <c r="D1066" s="1"/>
      <c r="E1066" s="1"/>
      <c r="F1066" s="1"/>
      <c r="G1066" s="1"/>
      <c r="H1066" s="1"/>
      <c r="I1066" s="1"/>
      <c r="J1066" s="1"/>
      <c r="K1066" s="1"/>
      <c r="L1066" s="1"/>
      <c r="M1066" s="1"/>
      <c r="N1066" s="1"/>
      <c r="O1066" s="1"/>
      <c r="P1066" s="1"/>
      <c r="Q1066" s="1"/>
    </row>
    <row r="1067" spans="1:17" x14ac:dyDescent="0.35">
      <c r="A1067" s="1"/>
      <c r="B1067" s="1"/>
      <c r="C1067" s="1"/>
      <c r="D1067" s="1"/>
      <c r="E1067" s="1"/>
      <c r="F1067" s="1"/>
      <c r="G1067" s="1"/>
      <c r="H1067" s="1"/>
      <c r="I1067" s="1"/>
      <c r="J1067" s="1"/>
      <c r="K1067" s="1"/>
      <c r="L1067" s="1"/>
      <c r="M1067" s="1"/>
      <c r="N1067" s="1"/>
      <c r="O1067" s="1"/>
      <c r="P1067" s="1"/>
      <c r="Q1067" s="1"/>
    </row>
    <row r="1068" spans="1:17" x14ac:dyDescent="0.35">
      <c r="A1068" s="1"/>
      <c r="B1068" s="1"/>
      <c r="C1068" s="1"/>
      <c r="D1068" s="1"/>
      <c r="E1068" s="1"/>
      <c r="F1068" s="1"/>
      <c r="G1068" s="1"/>
      <c r="H1068" s="1"/>
      <c r="I1068" s="1"/>
      <c r="J1068" s="1"/>
      <c r="K1068" s="1"/>
      <c r="L1068" s="1"/>
      <c r="M1068" s="1"/>
      <c r="N1068" s="1"/>
      <c r="O1068" s="1"/>
      <c r="P1068" s="1"/>
      <c r="Q1068" s="1"/>
    </row>
    <row r="1069" spans="1:17" x14ac:dyDescent="0.35">
      <c r="A1069" s="1"/>
      <c r="B1069" s="1"/>
      <c r="C1069" s="1"/>
      <c r="D1069" s="1"/>
      <c r="E1069" s="1"/>
      <c r="F1069" s="1"/>
      <c r="G1069" s="1"/>
      <c r="H1069" s="1"/>
      <c r="I1069" s="1"/>
      <c r="J1069" s="1"/>
      <c r="K1069" s="1"/>
      <c r="L1069" s="1"/>
      <c r="M1069" s="1"/>
      <c r="N1069" s="1"/>
      <c r="O1069" s="1"/>
      <c r="P1069" s="1"/>
      <c r="Q1069" s="1"/>
    </row>
    <row r="1070" spans="1:17" x14ac:dyDescent="0.35">
      <c r="A1070" s="1"/>
      <c r="B1070" s="1"/>
      <c r="C1070" s="1"/>
      <c r="D1070" s="1"/>
      <c r="E1070" s="1"/>
      <c r="F1070" s="1"/>
      <c r="G1070" s="1"/>
      <c r="H1070" s="1"/>
      <c r="I1070" s="1"/>
      <c r="J1070" s="1"/>
      <c r="K1070" s="1"/>
      <c r="L1070" s="1"/>
      <c r="M1070" s="1"/>
      <c r="N1070" s="1"/>
      <c r="O1070" s="1"/>
      <c r="P1070" s="1"/>
      <c r="Q1070" s="1"/>
    </row>
    <row r="1071" spans="1:17" x14ac:dyDescent="0.35">
      <c r="A1071" s="1"/>
      <c r="B1071" s="1"/>
      <c r="C1071" s="1"/>
      <c r="D1071" s="1"/>
      <c r="E1071" s="1"/>
      <c r="F1071" s="1"/>
      <c r="G1071" s="1"/>
      <c r="H1071" s="1"/>
      <c r="I1071" s="1"/>
      <c r="J1071" s="1"/>
      <c r="K1071" s="1"/>
      <c r="L1071" s="1"/>
      <c r="M1071" s="1"/>
      <c r="N1071" s="1"/>
      <c r="O1071" s="1"/>
      <c r="P1071" s="1"/>
      <c r="Q1071" s="1"/>
    </row>
    <row r="1072" spans="1:17" x14ac:dyDescent="0.35">
      <c r="A1072" s="1"/>
      <c r="B1072" s="1"/>
      <c r="C1072" s="1"/>
      <c r="D1072" s="1"/>
      <c r="E1072" s="1"/>
      <c r="F1072" s="1"/>
      <c r="G1072" s="1"/>
      <c r="H1072" s="1"/>
      <c r="I1072" s="1"/>
      <c r="J1072" s="1"/>
      <c r="K1072" s="1"/>
      <c r="L1072" s="1"/>
      <c r="M1072" s="1"/>
      <c r="N1072" s="1"/>
      <c r="O1072" s="1"/>
      <c r="P1072" s="1"/>
      <c r="Q1072" s="1"/>
    </row>
    <row r="1073" spans="1:17" x14ac:dyDescent="0.35">
      <c r="A1073" s="1"/>
      <c r="B1073" s="1"/>
      <c r="C1073" s="1"/>
      <c r="D1073" s="1"/>
      <c r="E1073" s="1"/>
      <c r="F1073" s="1"/>
      <c r="G1073" s="1"/>
      <c r="H1073" s="1"/>
      <c r="I1073" s="1"/>
      <c r="J1073" s="1"/>
      <c r="K1073" s="1"/>
      <c r="L1073" s="1"/>
      <c r="M1073" s="1"/>
      <c r="N1073" s="1"/>
      <c r="O1073" s="1"/>
      <c r="P1073" s="1"/>
      <c r="Q1073" s="1"/>
    </row>
    <row r="1074" spans="1:17" x14ac:dyDescent="0.35">
      <c r="A1074" s="1"/>
      <c r="B1074" s="1"/>
      <c r="C1074" s="1"/>
      <c r="D1074" s="1"/>
      <c r="E1074" s="1"/>
      <c r="F1074" s="1"/>
      <c r="G1074" s="1"/>
      <c r="H1074" s="1"/>
      <c r="I1074" s="1"/>
      <c r="J1074" s="1"/>
      <c r="K1074" s="1"/>
      <c r="L1074" s="1"/>
      <c r="M1074" s="1"/>
      <c r="N1074" s="1"/>
      <c r="O1074" s="1"/>
      <c r="P1074" s="1"/>
      <c r="Q1074" s="1"/>
    </row>
    <row r="1075" spans="1:17" x14ac:dyDescent="0.35">
      <c r="A1075" s="1"/>
      <c r="B1075" s="1"/>
      <c r="C1075" s="1"/>
      <c r="D1075" s="1"/>
      <c r="E1075" s="1"/>
      <c r="F1075" s="1"/>
      <c r="G1075" s="1"/>
      <c r="H1075" s="1"/>
      <c r="I1075" s="1"/>
      <c r="J1075" s="1"/>
      <c r="K1075" s="1"/>
      <c r="L1075" s="1"/>
      <c r="M1075" s="1"/>
      <c r="N1075" s="1"/>
      <c r="O1075" s="1"/>
      <c r="P1075" s="1"/>
      <c r="Q1075" s="1"/>
    </row>
    <row r="1076" spans="1:17" x14ac:dyDescent="0.35">
      <c r="A1076" s="1"/>
      <c r="B1076" s="1"/>
      <c r="C1076" s="1"/>
      <c r="D1076" s="1"/>
      <c r="E1076" s="1"/>
      <c r="F1076" s="1"/>
      <c r="G1076" s="1"/>
      <c r="H1076" s="1"/>
      <c r="I1076" s="1"/>
      <c r="J1076" s="1"/>
      <c r="K1076" s="1"/>
      <c r="L1076" s="1"/>
      <c r="M1076" s="1"/>
      <c r="N1076" s="1"/>
      <c r="O1076" s="1"/>
      <c r="P1076" s="1"/>
      <c r="Q1076" s="1"/>
    </row>
    <row r="1077" spans="1:17" x14ac:dyDescent="0.35">
      <c r="A1077" s="1"/>
      <c r="B1077" s="1"/>
      <c r="C1077" s="1"/>
      <c r="D1077" s="1"/>
      <c r="E1077" s="1"/>
      <c r="F1077" s="1"/>
      <c r="G1077" s="1"/>
      <c r="H1077" s="1"/>
      <c r="I1077" s="1"/>
      <c r="J1077" s="1"/>
      <c r="K1077" s="1"/>
      <c r="L1077" s="1"/>
      <c r="M1077" s="1"/>
      <c r="N1077" s="1"/>
      <c r="O1077" s="1"/>
      <c r="P1077" s="1"/>
      <c r="Q1077" s="1"/>
    </row>
    <row r="1078" spans="1:17" x14ac:dyDescent="0.35">
      <c r="A1078" s="1"/>
      <c r="B1078" s="1"/>
      <c r="C1078" s="1"/>
      <c r="D1078" s="1"/>
      <c r="E1078" s="1"/>
      <c r="F1078" s="1"/>
      <c r="G1078" s="1"/>
      <c r="H1078" s="1"/>
      <c r="I1078" s="1"/>
      <c r="J1078" s="1"/>
      <c r="K1078" s="1"/>
      <c r="L1078" s="1"/>
      <c r="M1078" s="1"/>
      <c r="N1078" s="1"/>
      <c r="O1078" s="1"/>
      <c r="P1078" s="1"/>
      <c r="Q1078" s="1"/>
    </row>
    <row r="1079" spans="1:17" x14ac:dyDescent="0.35">
      <c r="A1079" s="1"/>
      <c r="B1079" s="1"/>
      <c r="C1079" s="1"/>
      <c r="D1079" s="1"/>
      <c r="E1079" s="1"/>
      <c r="F1079" s="1"/>
      <c r="G1079" s="1"/>
      <c r="H1079" s="1"/>
      <c r="I1079" s="1"/>
      <c r="J1079" s="1"/>
      <c r="K1079" s="1"/>
      <c r="L1079" s="1"/>
      <c r="M1079" s="1"/>
      <c r="N1079" s="1"/>
      <c r="O1079" s="1"/>
      <c r="P1079" s="1"/>
      <c r="Q1079" s="1"/>
    </row>
    <row r="1080" spans="1:17" x14ac:dyDescent="0.35">
      <c r="A1080" s="1"/>
      <c r="B1080" s="1"/>
      <c r="C1080" s="1"/>
      <c r="D1080" s="1"/>
      <c r="E1080" s="1"/>
      <c r="F1080" s="1"/>
      <c r="G1080" s="1"/>
      <c r="H1080" s="1"/>
      <c r="I1080" s="1"/>
      <c r="J1080" s="1"/>
      <c r="K1080" s="1"/>
      <c r="L1080" s="1"/>
      <c r="M1080" s="1"/>
      <c r="N1080" s="1"/>
      <c r="O1080" s="1"/>
      <c r="P1080" s="1"/>
      <c r="Q1080" s="1"/>
    </row>
    <row r="1081" spans="1:17" x14ac:dyDescent="0.35">
      <c r="A1081" s="1"/>
      <c r="B1081" s="1"/>
      <c r="C1081" s="1"/>
      <c r="D1081" s="1"/>
      <c r="E1081" s="1"/>
      <c r="F1081" s="1"/>
      <c r="G1081" s="1"/>
      <c r="H1081" s="1"/>
      <c r="I1081" s="1"/>
      <c r="J1081" s="1"/>
      <c r="K1081" s="1"/>
      <c r="L1081" s="1"/>
      <c r="M1081" s="1"/>
      <c r="N1081" s="1"/>
      <c r="O1081" s="1"/>
      <c r="P1081" s="1"/>
      <c r="Q1081" s="1"/>
    </row>
    <row r="1082" spans="1:17" x14ac:dyDescent="0.35">
      <c r="A1082" s="1"/>
      <c r="B1082" s="1"/>
      <c r="C1082" s="1"/>
      <c r="D1082" s="1"/>
      <c r="E1082" s="1"/>
      <c r="F1082" s="1"/>
      <c r="G1082" s="1"/>
      <c r="H1082" s="1"/>
      <c r="I1082" s="1"/>
      <c r="J1082" s="1"/>
      <c r="K1082" s="1"/>
      <c r="L1082" s="1"/>
      <c r="M1082" s="1"/>
      <c r="N1082" s="1"/>
      <c r="O1082" s="1"/>
      <c r="P1082" s="1"/>
      <c r="Q1082" s="1"/>
    </row>
    <row r="1083" spans="1:17" x14ac:dyDescent="0.35">
      <c r="A1083" s="1"/>
      <c r="B1083" s="1"/>
      <c r="C1083" s="1"/>
      <c r="D1083" s="1"/>
      <c r="E1083" s="1"/>
      <c r="F1083" s="1"/>
      <c r="G1083" s="1"/>
      <c r="H1083" s="1"/>
      <c r="I1083" s="1"/>
      <c r="J1083" s="1"/>
      <c r="K1083" s="1"/>
      <c r="L1083" s="1"/>
      <c r="M1083" s="1"/>
      <c r="N1083" s="1"/>
      <c r="O1083" s="1"/>
      <c r="P1083" s="1"/>
      <c r="Q1083" s="1"/>
    </row>
    <row r="1084" spans="1:17" x14ac:dyDescent="0.35">
      <c r="A1084" s="1"/>
      <c r="B1084" s="1"/>
      <c r="C1084" s="1"/>
      <c r="D1084" s="1"/>
      <c r="E1084" s="1"/>
      <c r="F1084" s="1"/>
      <c r="G1084" s="1"/>
      <c r="H1084" s="1"/>
      <c r="I1084" s="1"/>
      <c r="J1084" s="1"/>
      <c r="K1084" s="1"/>
      <c r="L1084" s="1"/>
      <c r="M1084" s="1"/>
      <c r="N1084" s="1"/>
      <c r="O1084" s="1"/>
      <c r="P1084" s="1"/>
      <c r="Q1084" s="1"/>
    </row>
    <row r="1085" spans="1:17" x14ac:dyDescent="0.35">
      <c r="A1085" s="1"/>
      <c r="B1085" s="1"/>
      <c r="C1085" s="1"/>
      <c r="D1085" s="1"/>
      <c r="E1085" s="1"/>
      <c r="F1085" s="1"/>
      <c r="G1085" s="1"/>
      <c r="H1085" s="1"/>
      <c r="I1085" s="1"/>
      <c r="J1085" s="1"/>
      <c r="K1085" s="1"/>
      <c r="L1085" s="1"/>
      <c r="M1085" s="1"/>
      <c r="N1085" s="1"/>
      <c r="O1085" s="1"/>
      <c r="P1085" s="1"/>
      <c r="Q1085" s="1"/>
    </row>
    <row r="1086" spans="1:17" x14ac:dyDescent="0.35">
      <c r="A1086" s="1"/>
      <c r="B1086" s="1"/>
      <c r="C1086" s="1"/>
      <c r="D1086" s="1"/>
      <c r="E1086" s="1"/>
      <c r="F1086" s="1"/>
      <c r="G1086" s="1"/>
      <c r="H1086" s="1"/>
      <c r="I1086" s="1"/>
      <c r="J1086" s="1"/>
      <c r="K1086" s="1"/>
      <c r="L1086" s="1"/>
      <c r="M1086" s="1"/>
      <c r="N1086" s="1"/>
      <c r="O1086" s="1"/>
      <c r="P1086" s="1"/>
      <c r="Q1086" s="1"/>
    </row>
    <row r="1087" spans="1:17" x14ac:dyDescent="0.35">
      <c r="A1087" s="1"/>
      <c r="B1087" s="1"/>
      <c r="C1087" s="1"/>
      <c r="D1087" s="1"/>
      <c r="E1087" s="1"/>
      <c r="F1087" s="1"/>
      <c r="G1087" s="1"/>
      <c r="H1087" s="1"/>
      <c r="I1087" s="1"/>
      <c r="J1087" s="1"/>
      <c r="K1087" s="1"/>
      <c r="L1087" s="1"/>
      <c r="M1087" s="1"/>
      <c r="N1087" s="1"/>
      <c r="O1087" s="1"/>
      <c r="P1087" s="1"/>
      <c r="Q1087" s="1"/>
    </row>
    <row r="1088" spans="1:17" x14ac:dyDescent="0.35">
      <c r="A1088" s="1"/>
      <c r="B1088" s="1"/>
      <c r="C1088" s="1"/>
      <c r="D1088" s="1"/>
      <c r="E1088" s="1"/>
      <c r="F1088" s="1"/>
      <c r="G1088" s="1"/>
      <c r="H1088" s="1"/>
      <c r="I1088" s="1"/>
      <c r="J1088" s="1"/>
      <c r="K1088" s="1"/>
      <c r="L1088" s="1"/>
      <c r="M1088" s="1"/>
      <c r="N1088" s="1"/>
      <c r="O1088" s="1"/>
      <c r="P1088" s="1"/>
      <c r="Q1088" s="1"/>
    </row>
    <row r="1089" spans="1:17" x14ac:dyDescent="0.35">
      <c r="A1089" s="1"/>
      <c r="B1089" s="1"/>
      <c r="C1089" s="1"/>
      <c r="D1089" s="1"/>
      <c r="E1089" s="1"/>
      <c r="F1089" s="1"/>
      <c r="G1089" s="1"/>
      <c r="H1089" s="1"/>
      <c r="I1089" s="1"/>
      <c r="J1089" s="1"/>
      <c r="K1089" s="1"/>
      <c r="L1089" s="1"/>
      <c r="M1089" s="1"/>
      <c r="N1089" s="1"/>
      <c r="O1089" s="1"/>
      <c r="P1089" s="1"/>
      <c r="Q1089" s="1"/>
    </row>
    <row r="1090" spans="1:17" x14ac:dyDescent="0.35">
      <c r="A1090" s="1"/>
      <c r="B1090" s="1"/>
      <c r="C1090" s="1"/>
      <c r="D1090" s="1"/>
      <c r="E1090" s="1"/>
      <c r="F1090" s="1"/>
      <c r="G1090" s="1"/>
      <c r="H1090" s="1"/>
      <c r="I1090" s="1"/>
      <c r="J1090" s="1"/>
      <c r="K1090" s="1"/>
      <c r="L1090" s="1"/>
      <c r="M1090" s="1"/>
      <c r="N1090" s="1"/>
      <c r="O1090" s="1"/>
      <c r="P1090" s="1"/>
      <c r="Q1090" s="1"/>
    </row>
    <row r="1091" spans="1:17" x14ac:dyDescent="0.35">
      <c r="A1091" s="1"/>
      <c r="B1091" s="1"/>
      <c r="C1091" s="1"/>
      <c r="D1091" s="1"/>
      <c r="E1091" s="1"/>
      <c r="F1091" s="1"/>
      <c r="G1091" s="1"/>
      <c r="H1091" s="1"/>
      <c r="I1091" s="1"/>
      <c r="J1091" s="1"/>
      <c r="K1091" s="1"/>
      <c r="L1091" s="1"/>
      <c r="M1091" s="1"/>
      <c r="N1091" s="1"/>
      <c r="O1091" s="1"/>
      <c r="P1091" s="1"/>
      <c r="Q1091" s="1"/>
    </row>
    <row r="1092" spans="1:17" x14ac:dyDescent="0.35">
      <c r="A1092" s="1"/>
      <c r="B1092" s="1"/>
      <c r="C1092" s="1"/>
      <c r="D1092" s="1"/>
      <c r="E1092" s="1"/>
      <c r="F1092" s="1"/>
      <c r="G1092" s="1"/>
      <c r="H1092" s="1"/>
      <c r="I1092" s="1"/>
      <c r="J1092" s="1"/>
      <c r="K1092" s="1"/>
      <c r="L1092" s="1"/>
      <c r="M1092" s="1"/>
      <c r="N1092" s="1"/>
      <c r="O1092" s="1"/>
      <c r="P1092" s="1"/>
      <c r="Q1092" s="1"/>
    </row>
    <row r="1093" spans="1:17" x14ac:dyDescent="0.35">
      <c r="A1093" s="1"/>
      <c r="B1093" s="1"/>
      <c r="C1093" s="1"/>
      <c r="D1093" s="1"/>
      <c r="E1093" s="1"/>
      <c r="F1093" s="1"/>
      <c r="G1093" s="1"/>
      <c r="H1093" s="1"/>
      <c r="I1093" s="1"/>
      <c r="J1093" s="1"/>
      <c r="K1093" s="1"/>
      <c r="L1093" s="1"/>
      <c r="M1093" s="1"/>
      <c r="N1093" s="1"/>
      <c r="O1093" s="1"/>
      <c r="P1093" s="1"/>
      <c r="Q1093" s="1"/>
    </row>
    <row r="1094" spans="1:17" x14ac:dyDescent="0.35">
      <c r="A1094" s="1"/>
      <c r="B1094" s="1"/>
      <c r="C1094" s="1"/>
      <c r="D1094" s="1"/>
      <c r="E1094" s="1"/>
      <c r="F1094" s="1"/>
      <c r="G1094" s="1"/>
      <c r="H1094" s="1"/>
      <c r="I1094" s="1"/>
      <c r="J1094" s="1"/>
      <c r="K1094" s="1"/>
      <c r="L1094" s="1"/>
      <c r="M1094" s="1"/>
      <c r="N1094" s="1"/>
      <c r="O1094" s="1"/>
      <c r="P1094" s="1"/>
      <c r="Q1094" s="1"/>
    </row>
    <row r="1095" spans="1:17" x14ac:dyDescent="0.35">
      <c r="A1095" s="1"/>
      <c r="B1095" s="1"/>
      <c r="C1095" s="1"/>
      <c r="D1095" s="1"/>
      <c r="E1095" s="1"/>
      <c r="F1095" s="1"/>
      <c r="G1095" s="1"/>
      <c r="H1095" s="1"/>
      <c r="I1095" s="1"/>
      <c r="J1095" s="1"/>
      <c r="K1095" s="1"/>
      <c r="L1095" s="1"/>
      <c r="M1095" s="1"/>
      <c r="N1095" s="1"/>
      <c r="O1095" s="1"/>
      <c r="P1095" s="1"/>
      <c r="Q1095" s="1"/>
    </row>
    <row r="1096" spans="1:17" x14ac:dyDescent="0.35">
      <c r="A1096" s="1"/>
      <c r="B1096" s="1"/>
      <c r="C1096" s="1"/>
      <c r="D1096" s="1"/>
      <c r="E1096" s="1"/>
      <c r="F1096" s="1"/>
      <c r="G1096" s="1"/>
      <c r="H1096" s="1"/>
      <c r="I1096" s="1"/>
      <c r="J1096" s="1"/>
      <c r="K1096" s="1"/>
      <c r="L1096" s="1"/>
      <c r="M1096" s="1"/>
      <c r="N1096" s="1"/>
      <c r="O1096" s="1"/>
      <c r="P1096" s="1"/>
      <c r="Q1096" s="1"/>
    </row>
    <row r="1097" spans="1:17" x14ac:dyDescent="0.35">
      <c r="A1097" s="1"/>
      <c r="B1097" s="1"/>
      <c r="C1097" s="1"/>
      <c r="D1097" s="1"/>
      <c r="E1097" s="1"/>
      <c r="F1097" s="1"/>
      <c r="G1097" s="1"/>
      <c r="H1097" s="1"/>
      <c r="I1097" s="1"/>
      <c r="J1097" s="1"/>
      <c r="K1097" s="1"/>
      <c r="L1097" s="1"/>
      <c r="M1097" s="1"/>
      <c r="N1097" s="1"/>
      <c r="O1097" s="1"/>
      <c r="P1097" s="1"/>
      <c r="Q1097" s="1"/>
    </row>
    <row r="1098" spans="1:17" x14ac:dyDescent="0.35">
      <c r="A1098" s="1"/>
      <c r="B1098" s="1"/>
      <c r="C1098" s="1"/>
      <c r="D1098" s="1"/>
      <c r="E1098" s="1"/>
      <c r="F1098" s="1"/>
      <c r="G1098" s="1"/>
      <c r="H1098" s="1"/>
      <c r="I1098" s="1"/>
      <c r="J1098" s="1"/>
      <c r="K1098" s="1"/>
      <c r="L1098" s="1"/>
      <c r="M1098" s="1"/>
      <c r="N1098" s="1"/>
      <c r="O1098" s="1"/>
      <c r="P1098" s="1"/>
      <c r="Q1098" s="1"/>
    </row>
    <row r="1099" spans="1:17" x14ac:dyDescent="0.35">
      <c r="A1099" s="1"/>
      <c r="B1099" s="1"/>
      <c r="C1099" s="1"/>
      <c r="D1099" s="1"/>
      <c r="E1099" s="1"/>
      <c r="F1099" s="1"/>
      <c r="G1099" s="1"/>
      <c r="H1099" s="1"/>
      <c r="I1099" s="1"/>
      <c r="J1099" s="1"/>
      <c r="K1099" s="1"/>
      <c r="L1099" s="1"/>
      <c r="M1099" s="1"/>
      <c r="N1099" s="1"/>
      <c r="O1099" s="1"/>
      <c r="P1099" s="1"/>
      <c r="Q1099" s="1"/>
    </row>
    <row r="1100" spans="1:17" x14ac:dyDescent="0.35">
      <c r="A1100" s="1"/>
      <c r="B1100" s="1"/>
      <c r="C1100" s="1"/>
      <c r="D1100" s="1"/>
      <c r="E1100" s="1"/>
      <c r="F1100" s="1"/>
      <c r="G1100" s="1"/>
      <c r="H1100" s="1"/>
      <c r="I1100" s="1"/>
      <c r="J1100" s="1"/>
      <c r="K1100" s="1"/>
      <c r="L1100" s="1"/>
      <c r="M1100" s="1"/>
      <c r="N1100" s="1"/>
      <c r="O1100" s="1"/>
      <c r="P1100" s="1"/>
      <c r="Q1100" s="1"/>
    </row>
    <row r="1101" spans="1:17" x14ac:dyDescent="0.35">
      <c r="A1101" s="1"/>
      <c r="B1101" s="1"/>
      <c r="C1101" s="1"/>
      <c r="D1101" s="1"/>
      <c r="E1101" s="1"/>
      <c r="F1101" s="1"/>
      <c r="G1101" s="1"/>
      <c r="H1101" s="1"/>
      <c r="I1101" s="1"/>
      <c r="J1101" s="1"/>
      <c r="K1101" s="1"/>
      <c r="L1101" s="1"/>
      <c r="M1101" s="1"/>
      <c r="N1101" s="1"/>
      <c r="O1101" s="1"/>
      <c r="P1101" s="1"/>
      <c r="Q1101" s="1"/>
    </row>
    <row r="1102" spans="1:17" x14ac:dyDescent="0.35">
      <c r="A1102" s="1"/>
      <c r="B1102" s="1"/>
      <c r="C1102" s="1"/>
      <c r="D1102" s="1"/>
      <c r="E1102" s="1"/>
      <c r="F1102" s="1"/>
      <c r="G1102" s="1"/>
      <c r="H1102" s="1"/>
      <c r="I1102" s="1"/>
      <c r="J1102" s="1"/>
      <c r="K1102" s="1"/>
      <c r="L1102" s="1"/>
      <c r="M1102" s="1"/>
      <c r="N1102" s="1"/>
      <c r="O1102" s="1"/>
      <c r="P1102" s="1"/>
      <c r="Q1102" s="1"/>
    </row>
    <row r="1103" spans="1:17" x14ac:dyDescent="0.35">
      <c r="A1103" s="1"/>
      <c r="B1103" s="1"/>
      <c r="C1103" s="1"/>
      <c r="D1103" s="1"/>
      <c r="E1103" s="1"/>
      <c r="F1103" s="1"/>
      <c r="G1103" s="1"/>
      <c r="H1103" s="1"/>
      <c r="I1103" s="1"/>
      <c r="J1103" s="1"/>
      <c r="K1103" s="1"/>
      <c r="L1103" s="1"/>
      <c r="M1103" s="1"/>
      <c r="N1103" s="1"/>
      <c r="O1103" s="1"/>
      <c r="P1103" s="1"/>
      <c r="Q1103" s="1"/>
    </row>
    <row r="1104" spans="1:17" x14ac:dyDescent="0.35">
      <c r="A1104" s="1"/>
      <c r="B1104" s="1"/>
      <c r="C1104" s="1"/>
      <c r="D1104" s="1"/>
      <c r="E1104" s="1"/>
      <c r="F1104" s="1"/>
      <c r="G1104" s="1"/>
      <c r="H1104" s="1"/>
      <c r="I1104" s="1"/>
      <c r="J1104" s="1"/>
      <c r="K1104" s="1"/>
      <c r="L1104" s="1"/>
      <c r="M1104" s="1"/>
      <c r="N1104" s="1"/>
      <c r="O1104" s="1"/>
      <c r="P1104" s="1"/>
      <c r="Q1104" s="1"/>
    </row>
    <row r="1105" spans="1:17" x14ac:dyDescent="0.35">
      <c r="A1105" s="1"/>
      <c r="B1105" s="1"/>
      <c r="C1105" s="1"/>
      <c r="D1105" s="1"/>
      <c r="E1105" s="1"/>
      <c r="F1105" s="1"/>
      <c r="G1105" s="1"/>
      <c r="H1105" s="1"/>
      <c r="I1105" s="1"/>
      <c r="J1105" s="1"/>
      <c r="K1105" s="1"/>
      <c r="L1105" s="1"/>
      <c r="M1105" s="1"/>
      <c r="N1105" s="1"/>
      <c r="O1105" s="1"/>
      <c r="P1105" s="1"/>
      <c r="Q1105" s="1"/>
    </row>
    <row r="1106" spans="1:17" x14ac:dyDescent="0.35">
      <c r="A1106" s="1"/>
      <c r="B1106" s="1"/>
      <c r="C1106" s="1"/>
      <c r="D1106" s="1"/>
      <c r="E1106" s="1"/>
      <c r="F1106" s="1"/>
      <c r="G1106" s="1"/>
      <c r="H1106" s="1"/>
      <c r="I1106" s="1"/>
      <c r="J1106" s="1"/>
      <c r="K1106" s="1"/>
      <c r="L1106" s="1"/>
      <c r="M1106" s="1"/>
      <c r="N1106" s="1"/>
      <c r="O1106" s="1"/>
      <c r="P1106" s="1"/>
      <c r="Q1106" s="1"/>
    </row>
    <row r="1107" spans="1:17" x14ac:dyDescent="0.35">
      <c r="A1107" s="1"/>
      <c r="B1107" s="1"/>
      <c r="C1107" s="1"/>
      <c r="D1107" s="1"/>
      <c r="E1107" s="1"/>
      <c r="F1107" s="1"/>
      <c r="G1107" s="1"/>
      <c r="H1107" s="1"/>
      <c r="I1107" s="1"/>
      <c r="J1107" s="1"/>
      <c r="K1107" s="1"/>
      <c r="L1107" s="1"/>
      <c r="M1107" s="1"/>
      <c r="N1107" s="1"/>
      <c r="O1107" s="1"/>
      <c r="P1107" s="1"/>
      <c r="Q1107" s="1"/>
    </row>
    <row r="1108" spans="1:17" x14ac:dyDescent="0.35">
      <c r="A1108" s="1"/>
      <c r="B1108" s="1"/>
      <c r="C1108" s="1"/>
      <c r="D1108" s="1"/>
      <c r="E1108" s="1"/>
      <c r="F1108" s="1"/>
      <c r="G1108" s="1"/>
      <c r="H1108" s="1"/>
      <c r="I1108" s="1"/>
      <c r="J1108" s="1"/>
      <c r="K1108" s="1"/>
      <c r="L1108" s="1"/>
      <c r="M1108" s="1"/>
      <c r="N1108" s="1"/>
      <c r="O1108" s="1"/>
      <c r="P1108" s="1"/>
      <c r="Q1108" s="1"/>
    </row>
    <row r="1109" spans="1:17" x14ac:dyDescent="0.35">
      <c r="A1109" s="1"/>
      <c r="B1109" s="1"/>
      <c r="C1109" s="1"/>
      <c r="D1109" s="1"/>
      <c r="E1109" s="1"/>
      <c r="F1109" s="1"/>
      <c r="G1109" s="1"/>
      <c r="H1109" s="1"/>
      <c r="I1109" s="1"/>
      <c r="J1109" s="1"/>
      <c r="K1109" s="1"/>
      <c r="L1109" s="1"/>
      <c r="M1109" s="1"/>
      <c r="N1109" s="1"/>
      <c r="O1109" s="1"/>
      <c r="P1109" s="1"/>
      <c r="Q1109" s="1"/>
    </row>
    <row r="1110" spans="1:17" x14ac:dyDescent="0.35">
      <c r="A1110" s="1"/>
      <c r="B1110" s="1"/>
      <c r="C1110" s="1"/>
      <c r="D1110" s="1"/>
      <c r="E1110" s="1"/>
      <c r="F1110" s="1"/>
      <c r="G1110" s="1"/>
      <c r="H1110" s="1"/>
      <c r="I1110" s="1"/>
      <c r="J1110" s="1"/>
      <c r="K1110" s="1"/>
      <c r="L1110" s="1"/>
      <c r="M1110" s="1"/>
      <c r="N1110" s="1"/>
      <c r="O1110" s="1"/>
      <c r="P1110" s="1"/>
      <c r="Q1110" s="1"/>
    </row>
    <row r="1111" spans="1:17" x14ac:dyDescent="0.35">
      <c r="A1111" s="1"/>
      <c r="B1111" s="1"/>
      <c r="C1111" s="1"/>
      <c r="D1111" s="1"/>
      <c r="E1111" s="1"/>
      <c r="F1111" s="1"/>
      <c r="G1111" s="1"/>
      <c r="H1111" s="1"/>
      <c r="I1111" s="1"/>
      <c r="J1111" s="1"/>
      <c r="K1111" s="1"/>
      <c r="L1111" s="1"/>
      <c r="M1111" s="1"/>
      <c r="N1111" s="1"/>
      <c r="O1111" s="1"/>
      <c r="P1111" s="1"/>
      <c r="Q1111" s="1"/>
    </row>
    <row r="1112" spans="1:17" x14ac:dyDescent="0.35">
      <c r="A1112" s="1"/>
      <c r="B1112" s="1"/>
      <c r="C1112" s="1"/>
      <c r="D1112" s="1"/>
      <c r="E1112" s="1"/>
      <c r="F1112" s="1"/>
      <c r="G1112" s="1"/>
      <c r="H1112" s="1"/>
      <c r="I1112" s="1"/>
      <c r="J1112" s="1"/>
      <c r="K1112" s="1"/>
      <c r="L1112" s="1"/>
      <c r="M1112" s="1"/>
      <c r="N1112" s="1"/>
      <c r="O1112" s="1"/>
      <c r="P1112" s="1"/>
      <c r="Q1112" s="1"/>
    </row>
    <row r="1113" spans="1:17" x14ac:dyDescent="0.35">
      <c r="A1113" s="1"/>
      <c r="B1113" s="1"/>
      <c r="C1113" s="1"/>
      <c r="D1113" s="1"/>
      <c r="E1113" s="1"/>
      <c r="F1113" s="1"/>
      <c r="G1113" s="1"/>
      <c r="H1113" s="1"/>
      <c r="I1113" s="1"/>
      <c r="J1113" s="1"/>
      <c r="K1113" s="1"/>
      <c r="L1113" s="1"/>
      <c r="M1113" s="1"/>
      <c r="N1113" s="1"/>
      <c r="O1113" s="1"/>
      <c r="P1113" s="1"/>
      <c r="Q1113" s="1"/>
    </row>
    <row r="1114" spans="1:17" x14ac:dyDescent="0.35">
      <c r="A1114" s="1"/>
      <c r="B1114" s="1"/>
      <c r="C1114" s="1"/>
      <c r="D1114" s="1"/>
      <c r="E1114" s="1"/>
      <c r="F1114" s="1"/>
      <c r="G1114" s="1"/>
      <c r="H1114" s="1"/>
      <c r="I1114" s="1"/>
      <c r="J1114" s="1"/>
      <c r="K1114" s="1"/>
      <c r="L1114" s="1"/>
      <c r="M1114" s="1"/>
      <c r="N1114" s="1"/>
      <c r="O1114" s="1"/>
      <c r="P1114" s="1"/>
      <c r="Q1114" s="1"/>
    </row>
    <row r="1115" spans="1:17" x14ac:dyDescent="0.35">
      <c r="A1115" s="1"/>
      <c r="B1115" s="1"/>
      <c r="C1115" s="1"/>
      <c r="D1115" s="1"/>
      <c r="E1115" s="1"/>
      <c r="F1115" s="1"/>
      <c r="G1115" s="1"/>
      <c r="H1115" s="1"/>
      <c r="I1115" s="1"/>
      <c r="J1115" s="1"/>
      <c r="K1115" s="1"/>
      <c r="L1115" s="1"/>
      <c r="M1115" s="1"/>
      <c r="N1115" s="1"/>
      <c r="O1115" s="1"/>
      <c r="P1115" s="1"/>
      <c r="Q1115" s="1"/>
    </row>
    <row r="1116" spans="1:17" x14ac:dyDescent="0.35">
      <c r="A1116" s="1"/>
      <c r="B1116" s="1"/>
      <c r="C1116" s="1"/>
      <c r="D1116" s="1"/>
      <c r="E1116" s="1"/>
      <c r="F1116" s="1"/>
      <c r="G1116" s="1"/>
      <c r="H1116" s="1"/>
      <c r="I1116" s="1"/>
      <c r="J1116" s="1"/>
      <c r="K1116" s="1"/>
      <c r="L1116" s="1"/>
      <c r="M1116" s="1"/>
      <c r="N1116" s="1"/>
      <c r="O1116" s="1"/>
      <c r="P1116" s="1"/>
      <c r="Q1116" s="1"/>
    </row>
    <row r="1117" spans="1:17" x14ac:dyDescent="0.35">
      <c r="A1117" s="1"/>
      <c r="B1117" s="1"/>
      <c r="C1117" s="1"/>
      <c r="D1117" s="1"/>
      <c r="E1117" s="1"/>
      <c r="F1117" s="1"/>
      <c r="G1117" s="1"/>
      <c r="H1117" s="1"/>
      <c r="I1117" s="1"/>
      <c r="J1117" s="1"/>
      <c r="K1117" s="1"/>
      <c r="L1117" s="1"/>
      <c r="M1117" s="1"/>
      <c r="N1117" s="1"/>
      <c r="O1117" s="1"/>
      <c r="P1117" s="1"/>
      <c r="Q1117" s="1"/>
    </row>
    <row r="1118" spans="1:17" x14ac:dyDescent="0.35">
      <c r="A1118" s="1"/>
      <c r="B1118" s="1"/>
      <c r="C1118" s="1"/>
      <c r="D1118" s="1"/>
      <c r="E1118" s="1"/>
      <c r="F1118" s="1"/>
      <c r="G1118" s="1"/>
      <c r="H1118" s="1"/>
      <c r="I1118" s="1"/>
      <c r="J1118" s="1"/>
      <c r="K1118" s="1"/>
      <c r="L1118" s="1"/>
      <c r="M1118" s="1"/>
      <c r="N1118" s="1"/>
      <c r="O1118" s="1"/>
      <c r="P1118" s="1"/>
      <c r="Q1118" s="1"/>
    </row>
    <row r="1119" spans="1:17" x14ac:dyDescent="0.35">
      <c r="A1119" s="1"/>
      <c r="B1119" s="1"/>
      <c r="C1119" s="1"/>
      <c r="D1119" s="1"/>
      <c r="E1119" s="1"/>
      <c r="F1119" s="1"/>
      <c r="G1119" s="1"/>
      <c r="H1119" s="1"/>
      <c r="I1119" s="1"/>
      <c r="J1119" s="1"/>
      <c r="K1119" s="1"/>
      <c r="L1119" s="1"/>
      <c r="M1119" s="1"/>
      <c r="N1119" s="1"/>
      <c r="O1119" s="1"/>
      <c r="P1119" s="1"/>
      <c r="Q1119" s="1"/>
    </row>
    <row r="1120" spans="1:17" x14ac:dyDescent="0.35">
      <c r="A1120" s="1"/>
      <c r="B1120" s="1"/>
      <c r="C1120" s="1"/>
      <c r="D1120" s="1"/>
      <c r="E1120" s="1"/>
      <c r="F1120" s="1"/>
      <c r="G1120" s="1"/>
      <c r="H1120" s="1"/>
      <c r="I1120" s="1"/>
      <c r="J1120" s="1"/>
      <c r="K1120" s="1"/>
      <c r="L1120" s="1"/>
      <c r="M1120" s="1"/>
      <c r="N1120" s="1"/>
      <c r="O1120" s="1"/>
      <c r="P1120" s="1"/>
      <c r="Q1120" s="1"/>
    </row>
    <row r="1121" spans="1:17" x14ac:dyDescent="0.35">
      <c r="A1121" s="1"/>
      <c r="B1121" s="1"/>
      <c r="C1121" s="1"/>
      <c r="D1121" s="1"/>
      <c r="E1121" s="1"/>
      <c r="F1121" s="1"/>
      <c r="G1121" s="1"/>
      <c r="H1121" s="1"/>
      <c r="I1121" s="1"/>
      <c r="J1121" s="1"/>
      <c r="K1121" s="1"/>
      <c r="L1121" s="1"/>
      <c r="M1121" s="1"/>
      <c r="N1121" s="1"/>
      <c r="O1121" s="1"/>
      <c r="P1121" s="1"/>
      <c r="Q1121" s="1"/>
    </row>
    <row r="1122" spans="1:17" x14ac:dyDescent="0.35">
      <c r="A1122" s="1"/>
      <c r="B1122" s="1"/>
      <c r="C1122" s="1"/>
      <c r="D1122" s="1"/>
      <c r="E1122" s="1"/>
      <c r="F1122" s="1"/>
      <c r="G1122" s="1"/>
      <c r="H1122" s="1"/>
      <c r="I1122" s="1"/>
      <c r="J1122" s="1"/>
      <c r="K1122" s="1"/>
      <c r="L1122" s="1"/>
      <c r="M1122" s="1"/>
      <c r="N1122" s="1"/>
      <c r="O1122" s="1"/>
      <c r="P1122" s="1"/>
      <c r="Q1122" s="1"/>
    </row>
    <row r="1123" spans="1:17" x14ac:dyDescent="0.35">
      <c r="A1123" s="1"/>
      <c r="B1123" s="1"/>
      <c r="C1123" s="1"/>
      <c r="D1123" s="1"/>
      <c r="E1123" s="1"/>
      <c r="F1123" s="1"/>
      <c r="G1123" s="1"/>
      <c r="H1123" s="1"/>
      <c r="I1123" s="1"/>
      <c r="J1123" s="1"/>
      <c r="K1123" s="1"/>
      <c r="L1123" s="1"/>
      <c r="M1123" s="1"/>
      <c r="N1123" s="1"/>
      <c r="O1123" s="1"/>
      <c r="P1123" s="1"/>
      <c r="Q1123" s="1"/>
    </row>
    <row r="1124" spans="1:17" x14ac:dyDescent="0.35">
      <c r="A1124" s="1"/>
      <c r="B1124" s="1"/>
      <c r="C1124" s="1"/>
      <c r="D1124" s="1"/>
      <c r="E1124" s="1"/>
      <c r="F1124" s="1"/>
      <c r="G1124" s="1"/>
      <c r="H1124" s="1"/>
      <c r="I1124" s="1"/>
      <c r="J1124" s="1"/>
      <c r="K1124" s="1"/>
      <c r="L1124" s="1"/>
      <c r="M1124" s="1"/>
      <c r="N1124" s="1"/>
      <c r="O1124" s="1"/>
      <c r="P1124" s="1"/>
      <c r="Q1124" s="1"/>
    </row>
    <row r="1125" spans="1:17" x14ac:dyDescent="0.35">
      <c r="A1125" s="1"/>
      <c r="B1125" s="1"/>
      <c r="C1125" s="1"/>
      <c r="D1125" s="1"/>
      <c r="E1125" s="1"/>
      <c r="F1125" s="1"/>
      <c r="G1125" s="1"/>
      <c r="H1125" s="1"/>
      <c r="I1125" s="1"/>
      <c r="J1125" s="1"/>
      <c r="K1125" s="1"/>
      <c r="L1125" s="1"/>
      <c r="M1125" s="1"/>
      <c r="N1125" s="1"/>
      <c r="O1125" s="1"/>
      <c r="P1125" s="1"/>
      <c r="Q1125" s="1"/>
    </row>
    <row r="1126" spans="1:17" x14ac:dyDescent="0.35">
      <c r="A1126" s="1"/>
      <c r="B1126" s="1"/>
      <c r="C1126" s="1"/>
      <c r="D1126" s="1"/>
      <c r="E1126" s="1"/>
      <c r="F1126" s="1"/>
      <c r="G1126" s="1"/>
      <c r="H1126" s="1"/>
      <c r="I1126" s="1"/>
      <c r="J1126" s="1"/>
      <c r="K1126" s="1"/>
      <c r="L1126" s="1"/>
      <c r="M1126" s="1"/>
      <c r="N1126" s="1"/>
      <c r="O1126" s="1"/>
      <c r="P1126" s="1"/>
      <c r="Q1126" s="1"/>
    </row>
    <row r="1127" spans="1:17" x14ac:dyDescent="0.35">
      <c r="A1127" s="1"/>
      <c r="B1127" s="1"/>
      <c r="C1127" s="1"/>
      <c r="D1127" s="1"/>
      <c r="E1127" s="1"/>
      <c r="F1127" s="1"/>
      <c r="G1127" s="1"/>
      <c r="H1127" s="1"/>
      <c r="I1127" s="1"/>
      <c r="J1127" s="1"/>
      <c r="K1127" s="1"/>
      <c r="L1127" s="1"/>
      <c r="M1127" s="1"/>
      <c r="N1127" s="1"/>
      <c r="O1127" s="1"/>
      <c r="P1127" s="1"/>
      <c r="Q1127" s="1"/>
    </row>
    <row r="1128" spans="1:17" x14ac:dyDescent="0.35">
      <c r="A1128" s="1"/>
      <c r="B1128" s="1"/>
      <c r="C1128" s="1"/>
      <c r="D1128" s="1"/>
      <c r="E1128" s="1"/>
      <c r="F1128" s="1"/>
      <c r="G1128" s="1"/>
      <c r="H1128" s="1"/>
      <c r="I1128" s="1"/>
      <c r="J1128" s="1"/>
      <c r="K1128" s="1"/>
      <c r="L1128" s="1"/>
      <c r="M1128" s="1"/>
      <c r="N1128" s="1"/>
      <c r="O1128" s="1"/>
      <c r="P1128" s="1"/>
      <c r="Q1128" s="1"/>
    </row>
    <row r="1129" spans="1:17" x14ac:dyDescent="0.35">
      <c r="A1129" s="1"/>
      <c r="B1129" s="1"/>
      <c r="C1129" s="1"/>
      <c r="D1129" s="1"/>
      <c r="E1129" s="1"/>
      <c r="F1129" s="1"/>
      <c r="G1129" s="1"/>
      <c r="H1129" s="1"/>
      <c r="I1129" s="1"/>
      <c r="J1129" s="1"/>
      <c r="K1129" s="1"/>
      <c r="L1129" s="1"/>
      <c r="M1129" s="1"/>
      <c r="N1129" s="1"/>
      <c r="O1129" s="1"/>
      <c r="P1129" s="1"/>
      <c r="Q1129" s="1"/>
    </row>
    <row r="1130" spans="1:17" x14ac:dyDescent="0.35">
      <c r="A1130" s="1"/>
      <c r="B1130" s="1"/>
      <c r="C1130" s="1"/>
      <c r="D1130" s="1"/>
      <c r="E1130" s="1"/>
      <c r="F1130" s="1"/>
      <c r="G1130" s="1"/>
      <c r="H1130" s="1"/>
      <c r="I1130" s="1"/>
      <c r="J1130" s="1"/>
      <c r="K1130" s="1"/>
      <c r="L1130" s="1"/>
      <c r="M1130" s="1"/>
      <c r="N1130" s="1"/>
      <c r="O1130" s="1"/>
      <c r="P1130" s="1"/>
      <c r="Q1130" s="1"/>
    </row>
    <row r="1131" spans="1:17" x14ac:dyDescent="0.35">
      <c r="A1131" s="1"/>
      <c r="B1131" s="1"/>
      <c r="C1131" s="1"/>
      <c r="D1131" s="1"/>
      <c r="E1131" s="1"/>
      <c r="F1131" s="1"/>
      <c r="G1131" s="1"/>
      <c r="H1131" s="1"/>
      <c r="I1131" s="1"/>
      <c r="J1131" s="1"/>
      <c r="K1131" s="1"/>
      <c r="L1131" s="1"/>
      <c r="M1131" s="1"/>
      <c r="N1131" s="1"/>
      <c r="O1131" s="1"/>
      <c r="P1131" s="1"/>
      <c r="Q1131" s="1"/>
    </row>
    <row r="1132" spans="1:17" x14ac:dyDescent="0.35">
      <c r="A1132" s="1"/>
      <c r="B1132" s="1"/>
      <c r="C1132" s="1"/>
      <c r="D1132" s="1"/>
      <c r="E1132" s="1"/>
      <c r="F1132" s="1"/>
      <c r="G1132" s="1"/>
      <c r="H1132" s="1"/>
      <c r="I1132" s="1"/>
      <c r="J1132" s="1"/>
      <c r="K1132" s="1"/>
      <c r="L1132" s="1"/>
      <c r="M1132" s="1"/>
      <c r="N1132" s="1"/>
      <c r="O1132" s="1"/>
      <c r="P1132" s="1"/>
      <c r="Q1132" s="1"/>
    </row>
    <row r="1133" spans="1:17" x14ac:dyDescent="0.35">
      <c r="A1133" s="1"/>
      <c r="B1133" s="1"/>
      <c r="C1133" s="1"/>
      <c r="D1133" s="1"/>
      <c r="E1133" s="1"/>
      <c r="F1133" s="1"/>
      <c r="G1133" s="1"/>
      <c r="H1133" s="1"/>
      <c r="I1133" s="1"/>
      <c r="J1133" s="1"/>
      <c r="K1133" s="1"/>
      <c r="L1133" s="1"/>
      <c r="M1133" s="1"/>
      <c r="N1133" s="1"/>
      <c r="O1133" s="1"/>
      <c r="P1133" s="1"/>
      <c r="Q1133" s="1"/>
    </row>
    <row r="1134" spans="1:17" x14ac:dyDescent="0.35">
      <c r="A1134" s="1"/>
      <c r="B1134" s="1"/>
      <c r="C1134" s="1"/>
      <c r="D1134" s="1"/>
      <c r="E1134" s="1"/>
      <c r="F1134" s="1"/>
      <c r="G1134" s="1"/>
      <c r="H1134" s="1"/>
      <c r="I1134" s="1"/>
      <c r="J1134" s="1"/>
      <c r="K1134" s="1"/>
      <c r="L1134" s="1"/>
      <c r="M1134" s="1"/>
      <c r="N1134" s="1"/>
      <c r="O1134" s="1"/>
      <c r="P1134" s="1"/>
      <c r="Q1134" s="1"/>
    </row>
    <row r="1135" spans="1:17" x14ac:dyDescent="0.35">
      <c r="A1135" s="1"/>
      <c r="B1135" s="1"/>
      <c r="C1135" s="1"/>
      <c r="D1135" s="1"/>
      <c r="E1135" s="1"/>
      <c r="F1135" s="1"/>
      <c r="G1135" s="1"/>
      <c r="H1135" s="1"/>
      <c r="I1135" s="1"/>
      <c r="J1135" s="1"/>
      <c r="K1135" s="1"/>
      <c r="L1135" s="1"/>
      <c r="M1135" s="1"/>
      <c r="N1135" s="1"/>
      <c r="O1135" s="1"/>
      <c r="P1135" s="1"/>
      <c r="Q1135" s="1"/>
    </row>
    <row r="1136" spans="1:17" x14ac:dyDescent="0.35">
      <c r="A1136" s="1"/>
      <c r="B1136" s="1"/>
      <c r="C1136" s="1"/>
      <c r="D1136" s="1"/>
      <c r="E1136" s="1"/>
      <c r="F1136" s="1"/>
      <c r="G1136" s="1"/>
      <c r="H1136" s="1"/>
      <c r="I1136" s="1"/>
      <c r="J1136" s="1"/>
      <c r="K1136" s="1"/>
      <c r="L1136" s="1"/>
      <c r="M1136" s="1"/>
      <c r="N1136" s="1"/>
      <c r="O1136" s="1"/>
      <c r="P1136" s="1"/>
      <c r="Q1136" s="1"/>
    </row>
    <row r="1137" spans="1:17" x14ac:dyDescent="0.35">
      <c r="A1137" s="1"/>
      <c r="B1137" s="1"/>
      <c r="C1137" s="1"/>
      <c r="D1137" s="1"/>
      <c r="E1137" s="1"/>
      <c r="F1137" s="1"/>
      <c r="G1137" s="1"/>
      <c r="H1137" s="1"/>
      <c r="I1137" s="1"/>
      <c r="J1137" s="1"/>
      <c r="K1137" s="1"/>
      <c r="L1137" s="1"/>
      <c r="M1137" s="1"/>
      <c r="N1137" s="1"/>
      <c r="O1137" s="1"/>
      <c r="P1137" s="1"/>
      <c r="Q1137" s="1"/>
    </row>
    <row r="1138" spans="1:17" x14ac:dyDescent="0.35">
      <c r="A1138" s="1"/>
      <c r="B1138" s="1"/>
      <c r="C1138" s="1"/>
      <c r="D1138" s="1"/>
      <c r="E1138" s="1"/>
      <c r="F1138" s="1"/>
      <c r="G1138" s="1"/>
      <c r="H1138" s="1"/>
      <c r="I1138" s="1"/>
      <c r="J1138" s="1"/>
      <c r="K1138" s="1"/>
      <c r="L1138" s="1"/>
      <c r="M1138" s="1"/>
      <c r="N1138" s="1"/>
      <c r="O1138" s="1"/>
      <c r="P1138" s="1"/>
      <c r="Q1138" s="1"/>
    </row>
    <row r="1139" spans="1:17" x14ac:dyDescent="0.35">
      <c r="A1139" s="1"/>
      <c r="B1139" s="1"/>
      <c r="C1139" s="1"/>
      <c r="D1139" s="1"/>
      <c r="E1139" s="1"/>
      <c r="F1139" s="1"/>
      <c r="G1139" s="1"/>
      <c r="H1139" s="1"/>
      <c r="I1139" s="1"/>
      <c r="J1139" s="1"/>
      <c r="K1139" s="1"/>
      <c r="L1139" s="1"/>
      <c r="M1139" s="1"/>
      <c r="N1139" s="1"/>
      <c r="O1139" s="1"/>
      <c r="P1139" s="1"/>
      <c r="Q1139" s="1"/>
    </row>
    <row r="1140" spans="1:17" x14ac:dyDescent="0.35">
      <c r="A1140" s="1"/>
      <c r="B1140" s="1"/>
      <c r="C1140" s="1"/>
      <c r="D1140" s="1"/>
      <c r="E1140" s="1"/>
      <c r="F1140" s="1"/>
      <c r="G1140" s="1"/>
      <c r="H1140" s="1"/>
      <c r="I1140" s="1"/>
      <c r="J1140" s="1"/>
      <c r="K1140" s="1"/>
      <c r="L1140" s="1"/>
      <c r="M1140" s="1"/>
      <c r="N1140" s="1"/>
      <c r="O1140" s="1"/>
      <c r="P1140" s="1"/>
      <c r="Q1140" s="1"/>
    </row>
    <row r="1141" spans="1:17" x14ac:dyDescent="0.35">
      <c r="A1141" s="1"/>
      <c r="B1141" s="1"/>
      <c r="C1141" s="1"/>
      <c r="D1141" s="1"/>
      <c r="E1141" s="1"/>
      <c r="F1141" s="1"/>
      <c r="G1141" s="1"/>
      <c r="H1141" s="1"/>
      <c r="I1141" s="1"/>
      <c r="J1141" s="1"/>
      <c r="K1141" s="1"/>
      <c r="L1141" s="1"/>
      <c r="M1141" s="1"/>
      <c r="N1141" s="1"/>
      <c r="O1141" s="1"/>
      <c r="P1141" s="1"/>
      <c r="Q1141" s="1"/>
    </row>
    <row r="1142" spans="1:17" x14ac:dyDescent="0.35">
      <c r="A1142" s="1"/>
      <c r="B1142" s="1"/>
      <c r="C1142" s="1"/>
      <c r="D1142" s="1"/>
      <c r="E1142" s="1"/>
      <c r="F1142" s="1"/>
      <c r="G1142" s="1"/>
      <c r="H1142" s="1"/>
      <c r="I1142" s="1"/>
      <c r="J1142" s="1"/>
      <c r="K1142" s="1"/>
      <c r="L1142" s="1"/>
      <c r="M1142" s="1"/>
      <c r="N1142" s="1"/>
      <c r="O1142" s="1"/>
      <c r="P1142" s="1"/>
      <c r="Q1142" s="1"/>
    </row>
    <row r="1143" spans="1:17" x14ac:dyDescent="0.35">
      <c r="A1143" s="1"/>
      <c r="B1143" s="1"/>
      <c r="C1143" s="1"/>
      <c r="D1143" s="1"/>
      <c r="E1143" s="1"/>
      <c r="F1143" s="1"/>
      <c r="G1143" s="1"/>
      <c r="H1143" s="1"/>
      <c r="I1143" s="1"/>
      <c r="J1143" s="1"/>
      <c r="K1143" s="1"/>
      <c r="L1143" s="1"/>
      <c r="M1143" s="1"/>
      <c r="N1143" s="1"/>
      <c r="O1143" s="1"/>
      <c r="P1143" s="1"/>
      <c r="Q1143" s="1"/>
    </row>
    <row r="1144" spans="1:17" x14ac:dyDescent="0.35">
      <c r="A1144" s="1"/>
      <c r="B1144" s="1"/>
      <c r="C1144" s="1"/>
      <c r="D1144" s="1"/>
      <c r="E1144" s="1"/>
      <c r="F1144" s="1"/>
      <c r="G1144" s="1"/>
      <c r="H1144" s="1"/>
      <c r="I1144" s="1"/>
      <c r="J1144" s="1"/>
      <c r="K1144" s="1"/>
      <c r="L1144" s="1"/>
      <c r="M1144" s="1"/>
      <c r="N1144" s="1"/>
      <c r="O1144" s="1"/>
      <c r="P1144" s="1"/>
      <c r="Q1144" s="1"/>
    </row>
    <row r="1145" spans="1:17" x14ac:dyDescent="0.35">
      <c r="A1145" s="1"/>
      <c r="B1145" s="1"/>
      <c r="C1145" s="1"/>
      <c r="D1145" s="1"/>
      <c r="E1145" s="1"/>
      <c r="F1145" s="1"/>
      <c r="G1145" s="1"/>
      <c r="H1145" s="1"/>
      <c r="I1145" s="1"/>
      <c r="J1145" s="1"/>
      <c r="K1145" s="1"/>
      <c r="L1145" s="1"/>
      <c r="M1145" s="1"/>
      <c r="N1145" s="1"/>
      <c r="O1145" s="1"/>
      <c r="P1145" s="1"/>
      <c r="Q1145" s="1"/>
    </row>
    <row r="1146" spans="1:17" x14ac:dyDescent="0.35">
      <c r="A1146" s="1"/>
      <c r="B1146" s="1"/>
      <c r="C1146" s="1"/>
      <c r="D1146" s="1"/>
      <c r="E1146" s="1"/>
      <c r="F1146" s="1"/>
      <c r="G1146" s="1"/>
      <c r="H1146" s="1"/>
      <c r="I1146" s="1"/>
      <c r="J1146" s="1"/>
      <c r="K1146" s="1"/>
      <c r="L1146" s="1"/>
      <c r="M1146" s="1"/>
      <c r="N1146" s="1"/>
      <c r="O1146" s="1"/>
      <c r="P1146" s="1"/>
      <c r="Q1146" s="1"/>
    </row>
    <row r="1147" spans="1:17" x14ac:dyDescent="0.35">
      <c r="A1147" s="1"/>
      <c r="B1147" s="1"/>
      <c r="C1147" s="1"/>
      <c r="D1147" s="1"/>
      <c r="E1147" s="1"/>
      <c r="F1147" s="1"/>
      <c r="G1147" s="1"/>
      <c r="H1147" s="1"/>
      <c r="I1147" s="1"/>
      <c r="J1147" s="1"/>
      <c r="K1147" s="1"/>
      <c r="L1147" s="1"/>
      <c r="M1147" s="1"/>
      <c r="N1147" s="1"/>
      <c r="O1147" s="1"/>
      <c r="P1147" s="1"/>
      <c r="Q1147" s="1"/>
    </row>
    <row r="1148" spans="1:17" x14ac:dyDescent="0.35">
      <c r="A1148" s="1"/>
      <c r="B1148" s="1"/>
      <c r="C1148" s="1"/>
      <c r="D1148" s="1"/>
      <c r="E1148" s="1"/>
      <c r="F1148" s="1"/>
      <c r="G1148" s="1"/>
      <c r="H1148" s="1"/>
      <c r="I1148" s="1"/>
      <c r="J1148" s="1"/>
      <c r="K1148" s="1"/>
      <c r="L1148" s="1"/>
      <c r="M1148" s="1"/>
      <c r="N1148" s="1"/>
      <c r="O1148" s="1"/>
      <c r="P1148" s="1"/>
      <c r="Q1148" s="1"/>
    </row>
    <row r="1149" spans="1:17" x14ac:dyDescent="0.35">
      <c r="A1149" s="1"/>
      <c r="B1149" s="1"/>
      <c r="C1149" s="1"/>
      <c r="D1149" s="1"/>
      <c r="E1149" s="1"/>
      <c r="F1149" s="1"/>
      <c r="G1149" s="1"/>
      <c r="H1149" s="1"/>
      <c r="I1149" s="1"/>
      <c r="J1149" s="1"/>
      <c r="K1149" s="1"/>
      <c r="L1149" s="1"/>
      <c r="M1149" s="1"/>
      <c r="N1149" s="1"/>
      <c r="O1149" s="1"/>
      <c r="P1149" s="1"/>
      <c r="Q1149" s="1"/>
    </row>
    <row r="1150" spans="1:17" x14ac:dyDescent="0.35">
      <c r="A1150" s="1"/>
      <c r="B1150" s="1"/>
      <c r="C1150" s="1"/>
      <c r="D1150" s="1"/>
      <c r="E1150" s="1"/>
      <c r="F1150" s="1"/>
      <c r="G1150" s="1"/>
      <c r="H1150" s="1"/>
      <c r="I1150" s="1"/>
      <c r="J1150" s="1"/>
      <c r="K1150" s="1"/>
      <c r="L1150" s="1"/>
      <c r="M1150" s="1"/>
      <c r="N1150" s="1"/>
      <c r="O1150" s="1"/>
      <c r="P1150" s="1"/>
      <c r="Q1150" s="1"/>
    </row>
    <row r="1151" spans="1:17" x14ac:dyDescent="0.35">
      <c r="A1151" s="1"/>
      <c r="B1151" s="1"/>
      <c r="C1151" s="1"/>
      <c r="D1151" s="1"/>
      <c r="E1151" s="1"/>
      <c r="F1151" s="1"/>
      <c r="G1151" s="1"/>
      <c r="H1151" s="1"/>
      <c r="I1151" s="1"/>
      <c r="J1151" s="1"/>
      <c r="K1151" s="1"/>
      <c r="L1151" s="1"/>
      <c r="M1151" s="1"/>
      <c r="N1151" s="1"/>
      <c r="O1151" s="1"/>
      <c r="P1151" s="1"/>
      <c r="Q1151" s="1"/>
    </row>
    <row r="1152" spans="1:17" x14ac:dyDescent="0.35">
      <c r="A1152" s="1"/>
      <c r="B1152" s="1"/>
      <c r="C1152" s="1"/>
      <c r="D1152" s="1"/>
      <c r="E1152" s="1"/>
      <c r="F1152" s="1"/>
      <c r="G1152" s="1"/>
      <c r="H1152" s="1"/>
      <c r="I1152" s="1"/>
      <c r="J1152" s="1"/>
      <c r="K1152" s="1"/>
      <c r="L1152" s="1"/>
      <c r="M1152" s="1"/>
      <c r="N1152" s="1"/>
      <c r="O1152" s="1"/>
      <c r="P1152" s="1"/>
      <c r="Q1152" s="1"/>
    </row>
    <row r="1153" spans="1:17" x14ac:dyDescent="0.35">
      <c r="A1153" s="1"/>
      <c r="B1153" s="1"/>
      <c r="C1153" s="1"/>
      <c r="D1153" s="1"/>
      <c r="E1153" s="1"/>
      <c r="F1153" s="1"/>
      <c r="G1153" s="1"/>
      <c r="H1153" s="1"/>
      <c r="I1153" s="1"/>
      <c r="J1153" s="1"/>
      <c r="K1153" s="1"/>
      <c r="L1153" s="1"/>
      <c r="M1153" s="1"/>
      <c r="N1153" s="1"/>
      <c r="O1153" s="1"/>
      <c r="P1153" s="1"/>
      <c r="Q1153" s="1"/>
    </row>
    <row r="1154" spans="1:17" x14ac:dyDescent="0.35">
      <c r="A1154" s="1"/>
      <c r="B1154" s="1"/>
      <c r="C1154" s="1"/>
      <c r="D1154" s="1"/>
      <c r="E1154" s="1"/>
      <c r="F1154" s="1"/>
      <c r="G1154" s="1"/>
      <c r="H1154" s="1"/>
      <c r="I1154" s="1"/>
      <c r="J1154" s="1"/>
      <c r="K1154" s="1"/>
      <c r="L1154" s="1"/>
      <c r="M1154" s="1"/>
      <c r="N1154" s="1"/>
      <c r="O1154" s="1"/>
      <c r="P1154" s="1"/>
      <c r="Q1154" s="1"/>
    </row>
    <row r="1155" spans="1:17" x14ac:dyDescent="0.35">
      <c r="A1155" s="1"/>
      <c r="B1155" s="1"/>
      <c r="C1155" s="1"/>
      <c r="D1155" s="1"/>
      <c r="E1155" s="1"/>
      <c r="F1155" s="1"/>
      <c r="G1155" s="1"/>
      <c r="H1155" s="1"/>
      <c r="I1155" s="1"/>
      <c r="J1155" s="1"/>
      <c r="K1155" s="1"/>
      <c r="L1155" s="1"/>
      <c r="M1155" s="1"/>
      <c r="N1155" s="1"/>
      <c r="O1155" s="1"/>
      <c r="P1155" s="1"/>
      <c r="Q1155" s="1"/>
    </row>
    <row r="1156" spans="1:17" x14ac:dyDescent="0.35">
      <c r="A1156" s="1"/>
      <c r="B1156" s="1"/>
      <c r="C1156" s="1"/>
      <c r="D1156" s="1"/>
      <c r="E1156" s="1"/>
      <c r="F1156" s="1"/>
      <c r="G1156" s="1"/>
      <c r="H1156" s="1"/>
      <c r="I1156" s="1"/>
      <c r="J1156" s="1"/>
      <c r="K1156" s="1"/>
      <c r="L1156" s="1"/>
      <c r="M1156" s="1"/>
      <c r="N1156" s="1"/>
      <c r="O1156" s="1"/>
      <c r="P1156" s="1"/>
      <c r="Q1156" s="1"/>
    </row>
    <row r="1157" spans="1:17" x14ac:dyDescent="0.35">
      <c r="A1157" s="1"/>
      <c r="B1157" s="1"/>
      <c r="C1157" s="1"/>
      <c r="D1157" s="1"/>
      <c r="E1157" s="1"/>
      <c r="F1157" s="1"/>
      <c r="G1157" s="1"/>
      <c r="H1157" s="1"/>
      <c r="I1157" s="1"/>
      <c r="J1157" s="1"/>
      <c r="K1157" s="1"/>
      <c r="L1157" s="1"/>
      <c r="M1157" s="1"/>
      <c r="N1157" s="1"/>
      <c r="O1157" s="1"/>
      <c r="P1157" s="1"/>
      <c r="Q1157" s="1"/>
    </row>
    <row r="1158" spans="1:17" x14ac:dyDescent="0.35">
      <c r="A1158" s="1"/>
      <c r="B1158" s="1"/>
      <c r="C1158" s="1"/>
      <c r="D1158" s="1"/>
      <c r="E1158" s="1"/>
      <c r="F1158" s="1"/>
      <c r="G1158" s="1"/>
      <c r="H1158" s="1"/>
      <c r="I1158" s="1"/>
      <c r="J1158" s="1"/>
      <c r="K1158" s="1"/>
      <c r="L1158" s="1"/>
      <c r="M1158" s="1"/>
      <c r="N1158" s="1"/>
      <c r="O1158" s="1"/>
      <c r="P1158" s="1"/>
      <c r="Q1158" s="1"/>
    </row>
    <row r="1159" spans="1:17" x14ac:dyDescent="0.35">
      <c r="A1159" s="1"/>
      <c r="B1159" s="1"/>
      <c r="C1159" s="1"/>
      <c r="D1159" s="1"/>
      <c r="E1159" s="1"/>
      <c r="F1159" s="1"/>
      <c r="G1159" s="1"/>
      <c r="H1159" s="1"/>
      <c r="I1159" s="1"/>
      <c r="J1159" s="1"/>
      <c r="K1159" s="1"/>
      <c r="L1159" s="1"/>
      <c r="M1159" s="1"/>
      <c r="N1159" s="1"/>
      <c r="O1159" s="1"/>
      <c r="P1159" s="1"/>
      <c r="Q1159" s="1"/>
    </row>
    <row r="1160" spans="1:17" x14ac:dyDescent="0.35">
      <c r="A1160" s="1"/>
      <c r="B1160" s="1"/>
      <c r="C1160" s="1"/>
      <c r="D1160" s="1"/>
      <c r="E1160" s="1"/>
      <c r="F1160" s="1"/>
      <c r="G1160" s="1"/>
      <c r="H1160" s="1"/>
      <c r="I1160" s="1"/>
      <c r="J1160" s="1"/>
      <c r="K1160" s="1"/>
      <c r="L1160" s="1"/>
      <c r="M1160" s="1"/>
      <c r="N1160" s="1"/>
      <c r="O1160" s="1"/>
      <c r="P1160" s="1"/>
      <c r="Q1160" s="1"/>
    </row>
    <row r="1161" spans="1:17" x14ac:dyDescent="0.35">
      <c r="A1161" s="1"/>
      <c r="B1161" s="1"/>
      <c r="C1161" s="1"/>
      <c r="D1161" s="1"/>
      <c r="E1161" s="1"/>
      <c r="F1161" s="1"/>
      <c r="G1161" s="1"/>
      <c r="H1161" s="1"/>
      <c r="I1161" s="1"/>
      <c r="J1161" s="1"/>
      <c r="K1161" s="1"/>
      <c r="L1161" s="1"/>
      <c r="M1161" s="1"/>
      <c r="N1161" s="1"/>
      <c r="O1161" s="1"/>
      <c r="P1161" s="1"/>
      <c r="Q1161" s="1"/>
    </row>
    <row r="1162" spans="1:17" x14ac:dyDescent="0.35">
      <c r="A1162" s="1"/>
      <c r="B1162" s="1"/>
      <c r="C1162" s="1"/>
      <c r="D1162" s="1"/>
      <c r="E1162" s="1"/>
      <c r="F1162" s="1"/>
      <c r="G1162" s="1"/>
      <c r="H1162" s="1"/>
      <c r="I1162" s="1"/>
      <c r="J1162" s="1"/>
      <c r="K1162" s="1"/>
      <c r="L1162" s="1"/>
      <c r="M1162" s="1"/>
      <c r="N1162" s="1"/>
      <c r="O1162" s="1"/>
      <c r="P1162" s="1"/>
      <c r="Q1162" s="1"/>
    </row>
    <row r="1163" spans="1:17" x14ac:dyDescent="0.35">
      <c r="A1163" s="1"/>
      <c r="B1163" s="1"/>
      <c r="C1163" s="1"/>
      <c r="D1163" s="1"/>
      <c r="E1163" s="1"/>
      <c r="F1163" s="1"/>
      <c r="G1163" s="1"/>
      <c r="H1163" s="1"/>
      <c r="I1163" s="1"/>
      <c r="J1163" s="1"/>
      <c r="K1163" s="1"/>
      <c r="L1163" s="1"/>
      <c r="M1163" s="1"/>
      <c r="N1163" s="1"/>
      <c r="O1163" s="1"/>
      <c r="P1163" s="1"/>
      <c r="Q1163" s="1"/>
    </row>
    <row r="1164" spans="1:17" x14ac:dyDescent="0.35">
      <c r="A1164" s="1"/>
      <c r="B1164" s="1"/>
      <c r="C1164" s="1"/>
      <c r="D1164" s="1"/>
      <c r="E1164" s="1"/>
      <c r="F1164" s="1"/>
      <c r="G1164" s="1"/>
      <c r="H1164" s="1"/>
      <c r="I1164" s="1"/>
      <c r="J1164" s="1"/>
      <c r="K1164" s="1"/>
      <c r="L1164" s="1"/>
      <c r="M1164" s="1"/>
      <c r="N1164" s="1"/>
      <c r="O1164" s="1"/>
      <c r="P1164" s="1"/>
      <c r="Q1164" s="1"/>
    </row>
    <row r="1165" spans="1:17" x14ac:dyDescent="0.35">
      <c r="A1165" s="1"/>
      <c r="B1165" s="1"/>
      <c r="C1165" s="1"/>
      <c r="D1165" s="1"/>
      <c r="E1165" s="1"/>
      <c r="F1165" s="1"/>
      <c r="G1165" s="1"/>
      <c r="H1165" s="1"/>
      <c r="I1165" s="1"/>
      <c r="J1165" s="1"/>
      <c r="K1165" s="1"/>
      <c r="L1165" s="1"/>
      <c r="M1165" s="1"/>
      <c r="N1165" s="1"/>
      <c r="O1165" s="1"/>
      <c r="P1165" s="1"/>
      <c r="Q1165" s="1"/>
    </row>
    <row r="1166" spans="1:17" x14ac:dyDescent="0.35">
      <c r="A1166" s="1"/>
      <c r="B1166" s="1"/>
      <c r="C1166" s="1"/>
      <c r="D1166" s="1"/>
      <c r="E1166" s="1"/>
      <c r="F1166" s="1"/>
      <c r="G1166" s="1"/>
      <c r="H1166" s="1"/>
      <c r="I1166" s="1"/>
      <c r="J1166" s="1"/>
      <c r="K1166" s="1"/>
      <c r="L1166" s="1"/>
      <c r="M1166" s="1"/>
      <c r="N1166" s="1"/>
      <c r="O1166" s="1"/>
      <c r="P1166" s="1"/>
      <c r="Q1166" s="1"/>
    </row>
    <row r="1167" spans="1:17" x14ac:dyDescent="0.35">
      <c r="A1167" s="1"/>
      <c r="B1167" s="1"/>
      <c r="C1167" s="1"/>
      <c r="D1167" s="1"/>
      <c r="E1167" s="1"/>
      <c r="F1167" s="1"/>
      <c r="G1167" s="1"/>
      <c r="H1167" s="1"/>
      <c r="I1167" s="1"/>
      <c r="J1167" s="1"/>
      <c r="K1167" s="1"/>
      <c r="L1167" s="1"/>
      <c r="M1167" s="1"/>
      <c r="N1167" s="1"/>
      <c r="O1167" s="1"/>
      <c r="P1167" s="1"/>
      <c r="Q1167" s="1"/>
    </row>
    <row r="1168" spans="1:17" x14ac:dyDescent="0.35">
      <c r="A1168" s="1"/>
      <c r="B1168" s="1"/>
      <c r="C1168" s="1"/>
      <c r="D1168" s="1"/>
      <c r="E1168" s="1"/>
      <c r="F1168" s="1"/>
      <c r="G1168" s="1"/>
      <c r="H1168" s="1"/>
      <c r="I1168" s="1"/>
      <c r="J1168" s="1"/>
      <c r="K1168" s="1"/>
      <c r="L1168" s="1"/>
      <c r="M1168" s="1"/>
      <c r="N1168" s="1"/>
      <c r="O1168" s="1"/>
      <c r="P1168" s="1"/>
      <c r="Q1168" s="1"/>
    </row>
    <row r="1169" spans="1:17" x14ac:dyDescent="0.35">
      <c r="A1169" s="1"/>
      <c r="B1169" s="1"/>
      <c r="C1169" s="1"/>
      <c r="D1169" s="1"/>
      <c r="E1169" s="1"/>
      <c r="F1169" s="1"/>
      <c r="G1169" s="1"/>
      <c r="H1169" s="1"/>
      <c r="I1169" s="1"/>
      <c r="J1169" s="1"/>
      <c r="K1169" s="1"/>
      <c r="L1169" s="1"/>
      <c r="M1169" s="1"/>
      <c r="N1169" s="1"/>
      <c r="O1169" s="1"/>
      <c r="P1169" s="1"/>
      <c r="Q1169" s="1"/>
    </row>
    <row r="1170" spans="1:17" x14ac:dyDescent="0.35">
      <c r="A1170" s="1"/>
      <c r="B1170" s="1"/>
      <c r="C1170" s="1"/>
      <c r="D1170" s="1"/>
      <c r="E1170" s="1"/>
      <c r="F1170" s="1"/>
      <c r="G1170" s="1"/>
      <c r="H1170" s="1"/>
      <c r="I1170" s="1"/>
      <c r="J1170" s="1"/>
      <c r="K1170" s="1"/>
      <c r="L1170" s="1"/>
      <c r="M1170" s="1"/>
      <c r="N1170" s="1"/>
      <c r="O1170" s="1"/>
      <c r="P1170" s="1"/>
      <c r="Q1170" s="1"/>
    </row>
    <row r="1171" spans="1:17" x14ac:dyDescent="0.35">
      <c r="A1171" s="1"/>
      <c r="B1171" s="1"/>
      <c r="C1171" s="1"/>
      <c r="D1171" s="1"/>
      <c r="E1171" s="1"/>
      <c r="F1171" s="1"/>
      <c r="G1171" s="1"/>
      <c r="H1171" s="1"/>
      <c r="I1171" s="1"/>
      <c r="J1171" s="1"/>
      <c r="K1171" s="1"/>
      <c r="L1171" s="1"/>
      <c r="M1171" s="1"/>
      <c r="N1171" s="1"/>
      <c r="O1171" s="1"/>
      <c r="P1171" s="1"/>
      <c r="Q1171" s="1"/>
    </row>
    <row r="1172" spans="1:17" x14ac:dyDescent="0.35">
      <c r="A1172" s="1"/>
      <c r="B1172" s="1"/>
      <c r="C1172" s="1"/>
      <c r="D1172" s="1"/>
      <c r="E1172" s="1"/>
      <c r="F1172" s="1"/>
      <c r="G1172" s="1"/>
      <c r="H1172" s="1"/>
      <c r="I1172" s="1"/>
      <c r="J1172" s="1"/>
      <c r="K1172" s="1"/>
      <c r="L1172" s="1"/>
      <c r="M1172" s="1"/>
      <c r="N1172" s="1"/>
      <c r="O1172" s="1"/>
      <c r="P1172" s="1"/>
      <c r="Q1172" s="1"/>
    </row>
    <row r="1173" spans="1:17" x14ac:dyDescent="0.35">
      <c r="A1173" s="1"/>
      <c r="B1173" s="1"/>
      <c r="C1173" s="1"/>
      <c r="D1173" s="1"/>
      <c r="E1173" s="1"/>
      <c r="F1173" s="1"/>
      <c r="G1173" s="1"/>
      <c r="H1173" s="1"/>
      <c r="I1173" s="1"/>
      <c r="J1173" s="1"/>
      <c r="K1173" s="1"/>
      <c r="L1173" s="1"/>
      <c r="M1173" s="1"/>
      <c r="N1173" s="1"/>
      <c r="O1173" s="1"/>
      <c r="P1173" s="1"/>
      <c r="Q1173" s="1"/>
    </row>
    <row r="1174" spans="1:17" x14ac:dyDescent="0.35">
      <c r="A1174" s="1"/>
      <c r="B1174" s="1"/>
      <c r="C1174" s="1"/>
      <c r="D1174" s="1"/>
      <c r="E1174" s="1"/>
      <c r="F1174" s="1"/>
      <c r="G1174" s="1"/>
      <c r="H1174" s="1"/>
      <c r="I1174" s="1"/>
      <c r="J1174" s="1"/>
      <c r="K1174" s="1"/>
      <c r="L1174" s="1"/>
      <c r="M1174" s="1"/>
      <c r="N1174" s="1"/>
      <c r="O1174" s="1"/>
      <c r="P1174" s="1"/>
      <c r="Q1174" s="1"/>
    </row>
    <row r="1175" spans="1:17" x14ac:dyDescent="0.35">
      <c r="A1175" s="1"/>
      <c r="B1175" s="1"/>
      <c r="C1175" s="1"/>
      <c r="D1175" s="1"/>
      <c r="E1175" s="1"/>
      <c r="F1175" s="1"/>
      <c r="G1175" s="1"/>
      <c r="H1175" s="1"/>
      <c r="I1175" s="1"/>
      <c r="J1175" s="1"/>
      <c r="K1175" s="1"/>
      <c r="L1175" s="1"/>
      <c r="M1175" s="1"/>
      <c r="N1175" s="1"/>
      <c r="O1175" s="1"/>
      <c r="P1175" s="1"/>
      <c r="Q1175" s="1"/>
    </row>
    <row r="1176" spans="1:17" x14ac:dyDescent="0.35">
      <c r="A1176" s="1"/>
      <c r="B1176" s="1"/>
      <c r="C1176" s="1"/>
      <c r="D1176" s="1"/>
      <c r="E1176" s="1"/>
      <c r="F1176" s="1"/>
      <c r="G1176" s="1"/>
      <c r="H1176" s="1"/>
      <c r="I1176" s="1"/>
      <c r="J1176" s="1"/>
      <c r="K1176" s="1"/>
      <c r="L1176" s="1"/>
      <c r="M1176" s="1"/>
      <c r="N1176" s="1"/>
      <c r="O1176" s="1"/>
      <c r="P1176" s="1"/>
      <c r="Q1176" s="1"/>
    </row>
    <row r="1177" spans="1:17" x14ac:dyDescent="0.35">
      <c r="A1177" s="1"/>
      <c r="B1177" s="1"/>
      <c r="C1177" s="1"/>
      <c r="D1177" s="1"/>
      <c r="E1177" s="1"/>
      <c r="F1177" s="1"/>
      <c r="G1177" s="1"/>
      <c r="H1177" s="1"/>
      <c r="I1177" s="1"/>
      <c r="J1177" s="1"/>
      <c r="K1177" s="1"/>
      <c r="L1177" s="1"/>
      <c r="M1177" s="1"/>
      <c r="N1177" s="1"/>
      <c r="O1177" s="1"/>
      <c r="P1177" s="1"/>
      <c r="Q1177" s="1"/>
    </row>
    <row r="1178" spans="1:17" x14ac:dyDescent="0.35">
      <c r="A1178" s="1"/>
      <c r="B1178" s="1"/>
      <c r="C1178" s="1"/>
      <c r="D1178" s="1"/>
      <c r="E1178" s="1"/>
      <c r="F1178" s="1"/>
      <c r="G1178" s="1"/>
      <c r="H1178" s="1"/>
      <c r="I1178" s="1"/>
      <c r="J1178" s="1"/>
      <c r="K1178" s="1"/>
      <c r="L1178" s="1"/>
      <c r="M1178" s="1"/>
      <c r="N1178" s="1"/>
      <c r="O1178" s="1"/>
      <c r="P1178" s="1"/>
      <c r="Q1178" s="1"/>
    </row>
    <row r="1179" spans="1:17" x14ac:dyDescent="0.35">
      <c r="A1179" s="1"/>
      <c r="B1179" s="1"/>
      <c r="C1179" s="1"/>
      <c r="D1179" s="1"/>
      <c r="E1179" s="1"/>
      <c r="F1179" s="1"/>
      <c r="G1179" s="1"/>
      <c r="H1179" s="1"/>
      <c r="I1179" s="1"/>
      <c r="J1179" s="1"/>
      <c r="K1179" s="1"/>
      <c r="L1179" s="1"/>
      <c r="M1179" s="1"/>
      <c r="N1179" s="1"/>
      <c r="O1179" s="1"/>
      <c r="P1179" s="1"/>
      <c r="Q1179" s="1"/>
    </row>
    <row r="1180" spans="1:17" x14ac:dyDescent="0.35">
      <c r="A1180" s="1"/>
      <c r="B1180" s="1"/>
      <c r="C1180" s="1"/>
      <c r="D1180" s="1"/>
      <c r="E1180" s="1"/>
      <c r="F1180" s="1"/>
      <c r="G1180" s="1"/>
      <c r="H1180" s="1"/>
      <c r="I1180" s="1"/>
      <c r="J1180" s="1"/>
      <c r="K1180" s="1"/>
      <c r="L1180" s="1"/>
      <c r="M1180" s="1"/>
      <c r="N1180" s="1"/>
      <c r="O1180" s="1"/>
      <c r="P1180" s="1"/>
      <c r="Q1180" s="1"/>
    </row>
    <row r="1181" spans="1:17" x14ac:dyDescent="0.35">
      <c r="A1181" s="1"/>
      <c r="B1181" s="1"/>
      <c r="C1181" s="1"/>
      <c r="D1181" s="1"/>
      <c r="E1181" s="1"/>
      <c r="F1181" s="1"/>
      <c r="G1181" s="1"/>
      <c r="H1181" s="1"/>
      <c r="I1181" s="1"/>
      <c r="J1181" s="1"/>
      <c r="K1181" s="1"/>
      <c r="L1181" s="1"/>
      <c r="M1181" s="1"/>
      <c r="N1181" s="1"/>
      <c r="O1181" s="1"/>
      <c r="P1181" s="1"/>
      <c r="Q1181" s="1"/>
    </row>
    <row r="1182" spans="1:17" x14ac:dyDescent="0.35">
      <c r="A1182" s="1"/>
      <c r="B1182" s="1"/>
      <c r="C1182" s="1"/>
      <c r="D1182" s="1"/>
      <c r="E1182" s="1"/>
      <c r="F1182" s="1"/>
      <c r="G1182" s="1"/>
      <c r="H1182" s="1"/>
      <c r="I1182" s="1"/>
      <c r="J1182" s="1"/>
      <c r="K1182" s="1"/>
      <c r="L1182" s="1"/>
      <c r="M1182" s="1"/>
      <c r="N1182" s="1"/>
      <c r="O1182" s="1"/>
      <c r="P1182" s="1"/>
      <c r="Q1182" s="1"/>
    </row>
    <row r="1183" spans="1:17" x14ac:dyDescent="0.35">
      <c r="A1183" s="1"/>
      <c r="B1183" s="1"/>
      <c r="C1183" s="1"/>
      <c r="D1183" s="1"/>
      <c r="E1183" s="1"/>
      <c r="F1183" s="1"/>
      <c r="G1183" s="1"/>
      <c r="H1183" s="1"/>
      <c r="I1183" s="1"/>
      <c r="J1183" s="1"/>
      <c r="K1183" s="1"/>
      <c r="L1183" s="1"/>
      <c r="M1183" s="1"/>
      <c r="N1183" s="1"/>
      <c r="O1183" s="1"/>
      <c r="P1183" s="1"/>
      <c r="Q1183" s="1"/>
    </row>
    <row r="1184" spans="1:17" x14ac:dyDescent="0.35">
      <c r="A1184" s="1"/>
      <c r="B1184" s="1"/>
      <c r="C1184" s="1"/>
      <c r="D1184" s="1"/>
      <c r="E1184" s="1"/>
      <c r="F1184" s="1"/>
      <c r="G1184" s="1"/>
      <c r="H1184" s="1"/>
      <c r="I1184" s="1"/>
      <c r="J1184" s="1"/>
      <c r="K1184" s="1"/>
      <c r="L1184" s="1"/>
      <c r="M1184" s="1"/>
      <c r="N1184" s="1"/>
      <c r="O1184" s="1"/>
      <c r="P1184" s="1"/>
      <c r="Q1184" s="1"/>
    </row>
    <row r="1185" spans="1:17" x14ac:dyDescent="0.35">
      <c r="A1185" s="1"/>
      <c r="B1185" s="1"/>
      <c r="C1185" s="1"/>
      <c r="D1185" s="1"/>
      <c r="E1185" s="1"/>
      <c r="F1185" s="1"/>
      <c r="G1185" s="1"/>
      <c r="H1185" s="1"/>
      <c r="I1185" s="1"/>
      <c r="J1185" s="1"/>
      <c r="K1185" s="1"/>
      <c r="L1185" s="1"/>
      <c r="M1185" s="1"/>
      <c r="N1185" s="1"/>
      <c r="O1185" s="1"/>
      <c r="P1185" s="1"/>
      <c r="Q1185" s="1"/>
    </row>
    <row r="1186" spans="1:17" x14ac:dyDescent="0.35">
      <c r="A1186" s="1"/>
      <c r="B1186" s="1"/>
      <c r="C1186" s="1"/>
      <c r="D1186" s="1"/>
      <c r="E1186" s="1"/>
      <c r="F1186" s="1"/>
      <c r="G1186" s="1"/>
      <c r="H1186" s="1"/>
      <c r="I1186" s="1"/>
      <c r="J1186" s="1"/>
      <c r="K1186" s="1"/>
      <c r="L1186" s="1"/>
      <c r="M1186" s="1"/>
      <c r="N1186" s="1"/>
      <c r="O1186" s="1"/>
      <c r="P1186" s="1"/>
      <c r="Q1186" s="1"/>
    </row>
    <row r="1187" spans="1:17" x14ac:dyDescent="0.35">
      <c r="A1187" s="1"/>
      <c r="B1187" s="1"/>
      <c r="C1187" s="1"/>
      <c r="D1187" s="1"/>
      <c r="E1187" s="1"/>
      <c r="F1187" s="1"/>
      <c r="G1187" s="1"/>
      <c r="H1187" s="1"/>
      <c r="I1187" s="1"/>
      <c r="J1187" s="1"/>
      <c r="K1187" s="1"/>
      <c r="L1187" s="1"/>
      <c r="M1187" s="1"/>
      <c r="N1187" s="1"/>
      <c r="O1187" s="1"/>
      <c r="P1187" s="1"/>
      <c r="Q1187" s="1"/>
    </row>
    <row r="1188" spans="1:17" x14ac:dyDescent="0.35">
      <c r="A1188" s="1"/>
      <c r="B1188" s="1"/>
      <c r="C1188" s="1"/>
      <c r="D1188" s="1"/>
      <c r="E1188" s="1"/>
      <c r="F1188" s="1"/>
      <c r="G1188" s="1"/>
      <c r="H1188" s="1"/>
      <c r="I1188" s="1"/>
      <c r="J1188" s="1"/>
      <c r="K1188" s="1"/>
      <c r="L1188" s="1"/>
      <c r="M1188" s="1"/>
      <c r="N1188" s="1"/>
      <c r="O1188" s="1"/>
      <c r="P1188" s="1"/>
      <c r="Q1188" s="1"/>
    </row>
    <row r="1189" spans="1:17" x14ac:dyDescent="0.35">
      <c r="A1189" s="1"/>
      <c r="B1189" s="1"/>
      <c r="C1189" s="1"/>
      <c r="D1189" s="1"/>
      <c r="E1189" s="1"/>
      <c r="F1189" s="1"/>
      <c r="G1189" s="1"/>
      <c r="H1189" s="1"/>
      <c r="I1189" s="1"/>
      <c r="J1189" s="1"/>
      <c r="K1189" s="1"/>
      <c r="L1189" s="1"/>
      <c r="M1189" s="1"/>
      <c r="N1189" s="1"/>
      <c r="O1189" s="1"/>
      <c r="P1189" s="1"/>
      <c r="Q1189" s="1"/>
    </row>
    <row r="1190" spans="1:17" x14ac:dyDescent="0.35">
      <c r="A1190" s="1"/>
      <c r="B1190" s="1"/>
      <c r="C1190" s="1"/>
      <c r="D1190" s="1"/>
      <c r="E1190" s="1"/>
      <c r="F1190" s="1"/>
      <c r="G1190" s="1"/>
      <c r="H1190" s="1"/>
      <c r="I1190" s="1"/>
      <c r="J1190" s="1"/>
      <c r="K1190" s="1"/>
      <c r="L1190" s="1"/>
      <c r="M1190" s="1"/>
      <c r="N1190" s="1"/>
      <c r="O1190" s="1"/>
      <c r="P1190" s="1"/>
      <c r="Q1190" s="1"/>
    </row>
    <row r="1191" spans="1:17" x14ac:dyDescent="0.35">
      <c r="A1191" s="1"/>
      <c r="B1191" s="1"/>
      <c r="C1191" s="1"/>
      <c r="D1191" s="1"/>
      <c r="E1191" s="1"/>
      <c r="F1191" s="1"/>
      <c r="G1191" s="1"/>
      <c r="H1191" s="1"/>
      <c r="I1191" s="1"/>
      <c r="J1191" s="1"/>
      <c r="K1191" s="1"/>
      <c r="L1191" s="1"/>
      <c r="M1191" s="1"/>
      <c r="N1191" s="1"/>
      <c r="O1191" s="1"/>
      <c r="P1191" s="1"/>
      <c r="Q1191" s="1"/>
    </row>
    <row r="1192" spans="1:17" x14ac:dyDescent="0.35">
      <c r="A1192" s="1"/>
      <c r="B1192" s="1"/>
      <c r="C1192" s="1"/>
      <c r="D1192" s="1"/>
      <c r="E1192" s="1"/>
      <c r="F1192" s="1"/>
      <c r="G1192" s="1"/>
      <c r="H1192" s="1"/>
      <c r="I1192" s="1"/>
      <c r="J1192" s="1"/>
      <c r="K1192" s="1"/>
      <c r="L1192" s="1"/>
      <c r="M1192" s="1"/>
      <c r="N1192" s="1"/>
      <c r="O1192" s="1"/>
      <c r="P1192" s="1"/>
      <c r="Q1192" s="1"/>
    </row>
    <row r="1193" spans="1:17" x14ac:dyDescent="0.35">
      <c r="A1193" s="1"/>
      <c r="B1193" s="1"/>
      <c r="C1193" s="1"/>
      <c r="D1193" s="1"/>
      <c r="E1193" s="1"/>
      <c r="F1193" s="1"/>
      <c r="G1193" s="1"/>
      <c r="H1193" s="1"/>
      <c r="I1193" s="1"/>
      <c r="J1193" s="1"/>
      <c r="K1193" s="1"/>
      <c r="L1193" s="1"/>
      <c r="M1193" s="1"/>
      <c r="N1193" s="1"/>
      <c r="O1193" s="1"/>
      <c r="P1193" s="1"/>
      <c r="Q1193" s="1"/>
    </row>
    <row r="1194" spans="1:17" x14ac:dyDescent="0.35">
      <c r="A1194" s="1"/>
      <c r="B1194" s="1"/>
      <c r="C1194" s="1"/>
      <c r="D1194" s="1"/>
      <c r="E1194" s="1"/>
      <c r="F1194" s="1"/>
      <c r="G1194" s="1"/>
      <c r="H1194" s="1"/>
      <c r="I1194" s="1"/>
      <c r="J1194" s="1"/>
      <c r="K1194" s="1"/>
      <c r="L1194" s="1"/>
      <c r="M1194" s="1"/>
      <c r="N1194" s="1"/>
      <c r="O1194" s="1"/>
      <c r="P1194" s="1"/>
      <c r="Q1194" s="1"/>
    </row>
    <row r="1195" spans="1:17" x14ac:dyDescent="0.35">
      <c r="A1195" s="1"/>
      <c r="B1195" s="1"/>
      <c r="C1195" s="1"/>
      <c r="D1195" s="1"/>
      <c r="E1195" s="1"/>
      <c r="F1195" s="1"/>
      <c r="G1195" s="1"/>
      <c r="H1195" s="1"/>
      <c r="I1195" s="1"/>
      <c r="J1195" s="1"/>
      <c r="K1195" s="1"/>
      <c r="L1195" s="1"/>
      <c r="M1195" s="1"/>
      <c r="N1195" s="1"/>
      <c r="O1195" s="1"/>
      <c r="P1195" s="1"/>
      <c r="Q1195" s="1"/>
    </row>
    <row r="1196" spans="1:17" x14ac:dyDescent="0.35">
      <c r="A1196" s="1"/>
      <c r="B1196" s="1"/>
      <c r="C1196" s="1"/>
      <c r="D1196" s="1"/>
      <c r="E1196" s="1"/>
      <c r="F1196" s="1"/>
      <c r="G1196" s="1"/>
      <c r="H1196" s="1"/>
      <c r="I1196" s="1"/>
      <c r="J1196" s="1"/>
      <c r="K1196" s="1"/>
      <c r="L1196" s="1"/>
      <c r="M1196" s="1"/>
      <c r="N1196" s="1"/>
      <c r="O1196" s="1"/>
      <c r="P1196" s="1"/>
      <c r="Q1196" s="1"/>
    </row>
    <row r="1197" spans="1:17" x14ac:dyDescent="0.35">
      <c r="A1197" s="1"/>
      <c r="B1197" s="1"/>
      <c r="C1197" s="1"/>
      <c r="D1197" s="1"/>
      <c r="E1197" s="1"/>
      <c r="F1197" s="1"/>
      <c r="G1197" s="1"/>
      <c r="H1197" s="1"/>
      <c r="I1197" s="1"/>
      <c r="J1197" s="1"/>
      <c r="K1197" s="1"/>
      <c r="L1197" s="1"/>
      <c r="M1197" s="1"/>
      <c r="N1197" s="1"/>
      <c r="O1197" s="1"/>
      <c r="P1197" s="1"/>
      <c r="Q1197" s="1"/>
    </row>
    <row r="1198" spans="1:17" x14ac:dyDescent="0.35">
      <c r="A1198" s="1"/>
      <c r="B1198" s="1"/>
      <c r="C1198" s="1"/>
      <c r="D1198" s="1"/>
      <c r="E1198" s="1"/>
      <c r="F1198" s="1"/>
      <c r="G1198" s="1"/>
      <c r="H1198" s="1"/>
      <c r="I1198" s="1"/>
      <c r="J1198" s="1"/>
      <c r="K1198" s="1"/>
      <c r="L1198" s="1"/>
      <c r="M1198" s="1"/>
      <c r="N1198" s="1"/>
      <c r="O1198" s="1"/>
      <c r="P1198" s="1"/>
      <c r="Q1198" s="1"/>
    </row>
    <row r="1199" spans="1:17" x14ac:dyDescent="0.35">
      <c r="A1199" s="1"/>
      <c r="B1199" s="1"/>
      <c r="C1199" s="1"/>
      <c r="D1199" s="1"/>
      <c r="E1199" s="1"/>
      <c r="F1199" s="1"/>
      <c r="G1199" s="1"/>
      <c r="H1199" s="1"/>
      <c r="I1199" s="1"/>
      <c r="J1199" s="1"/>
      <c r="K1199" s="1"/>
      <c r="L1199" s="1"/>
      <c r="M1199" s="1"/>
      <c r="N1199" s="1"/>
      <c r="O1199" s="1"/>
      <c r="P1199" s="1"/>
      <c r="Q1199" s="1"/>
    </row>
    <row r="1200" spans="1:17" x14ac:dyDescent="0.35">
      <c r="A1200" s="1"/>
      <c r="B1200" s="1"/>
      <c r="C1200" s="1"/>
      <c r="D1200" s="1"/>
      <c r="E1200" s="1"/>
      <c r="F1200" s="1"/>
      <c r="G1200" s="1"/>
      <c r="H1200" s="1"/>
      <c r="I1200" s="1"/>
      <c r="J1200" s="1"/>
      <c r="K1200" s="1"/>
      <c r="L1200" s="1"/>
      <c r="M1200" s="1"/>
      <c r="N1200" s="1"/>
      <c r="O1200" s="1"/>
      <c r="P1200" s="1"/>
      <c r="Q1200" s="1"/>
    </row>
    <row r="1201" spans="1:17" x14ac:dyDescent="0.35">
      <c r="A1201" s="1"/>
      <c r="B1201" s="1"/>
      <c r="C1201" s="1"/>
      <c r="D1201" s="1"/>
      <c r="E1201" s="1"/>
      <c r="F1201" s="1"/>
      <c r="G1201" s="1"/>
      <c r="H1201" s="1"/>
      <c r="I1201" s="1"/>
      <c r="J1201" s="1"/>
      <c r="K1201" s="1"/>
      <c r="L1201" s="1"/>
      <c r="M1201" s="1"/>
      <c r="N1201" s="1"/>
      <c r="O1201" s="1"/>
      <c r="P1201" s="1"/>
      <c r="Q1201" s="1"/>
    </row>
    <row r="1202" spans="1:17" x14ac:dyDescent="0.35">
      <c r="A1202" s="1"/>
      <c r="B1202" s="1"/>
      <c r="C1202" s="1"/>
      <c r="D1202" s="1"/>
      <c r="E1202" s="1"/>
      <c r="F1202" s="1"/>
      <c r="G1202" s="1"/>
      <c r="H1202" s="1"/>
      <c r="I1202" s="1"/>
      <c r="J1202" s="1"/>
      <c r="K1202" s="1"/>
      <c r="L1202" s="1"/>
      <c r="M1202" s="1"/>
      <c r="N1202" s="1"/>
      <c r="O1202" s="1"/>
      <c r="P1202" s="1"/>
      <c r="Q1202" s="1"/>
    </row>
    <row r="1203" spans="1:17" x14ac:dyDescent="0.35">
      <c r="A1203" s="1"/>
      <c r="B1203" s="1"/>
      <c r="C1203" s="1"/>
      <c r="D1203" s="1"/>
      <c r="E1203" s="1"/>
      <c r="F1203" s="1"/>
      <c r="G1203" s="1"/>
      <c r="H1203" s="1"/>
      <c r="I1203" s="1"/>
      <c r="J1203" s="1"/>
      <c r="K1203" s="1"/>
      <c r="L1203" s="1"/>
      <c r="M1203" s="1"/>
      <c r="N1203" s="1"/>
      <c r="O1203" s="1"/>
      <c r="P1203" s="1"/>
      <c r="Q1203" s="1"/>
    </row>
    <row r="1204" spans="1:17" x14ac:dyDescent="0.35">
      <c r="A1204" s="1"/>
      <c r="B1204" s="1"/>
      <c r="C1204" s="1"/>
      <c r="D1204" s="1"/>
      <c r="E1204" s="1"/>
      <c r="F1204" s="1"/>
      <c r="G1204" s="1"/>
      <c r="H1204" s="1"/>
      <c r="I1204" s="1"/>
      <c r="J1204" s="1"/>
      <c r="K1204" s="1"/>
      <c r="L1204" s="1"/>
      <c r="M1204" s="1"/>
      <c r="N1204" s="1"/>
      <c r="O1204" s="1"/>
      <c r="P1204" s="1"/>
      <c r="Q1204" s="1"/>
    </row>
    <row r="1205" spans="1:17" x14ac:dyDescent="0.35">
      <c r="A1205" s="1"/>
      <c r="B1205" s="1"/>
      <c r="C1205" s="1"/>
      <c r="D1205" s="1"/>
      <c r="E1205" s="1"/>
      <c r="F1205" s="1"/>
      <c r="G1205" s="1"/>
      <c r="H1205" s="1"/>
      <c r="I1205" s="1"/>
      <c r="J1205" s="1"/>
      <c r="K1205" s="1"/>
      <c r="L1205" s="1"/>
      <c r="M1205" s="1"/>
      <c r="N1205" s="1"/>
      <c r="O1205" s="1"/>
      <c r="P1205" s="1"/>
      <c r="Q1205" s="1"/>
    </row>
    <row r="1206" spans="1:17" x14ac:dyDescent="0.35">
      <c r="A1206" s="1"/>
      <c r="B1206" s="1"/>
      <c r="C1206" s="1"/>
      <c r="D1206" s="1"/>
      <c r="E1206" s="1"/>
      <c r="F1206" s="1"/>
      <c r="G1206" s="1"/>
      <c r="H1206" s="1"/>
      <c r="I1206" s="1"/>
      <c r="J1206" s="1"/>
      <c r="K1206" s="1"/>
      <c r="L1206" s="1"/>
      <c r="M1206" s="1"/>
      <c r="N1206" s="1"/>
      <c r="O1206" s="1"/>
      <c r="P1206" s="1"/>
      <c r="Q1206" s="1"/>
    </row>
    <row r="1207" spans="1:17" x14ac:dyDescent="0.35">
      <c r="A1207" s="1"/>
      <c r="B1207" s="1"/>
      <c r="C1207" s="1"/>
      <c r="D1207" s="1"/>
      <c r="E1207" s="1"/>
      <c r="F1207" s="1"/>
      <c r="G1207" s="1"/>
      <c r="H1207" s="1"/>
      <c r="I1207" s="1"/>
      <c r="J1207" s="1"/>
      <c r="K1207" s="1"/>
      <c r="L1207" s="1"/>
      <c r="M1207" s="1"/>
      <c r="N1207" s="1"/>
      <c r="O1207" s="1"/>
      <c r="P1207" s="1"/>
      <c r="Q1207" s="1"/>
    </row>
    <row r="1208" spans="1:17" x14ac:dyDescent="0.35">
      <c r="A1208" s="1"/>
      <c r="B1208" s="1"/>
      <c r="C1208" s="1"/>
      <c r="D1208" s="1"/>
      <c r="E1208" s="1"/>
      <c r="F1208" s="1"/>
      <c r="G1208" s="1"/>
      <c r="H1208" s="1"/>
      <c r="I1208" s="1"/>
      <c r="J1208" s="1"/>
      <c r="K1208" s="1"/>
      <c r="L1208" s="1"/>
      <c r="M1208" s="1"/>
      <c r="N1208" s="1"/>
      <c r="O1208" s="1"/>
      <c r="P1208" s="1"/>
      <c r="Q1208" s="1"/>
    </row>
    <row r="1209" spans="1:17" x14ac:dyDescent="0.35">
      <c r="A1209" s="1"/>
      <c r="B1209" s="1"/>
      <c r="C1209" s="1"/>
      <c r="D1209" s="1"/>
      <c r="E1209" s="1"/>
      <c r="F1209" s="1"/>
      <c r="G1209" s="1"/>
      <c r="H1209" s="1"/>
      <c r="I1209" s="1"/>
      <c r="J1209" s="1"/>
      <c r="K1209" s="1"/>
      <c r="L1209" s="1"/>
      <c r="M1209" s="1"/>
      <c r="N1209" s="1"/>
      <c r="O1209" s="1"/>
      <c r="P1209" s="1"/>
      <c r="Q1209" s="1"/>
    </row>
    <row r="1210" spans="1:17" x14ac:dyDescent="0.35">
      <c r="A1210" s="1"/>
      <c r="B1210" s="1"/>
      <c r="C1210" s="1"/>
      <c r="D1210" s="1"/>
      <c r="E1210" s="1"/>
      <c r="F1210" s="1"/>
      <c r="G1210" s="1"/>
      <c r="H1210" s="1"/>
      <c r="I1210" s="1"/>
      <c r="J1210" s="1"/>
      <c r="K1210" s="1"/>
      <c r="L1210" s="1"/>
      <c r="M1210" s="1"/>
      <c r="N1210" s="1"/>
      <c r="O1210" s="1"/>
      <c r="P1210" s="1"/>
      <c r="Q1210" s="1"/>
    </row>
    <row r="1211" spans="1:17" x14ac:dyDescent="0.35">
      <c r="A1211" s="1"/>
      <c r="B1211" s="1"/>
      <c r="C1211" s="1"/>
      <c r="D1211" s="1"/>
      <c r="E1211" s="1"/>
      <c r="F1211" s="1"/>
      <c r="G1211" s="1"/>
      <c r="H1211" s="1"/>
      <c r="I1211" s="1"/>
      <c r="J1211" s="1"/>
      <c r="K1211" s="1"/>
      <c r="L1211" s="1"/>
      <c r="M1211" s="1"/>
      <c r="N1211" s="1"/>
      <c r="O1211" s="1"/>
      <c r="P1211" s="1"/>
      <c r="Q1211" s="1"/>
    </row>
    <row r="1212" spans="1:17" x14ac:dyDescent="0.35">
      <c r="A1212" s="1"/>
      <c r="B1212" s="1"/>
      <c r="C1212" s="1"/>
      <c r="D1212" s="1"/>
      <c r="E1212" s="1"/>
      <c r="F1212" s="1"/>
      <c r="G1212" s="1"/>
      <c r="H1212" s="1"/>
      <c r="I1212" s="1"/>
      <c r="J1212" s="1"/>
      <c r="K1212" s="1"/>
      <c r="L1212" s="1"/>
      <c r="M1212" s="1"/>
      <c r="N1212" s="1"/>
      <c r="O1212" s="1"/>
      <c r="P1212" s="1"/>
      <c r="Q1212" s="1"/>
    </row>
    <row r="1213" spans="1:17" x14ac:dyDescent="0.35">
      <c r="A1213" s="1"/>
      <c r="B1213" s="1"/>
      <c r="C1213" s="1"/>
      <c r="D1213" s="1"/>
      <c r="E1213" s="1"/>
      <c r="F1213" s="1"/>
      <c r="G1213" s="1"/>
      <c r="H1213" s="1"/>
      <c r="I1213" s="1"/>
      <c r="J1213" s="1"/>
      <c r="K1213" s="1"/>
      <c r="L1213" s="1"/>
      <c r="M1213" s="1"/>
      <c r="N1213" s="1"/>
      <c r="O1213" s="1"/>
      <c r="P1213" s="1"/>
      <c r="Q1213" s="1"/>
    </row>
    <row r="1214" spans="1:17" x14ac:dyDescent="0.35">
      <c r="A1214" s="1"/>
      <c r="B1214" s="1"/>
      <c r="C1214" s="1"/>
      <c r="D1214" s="1"/>
      <c r="E1214" s="1"/>
      <c r="F1214" s="1"/>
      <c r="G1214" s="1"/>
      <c r="H1214" s="1"/>
      <c r="I1214" s="1"/>
      <c r="J1214" s="1"/>
      <c r="K1214" s="1"/>
      <c r="L1214" s="1"/>
      <c r="M1214" s="1"/>
      <c r="N1214" s="1"/>
      <c r="O1214" s="1"/>
      <c r="P1214" s="1"/>
      <c r="Q1214" s="1"/>
    </row>
    <row r="1215" spans="1:17" x14ac:dyDescent="0.35">
      <c r="A1215" s="1"/>
      <c r="B1215" s="1"/>
      <c r="C1215" s="1"/>
      <c r="D1215" s="1"/>
      <c r="E1215" s="1"/>
      <c r="F1215" s="1"/>
      <c r="G1215" s="1"/>
      <c r="H1215" s="1"/>
      <c r="I1215" s="1"/>
      <c r="J1215" s="1"/>
      <c r="K1215" s="1"/>
      <c r="L1215" s="1"/>
      <c r="M1215" s="1"/>
      <c r="N1215" s="1"/>
      <c r="O1215" s="1"/>
      <c r="P1215" s="1"/>
      <c r="Q1215" s="1"/>
    </row>
    <row r="1216" spans="1:17" x14ac:dyDescent="0.35">
      <c r="A1216" s="1"/>
      <c r="B1216" s="1"/>
      <c r="C1216" s="1"/>
      <c r="D1216" s="1"/>
      <c r="E1216" s="1"/>
      <c r="F1216" s="1"/>
      <c r="G1216" s="1"/>
      <c r="H1216" s="1"/>
      <c r="I1216" s="1"/>
      <c r="J1216" s="1"/>
      <c r="K1216" s="1"/>
      <c r="L1216" s="1"/>
      <c r="M1216" s="1"/>
      <c r="N1216" s="1"/>
      <c r="O1216" s="1"/>
      <c r="P1216" s="1"/>
      <c r="Q1216" s="1"/>
    </row>
    <row r="1217" spans="1:17" x14ac:dyDescent="0.35">
      <c r="A1217" s="1"/>
      <c r="B1217" s="1"/>
      <c r="C1217" s="1"/>
      <c r="D1217" s="1"/>
      <c r="E1217" s="1"/>
      <c r="F1217" s="1"/>
      <c r="G1217" s="1"/>
      <c r="H1217" s="1"/>
      <c r="I1217" s="1"/>
      <c r="J1217" s="1"/>
      <c r="K1217" s="1"/>
      <c r="L1217" s="1"/>
      <c r="M1217" s="1"/>
      <c r="N1217" s="1"/>
      <c r="O1217" s="1"/>
      <c r="P1217" s="1"/>
      <c r="Q1217" s="1"/>
    </row>
    <row r="1218" spans="1:17" x14ac:dyDescent="0.35">
      <c r="A1218" s="1"/>
      <c r="B1218" s="1"/>
      <c r="C1218" s="1"/>
      <c r="D1218" s="1"/>
      <c r="E1218" s="1"/>
      <c r="F1218" s="1"/>
      <c r="G1218" s="1"/>
      <c r="H1218" s="1"/>
      <c r="I1218" s="1"/>
      <c r="J1218" s="1"/>
      <c r="K1218" s="1"/>
      <c r="L1218" s="1"/>
      <c r="M1218" s="1"/>
      <c r="N1218" s="1"/>
      <c r="O1218" s="1"/>
      <c r="P1218" s="1"/>
      <c r="Q1218" s="1"/>
    </row>
    <row r="1219" spans="1:17" x14ac:dyDescent="0.35">
      <c r="A1219" s="1"/>
      <c r="B1219" s="1"/>
      <c r="C1219" s="1"/>
      <c r="D1219" s="1"/>
      <c r="E1219" s="1"/>
      <c r="F1219" s="1"/>
      <c r="G1219" s="1"/>
      <c r="H1219" s="1"/>
      <c r="I1219" s="1"/>
      <c r="J1219" s="1"/>
      <c r="K1219" s="1"/>
      <c r="L1219" s="1"/>
      <c r="M1219" s="1"/>
      <c r="N1219" s="1"/>
      <c r="O1219" s="1"/>
      <c r="P1219" s="1"/>
      <c r="Q1219" s="1"/>
    </row>
    <row r="1220" spans="1:17" x14ac:dyDescent="0.35">
      <c r="A1220" s="1"/>
      <c r="B1220" s="1"/>
      <c r="C1220" s="1"/>
      <c r="D1220" s="1"/>
      <c r="E1220" s="1"/>
      <c r="F1220" s="1"/>
      <c r="G1220" s="1"/>
      <c r="H1220" s="1"/>
      <c r="I1220" s="1"/>
      <c r="J1220" s="1"/>
      <c r="K1220" s="1"/>
      <c r="L1220" s="1"/>
      <c r="M1220" s="1"/>
      <c r="N1220" s="1"/>
      <c r="O1220" s="1"/>
      <c r="P1220" s="1"/>
      <c r="Q1220" s="1"/>
    </row>
    <row r="1221" spans="1:17" x14ac:dyDescent="0.35">
      <c r="A1221" s="1"/>
      <c r="B1221" s="1"/>
      <c r="C1221" s="1"/>
      <c r="D1221" s="1"/>
      <c r="E1221" s="1"/>
      <c r="F1221" s="1"/>
      <c r="G1221" s="1"/>
      <c r="H1221" s="1"/>
      <c r="I1221" s="1"/>
      <c r="J1221" s="1"/>
      <c r="K1221" s="1"/>
      <c r="L1221" s="1"/>
      <c r="M1221" s="1"/>
      <c r="N1221" s="1"/>
      <c r="O1221" s="1"/>
      <c r="P1221" s="1"/>
      <c r="Q1221" s="1"/>
    </row>
    <row r="1222" spans="1:17" x14ac:dyDescent="0.35">
      <c r="A1222" s="1"/>
      <c r="B1222" s="1"/>
      <c r="C1222" s="1"/>
      <c r="D1222" s="1"/>
      <c r="E1222" s="1"/>
      <c r="F1222" s="1"/>
      <c r="G1222" s="1"/>
      <c r="H1222" s="1"/>
      <c r="I1222" s="1"/>
      <c r="J1222" s="1"/>
      <c r="K1222" s="1"/>
      <c r="L1222" s="1"/>
      <c r="M1222" s="1"/>
      <c r="N1222" s="1"/>
      <c r="O1222" s="1"/>
      <c r="P1222" s="1"/>
      <c r="Q1222" s="1"/>
    </row>
    <row r="1223" spans="1:17" x14ac:dyDescent="0.35">
      <c r="A1223" s="1"/>
      <c r="B1223" s="1"/>
      <c r="C1223" s="1"/>
      <c r="D1223" s="1"/>
      <c r="E1223" s="1"/>
      <c r="F1223" s="1"/>
      <c r="G1223" s="1"/>
      <c r="H1223" s="1"/>
      <c r="I1223" s="1"/>
      <c r="J1223" s="1"/>
      <c r="K1223" s="1"/>
      <c r="L1223" s="1"/>
      <c r="M1223" s="1"/>
      <c r="N1223" s="1"/>
      <c r="O1223" s="1"/>
      <c r="P1223" s="1"/>
      <c r="Q1223" s="1"/>
    </row>
    <row r="1224" spans="1:17" x14ac:dyDescent="0.35">
      <c r="A1224" s="1"/>
      <c r="B1224" s="1"/>
      <c r="C1224" s="1"/>
      <c r="D1224" s="1"/>
      <c r="E1224" s="1"/>
      <c r="F1224" s="1"/>
      <c r="G1224" s="1"/>
      <c r="H1224" s="1"/>
      <c r="I1224" s="1"/>
      <c r="J1224" s="1"/>
      <c r="K1224" s="1"/>
      <c r="L1224" s="1"/>
      <c r="M1224" s="1"/>
      <c r="N1224" s="1"/>
      <c r="O1224" s="1"/>
      <c r="P1224" s="1"/>
      <c r="Q1224" s="1"/>
    </row>
    <row r="1225" spans="1:17" x14ac:dyDescent="0.35">
      <c r="A1225" s="1"/>
      <c r="B1225" s="1"/>
      <c r="C1225" s="1"/>
      <c r="D1225" s="1"/>
      <c r="E1225" s="1"/>
      <c r="F1225" s="1"/>
      <c r="G1225" s="1"/>
      <c r="H1225" s="1"/>
      <c r="I1225" s="1"/>
      <c r="J1225" s="1"/>
      <c r="K1225" s="1"/>
      <c r="L1225" s="1"/>
      <c r="M1225" s="1"/>
      <c r="N1225" s="1"/>
      <c r="O1225" s="1"/>
      <c r="P1225" s="1"/>
      <c r="Q1225" s="1"/>
    </row>
    <row r="1226" spans="1:17" x14ac:dyDescent="0.35">
      <c r="A1226" s="1"/>
      <c r="B1226" s="1"/>
      <c r="C1226" s="1"/>
      <c r="D1226" s="1"/>
      <c r="E1226" s="1"/>
      <c r="F1226" s="1"/>
      <c r="G1226" s="1"/>
      <c r="H1226" s="1"/>
      <c r="I1226" s="1"/>
      <c r="J1226" s="1"/>
      <c r="K1226" s="1"/>
      <c r="L1226" s="1"/>
      <c r="M1226" s="1"/>
      <c r="N1226" s="1"/>
      <c r="O1226" s="1"/>
      <c r="P1226" s="1"/>
      <c r="Q1226" s="1"/>
    </row>
    <row r="1227" spans="1:17" x14ac:dyDescent="0.35">
      <c r="A1227" s="1"/>
      <c r="B1227" s="1"/>
      <c r="C1227" s="1"/>
      <c r="D1227" s="1"/>
      <c r="E1227" s="1"/>
      <c r="F1227" s="1"/>
      <c r="G1227" s="1"/>
      <c r="H1227" s="1"/>
      <c r="I1227" s="1"/>
      <c r="J1227" s="1"/>
      <c r="K1227" s="1"/>
      <c r="L1227" s="1"/>
      <c r="M1227" s="1"/>
      <c r="N1227" s="1"/>
      <c r="O1227" s="1"/>
      <c r="P1227" s="1"/>
      <c r="Q1227" s="1"/>
    </row>
    <row r="1228" spans="1:17" x14ac:dyDescent="0.35">
      <c r="A1228" s="1"/>
      <c r="B1228" s="1"/>
      <c r="C1228" s="1"/>
      <c r="D1228" s="1"/>
      <c r="E1228" s="1"/>
      <c r="F1228" s="1"/>
      <c r="G1228" s="1"/>
      <c r="H1228" s="1"/>
      <c r="I1228" s="1"/>
      <c r="J1228" s="1"/>
      <c r="K1228" s="1"/>
      <c r="L1228" s="1"/>
      <c r="M1228" s="1"/>
      <c r="N1228" s="1"/>
      <c r="O1228" s="1"/>
      <c r="P1228" s="1"/>
      <c r="Q1228" s="1"/>
    </row>
    <row r="1229" spans="1:17" x14ac:dyDescent="0.35">
      <c r="A1229" s="1"/>
      <c r="B1229" s="1"/>
      <c r="C1229" s="1"/>
      <c r="D1229" s="1"/>
      <c r="E1229" s="1"/>
      <c r="F1229" s="1"/>
      <c r="G1229" s="1"/>
      <c r="H1229" s="1"/>
      <c r="I1229" s="1"/>
      <c r="J1229" s="1"/>
      <c r="K1229" s="1"/>
      <c r="L1229" s="1"/>
      <c r="M1229" s="1"/>
      <c r="N1229" s="1"/>
      <c r="O1229" s="1"/>
      <c r="P1229" s="1"/>
      <c r="Q1229" s="1"/>
    </row>
    <row r="1230" spans="1:17" x14ac:dyDescent="0.35">
      <c r="A1230" s="1"/>
      <c r="B1230" s="1"/>
      <c r="C1230" s="1"/>
      <c r="D1230" s="1"/>
      <c r="E1230" s="1"/>
      <c r="F1230" s="1"/>
      <c r="G1230" s="1"/>
      <c r="H1230" s="1"/>
      <c r="I1230" s="1"/>
      <c r="J1230" s="1"/>
      <c r="K1230" s="1"/>
      <c r="L1230" s="1"/>
      <c r="M1230" s="1"/>
      <c r="N1230" s="1"/>
      <c r="O1230" s="1"/>
      <c r="P1230" s="1"/>
      <c r="Q1230" s="1"/>
    </row>
    <row r="1231" spans="1:17" x14ac:dyDescent="0.35">
      <c r="A1231" s="1"/>
      <c r="B1231" s="1"/>
      <c r="C1231" s="1"/>
      <c r="D1231" s="1"/>
      <c r="E1231" s="1"/>
      <c r="F1231" s="1"/>
      <c r="G1231" s="1"/>
      <c r="H1231" s="1"/>
      <c r="I1231" s="1"/>
      <c r="J1231" s="1"/>
      <c r="K1231" s="1"/>
      <c r="L1231" s="1"/>
      <c r="M1231" s="1"/>
      <c r="N1231" s="1"/>
      <c r="O1231" s="1"/>
      <c r="P1231" s="1"/>
      <c r="Q1231" s="1"/>
    </row>
    <row r="1232" spans="1:17" x14ac:dyDescent="0.35">
      <c r="A1232" s="1"/>
      <c r="B1232" s="1"/>
      <c r="C1232" s="1"/>
      <c r="D1232" s="1"/>
      <c r="E1232" s="1"/>
      <c r="F1232" s="1"/>
      <c r="G1232" s="1"/>
      <c r="H1232" s="1"/>
      <c r="I1232" s="1"/>
      <c r="J1232" s="1"/>
      <c r="K1232" s="1"/>
      <c r="L1232" s="1"/>
      <c r="M1232" s="1"/>
      <c r="N1232" s="1"/>
      <c r="O1232" s="1"/>
      <c r="P1232" s="1"/>
      <c r="Q1232" s="1"/>
    </row>
    <row r="1233" spans="1:17" x14ac:dyDescent="0.35">
      <c r="A1233" s="1"/>
      <c r="B1233" s="1"/>
      <c r="C1233" s="1"/>
      <c r="D1233" s="1"/>
      <c r="E1233" s="1"/>
      <c r="F1233" s="1"/>
      <c r="G1233" s="1"/>
      <c r="H1233" s="1"/>
      <c r="I1233" s="1"/>
      <c r="J1233" s="1"/>
      <c r="K1233" s="1"/>
      <c r="L1233" s="1"/>
      <c r="M1233" s="1"/>
      <c r="N1233" s="1"/>
      <c r="O1233" s="1"/>
      <c r="P1233" s="1"/>
      <c r="Q1233" s="1"/>
    </row>
    <row r="1234" spans="1:17" x14ac:dyDescent="0.35">
      <c r="A1234" s="1"/>
      <c r="B1234" s="1"/>
      <c r="C1234" s="1"/>
      <c r="D1234" s="1"/>
      <c r="E1234" s="1"/>
      <c r="F1234" s="1"/>
      <c r="G1234" s="1"/>
      <c r="H1234" s="1"/>
      <c r="I1234" s="1"/>
      <c r="J1234" s="1"/>
      <c r="K1234" s="1"/>
      <c r="L1234" s="1"/>
      <c r="M1234" s="1"/>
      <c r="N1234" s="1"/>
      <c r="O1234" s="1"/>
      <c r="P1234" s="1"/>
      <c r="Q1234" s="1"/>
    </row>
    <row r="1235" spans="1:17" x14ac:dyDescent="0.35">
      <c r="A1235" s="1"/>
      <c r="B1235" s="1"/>
      <c r="C1235" s="1"/>
      <c r="D1235" s="1"/>
      <c r="E1235" s="1"/>
      <c r="F1235" s="1"/>
      <c r="G1235" s="1"/>
      <c r="H1235" s="1"/>
      <c r="I1235" s="1"/>
      <c r="J1235" s="1"/>
      <c r="K1235" s="1"/>
      <c r="L1235" s="1"/>
      <c r="M1235" s="1"/>
      <c r="N1235" s="1"/>
      <c r="O1235" s="1"/>
      <c r="P1235" s="1"/>
      <c r="Q1235" s="1"/>
    </row>
    <row r="1236" spans="1:17" x14ac:dyDescent="0.35">
      <c r="A1236" s="1"/>
      <c r="B1236" s="1"/>
      <c r="C1236" s="1"/>
      <c r="D1236" s="1"/>
      <c r="E1236" s="1"/>
      <c r="F1236" s="1"/>
      <c r="G1236" s="1"/>
      <c r="H1236" s="1"/>
      <c r="I1236" s="1"/>
      <c r="J1236" s="1"/>
      <c r="K1236" s="1"/>
      <c r="L1236" s="1"/>
      <c r="M1236" s="1"/>
      <c r="N1236" s="1"/>
      <c r="O1236" s="1"/>
      <c r="P1236" s="1"/>
      <c r="Q1236" s="1"/>
    </row>
    <row r="1237" spans="1:17" x14ac:dyDescent="0.35">
      <c r="A1237" s="1"/>
      <c r="B1237" s="1"/>
      <c r="C1237" s="1"/>
      <c r="D1237" s="1"/>
      <c r="E1237" s="1"/>
      <c r="F1237" s="1"/>
      <c r="G1237" s="1"/>
      <c r="H1237" s="1"/>
      <c r="I1237" s="1"/>
      <c r="J1237" s="1"/>
      <c r="K1237" s="1"/>
      <c r="L1237" s="1"/>
      <c r="M1237" s="1"/>
      <c r="N1237" s="1"/>
      <c r="O1237" s="1"/>
      <c r="P1237" s="1"/>
      <c r="Q1237" s="1"/>
    </row>
    <row r="1238" spans="1:17" x14ac:dyDescent="0.35">
      <c r="A1238" s="1"/>
      <c r="B1238" s="1"/>
      <c r="C1238" s="1"/>
      <c r="D1238" s="1"/>
      <c r="E1238" s="1"/>
      <c r="F1238" s="1"/>
      <c r="G1238" s="1"/>
      <c r="H1238" s="1"/>
      <c r="I1238" s="1"/>
      <c r="J1238" s="1"/>
      <c r="K1238" s="1"/>
      <c r="L1238" s="1"/>
      <c r="M1238" s="1"/>
      <c r="N1238" s="1"/>
      <c r="O1238" s="1"/>
      <c r="P1238" s="1"/>
      <c r="Q1238" s="1"/>
    </row>
    <row r="1239" spans="1:17" x14ac:dyDescent="0.35">
      <c r="A1239" s="1"/>
      <c r="B1239" s="1"/>
      <c r="C1239" s="1"/>
      <c r="D1239" s="1"/>
      <c r="E1239" s="1"/>
      <c r="F1239" s="1"/>
      <c r="G1239" s="1"/>
      <c r="H1239" s="1"/>
      <c r="I1239" s="1"/>
      <c r="J1239" s="1"/>
      <c r="K1239" s="1"/>
      <c r="L1239" s="1"/>
      <c r="M1239" s="1"/>
      <c r="N1239" s="1"/>
      <c r="O1239" s="1"/>
      <c r="P1239" s="1"/>
      <c r="Q1239" s="1"/>
    </row>
    <row r="1240" spans="1:17" x14ac:dyDescent="0.35">
      <c r="A1240" s="1"/>
      <c r="B1240" s="1"/>
      <c r="C1240" s="1"/>
      <c r="D1240" s="1"/>
      <c r="E1240" s="1"/>
      <c r="F1240" s="1"/>
      <c r="G1240" s="1"/>
      <c r="H1240" s="1"/>
      <c r="I1240" s="1"/>
      <c r="J1240" s="1"/>
      <c r="K1240" s="1"/>
      <c r="L1240" s="1"/>
      <c r="M1240" s="1"/>
      <c r="N1240" s="1"/>
      <c r="O1240" s="1"/>
      <c r="P1240" s="1"/>
      <c r="Q1240" s="1"/>
    </row>
    <row r="1241" spans="1:17" x14ac:dyDescent="0.35">
      <c r="A1241" s="1"/>
      <c r="B1241" s="1"/>
      <c r="C1241" s="1"/>
      <c r="D1241" s="1"/>
      <c r="E1241" s="1"/>
      <c r="F1241" s="1"/>
      <c r="G1241" s="1"/>
      <c r="H1241" s="1"/>
      <c r="I1241" s="1"/>
      <c r="J1241" s="1"/>
      <c r="K1241" s="1"/>
      <c r="L1241" s="1"/>
      <c r="M1241" s="1"/>
      <c r="N1241" s="1"/>
      <c r="O1241" s="1"/>
      <c r="P1241" s="1"/>
      <c r="Q1241" s="1"/>
    </row>
    <row r="1242" spans="1:17" x14ac:dyDescent="0.35">
      <c r="A1242" s="1"/>
      <c r="B1242" s="1"/>
      <c r="C1242" s="1"/>
      <c r="D1242" s="1"/>
      <c r="E1242" s="1"/>
      <c r="F1242" s="1"/>
      <c r="G1242" s="1"/>
      <c r="H1242" s="1"/>
      <c r="I1242" s="1"/>
      <c r="J1242" s="1"/>
      <c r="K1242" s="1"/>
      <c r="L1242" s="1"/>
      <c r="M1242" s="1"/>
      <c r="N1242" s="1"/>
      <c r="O1242" s="1"/>
      <c r="P1242" s="1"/>
      <c r="Q1242" s="1"/>
    </row>
    <row r="1243" spans="1:17" x14ac:dyDescent="0.35">
      <c r="A1243" s="1"/>
      <c r="B1243" s="1"/>
      <c r="C1243" s="1"/>
      <c r="D1243" s="1"/>
      <c r="E1243" s="1"/>
      <c r="F1243" s="1"/>
      <c r="G1243" s="1"/>
      <c r="H1243" s="1"/>
      <c r="I1243" s="1"/>
      <c r="J1243" s="1"/>
      <c r="K1243" s="1"/>
      <c r="L1243" s="1"/>
      <c r="M1243" s="1"/>
      <c r="N1243" s="1"/>
      <c r="O1243" s="1"/>
      <c r="P1243" s="1"/>
      <c r="Q1243" s="1"/>
    </row>
    <row r="1244" spans="1:17" x14ac:dyDescent="0.35">
      <c r="A1244" s="1"/>
      <c r="B1244" s="1"/>
      <c r="C1244" s="1"/>
      <c r="D1244" s="1"/>
      <c r="E1244" s="1"/>
      <c r="F1244" s="1"/>
      <c r="G1244" s="1"/>
      <c r="H1244" s="1"/>
      <c r="I1244" s="1"/>
      <c r="J1244" s="1"/>
      <c r="K1244" s="1"/>
      <c r="L1244" s="1"/>
      <c r="M1244" s="1"/>
      <c r="N1244" s="1"/>
      <c r="O1244" s="1"/>
      <c r="P1244" s="1"/>
      <c r="Q1244" s="1"/>
    </row>
    <row r="1245" spans="1:17" x14ac:dyDescent="0.35">
      <c r="A1245" s="1"/>
      <c r="B1245" s="1"/>
      <c r="C1245" s="1"/>
      <c r="D1245" s="1"/>
      <c r="E1245" s="1"/>
      <c r="F1245" s="1"/>
      <c r="G1245" s="1"/>
      <c r="H1245" s="1"/>
      <c r="I1245" s="1"/>
      <c r="J1245" s="1"/>
      <c r="K1245" s="1"/>
      <c r="L1245" s="1"/>
      <c r="M1245" s="1"/>
      <c r="N1245" s="1"/>
      <c r="O1245" s="1"/>
      <c r="P1245" s="1"/>
      <c r="Q1245" s="1"/>
    </row>
    <row r="1246" spans="1:17" x14ac:dyDescent="0.35">
      <c r="A1246" s="1"/>
      <c r="B1246" s="1"/>
      <c r="C1246" s="1"/>
      <c r="D1246" s="1"/>
      <c r="E1246" s="1"/>
      <c r="F1246" s="1"/>
      <c r="G1246" s="1"/>
      <c r="H1246" s="1"/>
      <c r="I1246" s="1"/>
      <c r="J1246" s="1"/>
      <c r="K1246" s="1"/>
      <c r="L1246" s="1"/>
      <c r="M1246" s="1"/>
      <c r="N1246" s="1"/>
      <c r="O1246" s="1"/>
      <c r="P1246" s="1"/>
      <c r="Q1246" s="1"/>
    </row>
    <row r="1247" spans="1:17" x14ac:dyDescent="0.35">
      <c r="A1247" s="1"/>
      <c r="B1247" s="1"/>
      <c r="C1247" s="1"/>
      <c r="D1247" s="1"/>
      <c r="E1247" s="1"/>
      <c r="F1247" s="1"/>
      <c r="G1247" s="1"/>
      <c r="H1247" s="1"/>
      <c r="I1247" s="1"/>
      <c r="J1247" s="1"/>
      <c r="K1247" s="1"/>
      <c r="L1247" s="1"/>
      <c r="M1247" s="1"/>
      <c r="N1247" s="1"/>
      <c r="O1247" s="1"/>
      <c r="P1247" s="1"/>
      <c r="Q1247" s="1"/>
    </row>
    <row r="1248" spans="1:17" x14ac:dyDescent="0.35">
      <c r="A1248" s="1"/>
      <c r="B1248" s="1"/>
      <c r="C1248" s="1"/>
      <c r="D1248" s="1"/>
      <c r="E1248" s="1"/>
      <c r="F1248" s="1"/>
      <c r="G1248" s="1"/>
      <c r="H1248" s="1"/>
      <c r="I1248" s="1"/>
      <c r="J1248" s="1"/>
      <c r="K1248" s="1"/>
      <c r="L1248" s="1"/>
      <c r="M1248" s="1"/>
      <c r="N1248" s="1"/>
      <c r="O1248" s="1"/>
      <c r="P1248" s="1"/>
      <c r="Q1248" s="1"/>
    </row>
    <row r="1249" spans="1:17" x14ac:dyDescent="0.35">
      <c r="A1249" s="1"/>
      <c r="B1249" s="1"/>
      <c r="C1249" s="1"/>
      <c r="D1249" s="1"/>
      <c r="E1249" s="1"/>
      <c r="F1249" s="1"/>
      <c r="G1249" s="1"/>
      <c r="H1249" s="1"/>
      <c r="I1249" s="1"/>
      <c r="J1249" s="1"/>
      <c r="K1249" s="1"/>
      <c r="L1249" s="1"/>
      <c r="M1249" s="1"/>
      <c r="N1249" s="1"/>
      <c r="O1249" s="1"/>
      <c r="P1249" s="1"/>
      <c r="Q1249" s="1"/>
    </row>
    <row r="1250" spans="1:17" x14ac:dyDescent="0.35">
      <c r="A1250" s="1"/>
      <c r="B1250" s="1"/>
      <c r="C1250" s="1"/>
      <c r="D1250" s="1"/>
      <c r="E1250" s="1"/>
      <c r="F1250" s="1"/>
      <c r="G1250" s="1"/>
      <c r="H1250" s="1"/>
      <c r="I1250" s="1"/>
      <c r="J1250" s="1"/>
      <c r="K1250" s="1"/>
      <c r="L1250" s="1"/>
      <c r="M1250" s="1"/>
      <c r="N1250" s="1"/>
      <c r="O1250" s="1"/>
      <c r="P1250" s="1"/>
      <c r="Q1250" s="1"/>
    </row>
    <row r="1251" spans="1:17" x14ac:dyDescent="0.35">
      <c r="A1251" s="1"/>
      <c r="B1251" s="1"/>
      <c r="C1251" s="1"/>
      <c r="D1251" s="1"/>
      <c r="E1251" s="1"/>
      <c r="F1251" s="1"/>
      <c r="G1251" s="1"/>
      <c r="H1251" s="1"/>
      <c r="I1251" s="1"/>
      <c r="J1251" s="1"/>
      <c r="K1251" s="1"/>
      <c r="L1251" s="1"/>
      <c r="M1251" s="1"/>
      <c r="N1251" s="1"/>
      <c r="O1251" s="1"/>
      <c r="P1251" s="1"/>
      <c r="Q1251" s="1"/>
    </row>
    <row r="1252" spans="1:17" x14ac:dyDescent="0.35">
      <c r="A1252" s="1"/>
      <c r="B1252" s="1"/>
      <c r="C1252" s="1"/>
      <c r="D1252" s="1"/>
      <c r="E1252" s="1"/>
      <c r="F1252" s="1"/>
      <c r="G1252" s="1"/>
      <c r="H1252" s="1"/>
      <c r="I1252" s="1"/>
      <c r="J1252" s="1"/>
      <c r="K1252" s="1"/>
      <c r="L1252" s="1"/>
      <c r="M1252" s="1"/>
      <c r="N1252" s="1"/>
      <c r="O1252" s="1"/>
      <c r="P1252" s="1"/>
      <c r="Q1252" s="1"/>
    </row>
    <row r="1253" spans="1:17" x14ac:dyDescent="0.35">
      <c r="A1253" s="1"/>
      <c r="B1253" s="1"/>
      <c r="C1253" s="1"/>
      <c r="D1253" s="1"/>
      <c r="E1253" s="1"/>
      <c r="F1253" s="1"/>
      <c r="G1253" s="1"/>
      <c r="H1253" s="1"/>
      <c r="I1253" s="1"/>
      <c r="J1253" s="1"/>
      <c r="K1253" s="1"/>
      <c r="L1253" s="1"/>
      <c r="M1253" s="1"/>
      <c r="N1253" s="1"/>
      <c r="O1253" s="1"/>
      <c r="P1253" s="1"/>
      <c r="Q1253" s="1"/>
    </row>
    <row r="1254" spans="1:17" x14ac:dyDescent="0.35">
      <c r="A1254" s="1"/>
      <c r="B1254" s="1"/>
      <c r="C1254" s="1"/>
      <c r="D1254" s="1"/>
      <c r="E1254" s="1"/>
      <c r="F1254" s="1"/>
      <c r="G1254" s="1"/>
      <c r="H1254" s="1"/>
      <c r="I1254" s="1"/>
      <c r="J1254" s="1"/>
      <c r="K1254" s="1"/>
      <c r="L1254" s="1"/>
      <c r="M1254" s="1"/>
      <c r="N1254" s="1"/>
      <c r="O1254" s="1"/>
      <c r="P1254" s="1"/>
      <c r="Q1254" s="1"/>
    </row>
    <row r="1255" spans="1:17" x14ac:dyDescent="0.35">
      <c r="A1255" s="1"/>
      <c r="B1255" s="1"/>
      <c r="C1255" s="1"/>
      <c r="D1255" s="1"/>
      <c r="E1255" s="1"/>
      <c r="F1255" s="1"/>
      <c r="G1255" s="1"/>
      <c r="H1255" s="1"/>
      <c r="I1255" s="1"/>
      <c r="J1255" s="1"/>
      <c r="K1255" s="1"/>
      <c r="L1255" s="1"/>
      <c r="M1255" s="1"/>
      <c r="N1255" s="1"/>
      <c r="O1255" s="1"/>
      <c r="P1255" s="1"/>
      <c r="Q1255" s="1"/>
    </row>
    <row r="1256" spans="1:17" x14ac:dyDescent="0.35">
      <c r="A1256" s="1"/>
      <c r="B1256" s="1"/>
      <c r="C1256" s="1"/>
      <c r="D1256" s="1"/>
      <c r="E1256" s="1"/>
      <c r="F1256" s="1"/>
      <c r="G1256" s="1"/>
      <c r="H1256" s="1"/>
      <c r="I1256" s="1"/>
      <c r="J1256" s="1"/>
      <c r="K1256" s="1"/>
      <c r="L1256" s="1"/>
      <c r="M1256" s="1"/>
      <c r="N1256" s="1"/>
      <c r="O1256" s="1"/>
      <c r="P1256" s="1"/>
      <c r="Q1256" s="1"/>
    </row>
    <row r="1257" spans="1:17" x14ac:dyDescent="0.35">
      <c r="A1257" s="1"/>
      <c r="B1257" s="1"/>
      <c r="C1257" s="1"/>
      <c r="D1257" s="1"/>
      <c r="E1257" s="1"/>
      <c r="F1257" s="1"/>
      <c r="G1257" s="1"/>
      <c r="H1257" s="1"/>
      <c r="I1257" s="1"/>
      <c r="J1257" s="1"/>
      <c r="K1257" s="1"/>
      <c r="L1257" s="1"/>
      <c r="M1257" s="1"/>
      <c r="N1257" s="1"/>
      <c r="O1257" s="1"/>
      <c r="P1257" s="1"/>
      <c r="Q1257" s="1"/>
    </row>
    <row r="1258" spans="1:17" x14ac:dyDescent="0.35">
      <c r="A1258" s="1"/>
      <c r="B1258" s="1"/>
      <c r="C1258" s="1"/>
      <c r="D1258" s="1"/>
      <c r="E1258" s="1"/>
      <c r="F1258" s="1"/>
      <c r="G1258" s="1"/>
      <c r="H1258" s="1"/>
      <c r="I1258" s="1"/>
      <c r="J1258" s="1"/>
      <c r="K1258" s="1"/>
      <c r="L1258" s="1"/>
      <c r="M1258" s="1"/>
      <c r="N1258" s="1"/>
      <c r="O1258" s="1"/>
      <c r="P1258" s="1"/>
      <c r="Q1258" s="1"/>
    </row>
    <row r="1259" spans="1:17" x14ac:dyDescent="0.35">
      <c r="A1259" s="1"/>
      <c r="B1259" s="1"/>
      <c r="C1259" s="1"/>
      <c r="D1259" s="1"/>
      <c r="E1259" s="1"/>
      <c r="F1259" s="1"/>
      <c r="G1259" s="1"/>
      <c r="H1259" s="1"/>
      <c r="I1259" s="1"/>
      <c r="J1259" s="1"/>
      <c r="K1259" s="1"/>
      <c r="L1259" s="1"/>
      <c r="M1259" s="1"/>
      <c r="N1259" s="1"/>
      <c r="O1259" s="1"/>
      <c r="P1259" s="1"/>
      <c r="Q1259" s="1"/>
    </row>
    <row r="1260" spans="1:17" x14ac:dyDescent="0.35">
      <c r="A1260" s="1"/>
      <c r="B1260" s="1"/>
      <c r="C1260" s="1"/>
      <c r="D1260" s="1"/>
      <c r="E1260" s="1"/>
      <c r="F1260" s="1"/>
      <c r="G1260" s="1"/>
      <c r="H1260" s="1"/>
      <c r="I1260" s="1"/>
      <c r="J1260" s="1"/>
      <c r="K1260" s="1"/>
      <c r="L1260" s="1"/>
      <c r="M1260" s="1"/>
      <c r="N1260" s="1"/>
      <c r="O1260" s="1"/>
      <c r="P1260" s="1"/>
      <c r="Q1260" s="1"/>
    </row>
    <row r="1261" spans="1:17" x14ac:dyDescent="0.35">
      <c r="A1261" s="1"/>
      <c r="B1261" s="1"/>
      <c r="C1261" s="1"/>
      <c r="D1261" s="1"/>
      <c r="E1261" s="1"/>
      <c r="F1261" s="1"/>
      <c r="G1261" s="1"/>
      <c r="H1261" s="1"/>
      <c r="I1261" s="1"/>
      <c r="J1261" s="1"/>
      <c r="K1261" s="1"/>
      <c r="L1261" s="1"/>
      <c r="M1261" s="1"/>
      <c r="N1261" s="1"/>
      <c r="O1261" s="1"/>
      <c r="P1261" s="1"/>
      <c r="Q1261" s="1"/>
    </row>
    <row r="1262" spans="1:17" x14ac:dyDescent="0.35">
      <c r="A1262" s="1"/>
      <c r="B1262" s="1"/>
      <c r="C1262" s="1"/>
      <c r="D1262" s="1"/>
      <c r="E1262" s="1"/>
      <c r="F1262" s="1"/>
      <c r="G1262" s="1"/>
      <c r="H1262" s="1"/>
      <c r="I1262" s="1"/>
      <c r="J1262" s="1"/>
      <c r="K1262" s="1"/>
      <c r="L1262" s="1"/>
      <c r="M1262" s="1"/>
      <c r="N1262" s="1"/>
      <c r="O1262" s="1"/>
      <c r="P1262" s="1"/>
      <c r="Q1262" s="1"/>
    </row>
    <row r="1263" spans="1:17" x14ac:dyDescent="0.35">
      <c r="A1263" s="1"/>
      <c r="B1263" s="1"/>
      <c r="C1263" s="1"/>
      <c r="D1263" s="1"/>
      <c r="E1263" s="1"/>
      <c r="F1263" s="1"/>
      <c r="G1263" s="1"/>
      <c r="H1263" s="1"/>
      <c r="I1263" s="1"/>
      <c r="J1263" s="1"/>
      <c r="K1263" s="1"/>
      <c r="L1263" s="1"/>
      <c r="M1263" s="1"/>
      <c r="N1263" s="1"/>
      <c r="O1263" s="1"/>
      <c r="P1263" s="1"/>
      <c r="Q1263" s="1"/>
    </row>
    <row r="1264" spans="1:17" x14ac:dyDescent="0.35">
      <c r="A1264" s="1"/>
      <c r="B1264" s="1"/>
      <c r="C1264" s="1"/>
      <c r="D1264" s="1"/>
      <c r="E1264" s="1"/>
      <c r="F1264" s="1"/>
      <c r="G1264" s="1"/>
      <c r="H1264" s="1"/>
      <c r="I1264" s="1"/>
      <c r="J1264" s="1"/>
      <c r="K1264" s="1"/>
      <c r="L1264" s="1"/>
      <c r="M1264" s="1"/>
      <c r="N1264" s="1"/>
      <c r="O1264" s="1"/>
      <c r="P1264" s="1"/>
      <c r="Q1264" s="1"/>
    </row>
    <row r="1265" spans="1:17" x14ac:dyDescent="0.35">
      <c r="A1265" s="1"/>
      <c r="B1265" s="1"/>
      <c r="C1265" s="1"/>
      <c r="D1265" s="1"/>
      <c r="E1265" s="1"/>
      <c r="F1265" s="1"/>
      <c r="G1265" s="1"/>
      <c r="H1265" s="1"/>
      <c r="I1265" s="1"/>
      <c r="J1265" s="1"/>
      <c r="K1265" s="1"/>
      <c r="L1265" s="1"/>
      <c r="M1265" s="1"/>
      <c r="N1265" s="1"/>
      <c r="O1265" s="1"/>
      <c r="P1265" s="1"/>
      <c r="Q1265" s="1"/>
    </row>
    <row r="1266" spans="1:17" x14ac:dyDescent="0.35">
      <c r="A1266" s="1"/>
      <c r="B1266" s="1"/>
      <c r="C1266" s="1"/>
      <c r="D1266" s="1"/>
      <c r="E1266" s="1"/>
      <c r="F1266" s="1"/>
      <c r="G1266" s="1"/>
      <c r="H1266" s="1"/>
      <c r="I1266" s="1"/>
      <c r="J1266" s="1"/>
      <c r="K1266" s="1"/>
      <c r="L1266" s="1"/>
      <c r="M1266" s="1"/>
      <c r="N1266" s="1"/>
      <c r="O1266" s="1"/>
      <c r="P1266" s="1"/>
      <c r="Q1266" s="1"/>
    </row>
    <row r="1267" spans="1:17" x14ac:dyDescent="0.35">
      <c r="A1267" s="1"/>
      <c r="B1267" s="1"/>
      <c r="C1267" s="1"/>
      <c r="D1267" s="1"/>
      <c r="E1267" s="1"/>
      <c r="F1267" s="1"/>
      <c r="G1267" s="1"/>
      <c r="H1267" s="1"/>
      <c r="I1267" s="1"/>
      <c r="J1267" s="1"/>
      <c r="K1267" s="1"/>
      <c r="L1267" s="1"/>
      <c r="M1267" s="1"/>
      <c r="N1267" s="1"/>
      <c r="O1267" s="1"/>
      <c r="P1267" s="1"/>
      <c r="Q1267" s="1"/>
    </row>
    <row r="1268" spans="1:17" x14ac:dyDescent="0.35">
      <c r="A1268" s="1"/>
      <c r="B1268" s="1"/>
      <c r="C1268" s="1"/>
      <c r="D1268" s="1"/>
      <c r="E1268" s="1"/>
      <c r="F1268" s="1"/>
      <c r="G1268" s="1"/>
      <c r="H1268" s="1"/>
      <c r="I1268" s="1"/>
      <c r="J1268" s="1"/>
      <c r="K1268" s="1"/>
      <c r="L1268" s="1"/>
      <c r="M1268" s="1"/>
      <c r="N1268" s="1"/>
      <c r="O1268" s="1"/>
      <c r="P1268" s="1"/>
      <c r="Q1268" s="1"/>
    </row>
    <row r="1269" spans="1:17" x14ac:dyDescent="0.35">
      <c r="A1269" s="1"/>
      <c r="B1269" s="1"/>
      <c r="C1269" s="1"/>
      <c r="D1269" s="1"/>
      <c r="E1269" s="1"/>
      <c r="F1269" s="1"/>
      <c r="G1269" s="1"/>
      <c r="H1269" s="1"/>
      <c r="I1269" s="1"/>
      <c r="J1269" s="1"/>
      <c r="K1269" s="1"/>
      <c r="L1269" s="1"/>
      <c r="M1269" s="1"/>
      <c r="N1269" s="1"/>
      <c r="O1269" s="1"/>
      <c r="P1269" s="1"/>
      <c r="Q1269" s="1"/>
    </row>
    <row r="1270" spans="1:17" x14ac:dyDescent="0.35">
      <c r="A1270" s="1"/>
      <c r="B1270" s="1"/>
      <c r="C1270" s="1"/>
      <c r="D1270" s="1"/>
      <c r="E1270" s="1"/>
      <c r="F1270" s="1"/>
      <c r="G1270" s="1"/>
      <c r="H1270" s="1"/>
      <c r="I1270" s="1"/>
      <c r="J1270" s="1"/>
      <c r="K1270" s="1"/>
      <c r="L1270" s="1"/>
      <c r="M1270" s="1"/>
      <c r="N1270" s="1"/>
      <c r="O1270" s="1"/>
      <c r="P1270" s="1"/>
      <c r="Q1270" s="1"/>
    </row>
    <row r="1271" spans="1:17" x14ac:dyDescent="0.35">
      <c r="A1271" s="1"/>
      <c r="B1271" s="1"/>
      <c r="C1271" s="1"/>
      <c r="D1271" s="1"/>
      <c r="E1271" s="1"/>
      <c r="F1271" s="1"/>
      <c r="G1271" s="1"/>
      <c r="H1271" s="1"/>
      <c r="I1271" s="1"/>
      <c r="J1271" s="1"/>
      <c r="K1271" s="1"/>
      <c r="L1271" s="1"/>
      <c r="M1271" s="1"/>
      <c r="N1271" s="1"/>
      <c r="O1271" s="1"/>
      <c r="P1271" s="1"/>
      <c r="Q1271" s="1"/>
    </row>
    <row r="1272" spans="1:17" x14ac:dyDescent="0.35">
      <c r="A1272" s="1"/>
      <c r="B1272" s="1"/>
      <c r="C1272" s="1"/>
      <c r="D1272" s="1"/>
      <c r="E1272" s="1"/>
      <c r="F1272" s="1"/>
      <c r="G1272" s="1"/>
      <c r="H1272" s="1"/>
      <c r="I1272" s="1"/>
      <c r="J1272" s="1"/>
      <c r="K1272" s="1"/>
      <c r="L1272" s="1"/>
      <c r="M1272" s="1"/>
      <c r="N1272" s="1"/>
      <c r="O1272" s="1"/>
      <c r="P1272" s="1"/>
      <c r="Q1272" s="1"/>
    </row>
    <row r="1273" spans="1:17" x14ac:dyDescent="0.35">
      <c r="A1273" s="1"/>
      <c r="B1273" s="1"/>
      <c r="C1273" s="1"/>
      <c r="D1273" s="1"/>
      <c r="E1273" s="1"/>
      <c r="F1273" s="1"/>
      <c r="G1273" s="1"/>
      <c r="H1273" s="1"/>
      <c r="I1273" s="1"/>
      <c r="J1273" s="1"/>
      <c r="K1273" s="1"/>
      <c r="L1273" s="1"/>
      <c r="M1273" s="1"/>
      <c r="N1273" s="1"/>
      <c r="O1273" s="1"/>
      <c r="P1273" s="1"/>
      <c r="Q1273" s="1"/>
    </row>
    <row r="1274" spans="1:17" x14ac:dyDescent="0.35">
      <c r="A1274" s="1"/>
      <c r="B1274" s="1"/>
      <c r="C1274" s="1"/>
      <c r="D1274" s="1"/>
      <c r="E1274" s="1"/>
      <c r="F1274" s="1"/>
      <c r="G1274" s="1"/>
      <c r="H1274" s="1"/>
      <c r="I1274" s="1"/>
      <c r="J1274" s="1"/>
      <c r="K1274" s="1"/>
      <c r="L1274" s="1"/>
      <c r="M1274" s="1"/>
      <c r="N1274" s="1"/>
      <c r="O1274" s="1"/>
      <c r="P1274" s="1"/>
      <c r="Q1274" s="1"/>
    </row>
    <row r="1275" spans="1:17" x14ac:dyDescent="0.35">
      <c r="A1275" s="1"/>
      <c r="B1275" s="1"/>
      <c r="C1275" s="1"/>
      <c r="D1275" s="1"/>
      <c r="E1275" s="1"/>
      <c r="F1275" s="1"/>
      <c r="G1275" s="1"/>
      <c r="H1275" s="1"/>
      <c r="I1275" s="1"/>
      <c r="J1275" s="1"/>
      <c r="K1275" s="1"/>
      <c r="L1275" s="1"/>
      <c r="M1275" s="1"/>
      <c r="N1275" s="1"/>
      <c r="O1275" s="1"/>
      <c r="P1275" s="1"/>
      <c r="Q1275" s="1"/>
    </row>
    <row r="1276" spans="1:17" x14ac:dyDescent="0.35">
      <c r="A1276" s="1"/>
      <c r="B1276" s="1"/>
      <c r="C1276" s="1"/>
      <c r="D1276" s="1"/>
      <c r="E1276" s="1"/>
      <c r="F1276" s="1"/>
      <c r="G1276" s="1"/>
      <c r="H1276" s="1"/>
      <c r="I1276" s="1"/>
      <c r="J1276" s="1"/>
      <c r="K1276" s="1"/>
      <c r="L1276" s="1"/>
      <c r="M1276" s="1"/>
      <c r="N1276" s="1"/>
      <c r="O1276" s="1"/>
      <c r="P1276" s="1"/>
      <c r="Q1276" s="1"/>
    </row>
    <row r="1277" spans="1:17" x14ac:dyDescent="0.35">
      <c r="A1277" s="1"/>
      <c r="B1277" s="1"/>
      <c r="C1277" s="1"/>
      <c r="D1277" s="1"/>
      <c r="E1277" s="1"/>
      <c r="F1277" s="1"/>
      <c r="G1277" s="1"/>
      <c r="H1277" s="1"/>
      <c r="I1277" s="1"/>
      <c r="J1277" s="1"/>
      <c r="K1277" s="1"/>
      <c r="L1277" s="1"/>
      <c r="M1277" s="1"/>
      <c r="N1277" s="1"/>
      <c r="O1277" s="1"/>
      <c r="P1277" s="1"/>
      <c r="Q1277" s="1"/>
    </row>
    <row r="1278" spans="1:17" x14ac:dyDescent="0.35">
      <c r="A1278" s="1"/>
      <c r="B1278" s="1"/>
      <c r="C1278" s="1"/>
      <c r="D1278" s="1"/>
      <c r="E1278" s="1"/>
      <c r="F1278" s="1"/>
      <c r="G1278" s="1"/>
      <c r="H1278" s="1"/>
      <c r="I1278" s="1"/>
      <c r="J1278" s="1"/>
      <c r="K1278" s="1"/>
      <c r="L1278" s="1"/>
      <c r="M1278" s="1"/>
      <c r="N1278" s="1"/>
      <c r="O1278" s="1"/>
      <c r="P1278" s="1"/>
      <c r="Q1278" s="1"/>
    </row>
    <row r="1279" spans="1:17" x14ac:dyDescent="0.35">
      <c r="A1279" s="1"/>
      <c r="B1279" s="1"/>
      <c r="C1279" s="1"/>
      <c r="D1279" s="1"/>
      <c r="E1279" s="1"/>
      <c r="F1279" s="1"/>
      <c r="G1279" s="1"/>
      <c r="H1279" s="1"/>
      <c r="I1279" s="1"/>
      <c r="J1279" s="1"/>
      <c r="K1279" s="1"/>
      <c r="L1279" s="1"/>
      <c r="M1279" s="1"/>
      <c r="N1279" s="1"/>
      <c r="O1279" s="1"/>
      <c r="P1279" s="1"/>
      <c r="Q1279" s="1"/>
    </row>
    <row r="1280" spans="1:17" x14ac:dyDescent="0.35">
      <c r="A1280" s="1"/>
      <c r="B1280" s="1"/>
      <c r="C1280" s="1"/>
      <c r="D1280" s="1"/>
      <c r="E1280" s="1"/>
      <c r="F1280" s="1"/>
      <c r="G1280" s="1"/>
      <c r="H1280" s="1"/>
      <c r="I1280" s="1"/>
      <c r="J1280" s="1"/>
      <c r="K1280" s="1"/>
      <c r="L1280" s="1"/>
      <c r="M1280" s="1"/>
      <c r="N1280" s="1"/>
      <c r="O1280" s="1"/>
      <c r="P1280" s="1"/>
      <c r="Q1280" s="1"/>
    </row>
    <row r="1281" spans="1:17" x14ac:dyDescent="0.35">
      <c r="A1281" s="1"/>
      <c r="B1281" s="1"/>
      <c r="C1281" s="1"/>
      <c r="D1281" s="1"/>
      <c r="E1281" s="1"/>
      <c r="F1281" s="1"/>
      <c r="G1281" s="1"/>
      <c r="H1281" s="1"/>
      <c r="I1281" s="1"/>
      <c r="J1281" s="1"/>
      <c r="K1281" s="1"/>
      <c r="L1281" s="1"/>
      <c r="M1281" s="1"/>
      <c r="N1281" s="1"/>
      <c r="O1281" s="1"/>
      <c r="P1281" s="1"/>
      <c r="Q1281" s="1"/>
    </row>
    <row r="1282" spans="1:17" x14ac:dyDescent="0.35">
      <c r="A1282" s="1"/>
      <c r="B1282" s="1"/>
      <c r="C1282" s="1"/>
      <c r="D1282" s="1"/>
      <c r="E1282" s="1"/>
      <c r="F1282" s="1"/>
      <c r="G1282" s="1"/>
      <c r="H1282" s="1"/>
      <c r="I1282" s="1"/>
      <c r="J1282" s="1"/>
      <c r="K1282" s="1"/>
      <c r="L1282" s="1"/>
      <c r="M1282" s="1"/>
      <c r="N1282" s="1"/>
      <c r="O1282" s="1"/>
      <c r="P1282" s="1"/>
      <c r="Q1282" s="1"/>
    </row>
    <row r="1283" spans="1:17" x14ac:dyDescent="0.35">
      <c r="A1283" s="1"/>
      <c r="B1283" s="1"/>
      <c r="C1283" s="1"/>
      <c r="D1283" s="1"/>
      <c r="E1283" s="1"/>
      <c r="F1283" s="1"/>
      <c r="G1283" s="1"/>
      <c r="H1283" s="1"/>
      <c r="I1283" s="1"/>
      <c r="J1283" s="1"/>
      <c r="K1283" s="1"/>
      <c r="L1283" s="1"/>
      <c r="M1283" s="1"/>
      <c r="N1283" s="1"/>
      <c r="O1283" s="1"/>
      <c r="P1283" s="1"/>
      <c r="Q1283" s="1"/>
    </row>
    <row r="1284" spans="1:17" x14ac:dyDescent="0.35">
      <c r="A1284" s="1"/>
      <c r="B1284" s="1"/>
      <c r="C1284" s="1"/>
      <c r="D1284" s="1"/>
      <c r="E1284" s="1"/>
      <c r="F1284" s="1"/>
      <c r="G1284" s="1"/>
      <c r="H1284" s="1"/>
      <c r="I1284" s="1"/>
      <c r="J1284" s="1"/>
      <c r="K1284" s="1"/>
      <c r="L1284" s="1"/>
      <c r="M1284" s="1"/>
      <c r="N1284" s="1"/>
      <c r="O1284" s="1"/>
      <c r="P1284" s="1"/>
      <c r="Q1284" s="1"/>
    </row>
    <row r="1285" spans="1:17" x14ac:dyDescent="0.35">
      <c r="A1285" s="1"/>
      <c r="B1285" s="1"/>
      <c r="C1285" s="1"/>
      <c r="D1285" s="1"/>
      <c r="E1285" s="1"/>
      <c r="F1285" s="1"/>
      <c r="G1285" s="1"/>
      <c r="H1285" s="1"/>
      <c r="I1285" s="1"/>
      <c r="J1285" s="1"/>
      <c r="K1285" s="1"/>
      <c r="L1285" s="1"/>
      <c r="M1285" s="1"/>
      <c r="N1285" s="1"/>
      <c r="O1285" s="1"/>
      <c r="P1285" s="1"/>
      <c r="Q1285" s="1"/>
    </row>
    <row r="1286" spans="1:17" x14ac:dyDescent="0.35">
      <c r="A1286" s="1"/>
      <c r="B1286" s="1"/>
      <c r="C1286" s="1"/>
      <c r="D1286" s="1"/>
      <c r="E1286" s="1"/>
      <c r="F1286" s="1"/>
      <c r="G1286" s="1"/>
      <c r="H1286" s="1"/>
      <c r="I1286" s="1"/>
      <c r="J1286" s="1"/>
      <c r="K1286" s="1"/>
      <c r="L1286" s="1"/>
      <c r="M1286" s="1"/>
      <c r="N1286" s="1"/>
      <c r="O1286" s="1"/>
      <c r="P1286" s="1"/>
      <c r="Q1286" s="1"/>
    </row>
    <row r="1287" spans="1:17" x14ac:dyDescent="0.35">
      <c r="A1287" s="1"/>
      <c r="B1287" s="1"/>
      <c r="C1287" s="1"/>
      <c r="D1287" s="1"/>
      <c r="E1287" s="1"/>
      <c r="F1287" s="1"/>
      <c r="G1287" s="1"/>
      <c r="H1287" s="1"/>
      <c r="I1287" s="1"/>
      <c r="J1287" s="1"/>
      <c r="K1287" s="1"/>
      <c r="L1287" s="1"/>
      <c r="M1287" s="1"/>
      <c r="N1287" s="1"/>
      <c r="O1287" s="1"/>
      <c r="P1287" s="1"/>
      <c r="Q1287" s="1"/>
    </row>
    <row r="1288" spans="1:17" x14ac:dyDescent="0.35">
      <c r="A1288" s="1"/>
      <c r="B1288" s="1"/>
      <c r="C1288" s="1"/>
      <c r="D1288" s="1"/>
      <c r="E1288" s="1"/>
      <c r="F1288" s="1"/>
      <c r="G1288" s="1"/>
      <c r="H1288" s="1"/>
      <c r="I1288" s="1"/>
      <c r="J1288" s="1"/>
      <c r="K1288" s="1"/>
      <c r="L1288" s="1"/>
      <c r="M1288" s="1"/>
      <c r="N1288" s="1"/>
      <c r="O1288" s="1"/>
      <c r="P1288" s="1"/>
      <c r="Q1288" s="1"/>
    </row>
    <row r="1289" spans="1:17" x14ac:dyDescent="0.35">
      <c r="A1289" s="1"/>
      <c r="B1289" s="1"/>
      <c r="C1289" s="1"/>
      <c r="D1289" s="1"/>
      <c r="E1289" s="1"/>
      <c r="F1289" s="1"/>
      <c r="G1289" s="1"/>
      <c r="H1289" s="1"/>
      <c r="I1289" s="1"/>
      <c r="J1289" s="1"/>
      <c r="K1289" s="1"/>
      <c r="L1289" s="1"/>
      <c r="M1289" s="1"/>
      <c r="N1289" s="1"/>
      <c r="O1289" s="1"/>
      <c r="P1289" s="1"/>
      <c r="Q1289" s="1"/>
    </row>
    <row r="1290" spans="1:17" x14ac:dyDescent="0.35">
      <c r="A1290" s="1"/>
      <c r="B1290" s="1"/>
      <c r="C1290" s="1"/>
      <c r="D1290" s="1"/>
      <c r="E1290" s="1"/>
      <c r="F1290" s="1"/>
      <c r="G1290" s="1"/>
      <c r="H1290" s="1"/>
      <c r="I1290" s="1"/>
      <c r="J1290" s="1"/>
      <c r="K1290" s="1"/>
      <c r="L1290" s="1"/>
      <c r="M1290" s="1"/>
      <c r="N1290" s="1"/>
      <c r="O1290" s="1"/>
      <c r="P1290" s="1"/>
      <c r="Q1290" s="1"/>
    </row>
    <row r="1291" spans="1:17" x14ac:dyDescent="0.35">
      <c r="A1291" s="1"/>
      <c r="B1291" s="1"/>
      <c r="C1291" s="1"/>
      <c r="D1291" s="1"/>
      <c r="E1291" s="1"/>
      <c r="F1291" s="1"/>
      <c r="G1291" s="1"/>
      <c r="H1291" s="1"/>
      <c r="I1291" s="1"/>
      <c r="J1291" s="1"/>
      <c r="K1291" s="1"/>
      <c r="L1291" s="1"/>
      <c r="M1291" s="1"/>
      <c r="N1291" s="1"/>
      <c r="O1291" s="1"/>
      <c r="P1291" s="1"/>
      <c r="Q1291" s="1"/>
    </row>
    <row r="1292" spans="1:17" x14ac:dyDescent="0.35">
      <c r="A1292" s="1"/>
      <c r="B1292" s="1"/>
      <c r="C1292" s="1"/>
      <c r="D1292" s="1"/>
      <c r="E1292" s="1"/>
      <c r="F1292" s="1"/>
      <c r="G1292" s="1"/>
      <c r="H1292" s="1"/>
      <c r="I1292" s="1"/>
      <c r="J1292" s="1"/>
      <c r="K1292" s="1"/>
      <c r="L1292" s="1"/>
      <c r="M1292" s="1"/>
      <c r="N1292" s="1"/>
      <c r="O1292" s="1"/>
      <c r="P1292" s="1"/>
      <c r="Q1292" s="1"/>
    </row>
    <row r="1293" spans="1:17" x14ac:dyDescent="0.35">
      <c r="A1293" s="1"/>
      <c r="B1293" s="1"/>
      <c r="C1293" s="1"/>
      <c r="D1293" s="1"/>
      <c r="E1293" s="1"/>
      <c r="F1293" s="1"/>
      <c r="G1293" s="1"/>
      <c r="H1293" s="1"/>
      <c r="I1293" s="1"/>
      <c r="J1293" s="1"/>
      <c r="K1293" s="1"/>
      <c r="L1293" s="1"/>
      <c r="M1293" s="1"/>
      <c r="N1293" s="1"/>
      <c r="O1293" s="1"/>
      <c r="P1293" s="1"/>
      <c r="Q1293" s="1"/>
    </row>
    <row r="1294" spans="1:17" x14ac:dyDescent="0.35">
      <c r="A1294" s="1"/>
      <c r="B1294" s="1"/>
      <c r="C1294" s="1"/>
      <c r="D1294" s="1"/>
      <c r="E1294" s="1"/>
      <c r="F1294" s="1"/>
      <c r="G1294" s="1"/>
      <c r="H1294" s="1"/>
      <c r="I1294" s="1"/>
      <c r="J1294" s="1"/>
      <c r="K1294" s="1"/>
      <c r="L1294" s="1"/>
      <c r="M1294" s="1"/>
      <c r="N1294" s="1"/>
      <c r="O1294" s="1"/>
      <c r="P1294" s="1"/>
      <c r="Q1294" s="1"/>
    </row>
    <row r="1295" spans="1:17" x14ac:dyDescent="0.35">
      <c r="A1295" s="1"/>
      <c r="B1295" s="1"/>
      <c r="C1295" s="1"/>
      <c r="D1295" s="1"/>
      <c r="E1295" s="1"/>
      <c r="F1295" s="1"/>
      <c r="G1295" s="1"/>
      <c r="H1295" s="1"/>
      <c r="I1295" s="1"/>
      <c r="J1295" s="1"/>
      <c r="K1295" s="1"/>
      <c r="L1295" s="1"/>
      <c r="M1295" s="1"/>
      <c r="N1295" s="1"/>
      <c r="O1295" s="1"/>
      <c r="P1295" s="1"/>
      <c r="Q1295" s="1"/>
    </row>
    <row r="1296" spans="1:17" x14ac:dyDescent="0.35">
      <c r="A1296" s="1"/>
      <c r="B1296" s="1"/>
      <c r="C1296" s="1"/>
      <c r="D1296" s="1"/>
      <c r="E1296" s="1"/>
      <c r="F1296" s="1"/>
      <c r="G1296" s="1"/>
      <c r="H1296" s="1"/>
      <c r="I1296" s="1"/>
      <c r="J1296" s="1"/>
      <c r="K1296" s="1"/>
      <c r="L1296" s="1"/>
      <c r="M1296" s="1"/>
      <c r="N1296" s="1"/>
      <c r="O1296" s="1"/>
      <c r="P1296" s="1"/>
      <c r="Q1296" s="1"/>
    </row>
    <row r="1297" spans="1:17" x14ac:dyDescent="0.35">
      <c r="A1297" s="1"/>
      <c r="B1297" s="1"/>
      <c r="C1297" s="1"/>
      <c r="D1297" s="1"/>
      <c r="E1297" s="1"/>
      <c r="F1297" s="1"/>
      <c r="G1297" s="1"/>
      <c r="H1297" s="1"/>
      <c r="I1297" s="1"/>
      <c r="J1297" s="1"/>
      <c r="K1297" s="1"/>
      <c r="L1297" s="1"/>
      <c r="M1297" s="1"/>
      <c r="N1297" s="1"/>
      <c r="O1297" s="1"/>
      <c r="P1297" s="1"/>
      <c r="Q1297" s="1"/>
    </row>
    <row r="1298" spans="1:17" x14ac:dyDescent="0.35">
      <c r="A1298" s="1"/>
      <c r="B1298" s="1"/>
      <c r="C1298" s="1"/>
      <c r="D1298" s="1"/>
      <c r="E1298" s="1"/>
      <c r="F1298" s="1"/>
      <c r="G1298" s="1"/>
      <c r="H1298" s="1"/>
      <c r="I1298" s="1"/>
      <c r="J1298" s="1"/>
      <c r="K1298" s="1"/>
      <c r="L1298" s="1"/>
      <c r="M1298" s="1"/>
      <c r="N1298" s="1"/>
      <c r="O1298" s="1"/>
      <c r="P1298" s="1"/>
      <c r="Q1298" s="1"/>
    </row>
    <row r="1299" spans="1:17" x14ac:dyDescent="0.35">
      <c r="A1299" s="1"/>
      <c r="B1299" s="1"/>
      <c r="C1299" s="1"/>
      <c r="D1299" s="1"/>
      <c r="E1299" s="1"/>
      <c r="F1299" s="1"/>
      <c r="G1299" s="1"/>
      <c r="H1299" s="1"/>
      <c r="I1299" s="1"/>
      <c r="J1299" s="1"/>
      <c r="K1299" s="1"/>
      <c r="L1299" s="1"/>
      <c r="M1299" s="1"/>
      <c r="N1299" s="1"/>
      <c r="O1299" s="1"/>
      <c r="P1299" s="1"/>
      <c r="Q1299" s="1"/>
    </row>
    <row r="1300" spans="1:17" x14ac:dyDescent="0.35">
      <c r="A1300" s="1"/>
      <c r="B1300" s="1"/>
      <c r="C1300" s="1"/>
      <c r="D1300" s="1"/>
      <c r="E1300" s="1"/>
      <c r="F1300" s="1"/>
      <c r="G1300" s="1"/>
      <c r="H1300" s="1"/>
      <c r="I1300" s="1"/>
      <c r="J1300" s="1"/>
      <c r="K1300" s="1"/>
      <c r="L1300" s="1"/>
      <c r="M1300" s="1"/>
      <c r="N1300" s="1"/>
      <c r="O1300" s="1"/>
      <c r="P1300" s="1"/>
      <c r="Q1300" s="1"/>
    </row>
    <row r="1301" spans="1:17" x14ac:dyDescent="0.35">
      <c r="A1301" s="1"/>
      <c r="B1301" s="1"/>
      <c r="C1301" s="1"/>
      <c r="D1301" s="1"/>
      <c r="E1301" s="1"/>
      <c r="F1301" s="1"/>
      <c r="G1301" s="1"/>
      <c r="H1301" s="1"/>
      <c r="I1301" s="1"/>
      <c r="J1301" s="1"/>
      <c r="K1301" s="1"/>
      <c r="L1301" s="1"/>
      <c r="M1301" s="1"/>
      <c r="N1301" s="1"/>
      <c r="O1301" s="1"/>
      <c r="P1301" s="1"/>
      <c r="Q1301" s="1"/>
    </row>
    <row r="1302" spans="1:17" x14ac:dyDescent="0.35">
      <c r="A1302" s="1"/>
      <c r="B1302" s="1"/>
      <c r="C1302" s="1"/>
      <c r="D1302" s="1"/>
      <c r="E1302" s="1"/>
      <c r="F1302" s="1"/>
      <c r="G1302" s="1"/>
      <c r="H1302" s="1"/>
      <c r="I1302" s="1"/>
      <c r="J1302" s="1"/>
      <c r="K1302" s="1"/>
      <c r="L1302" s="1"/>
      <c r="M1302" s="1"/>
      <c r="N1302" s="1"/>
      <c r="O1302" s="1"/>
      <c r="P1302" s="1"/>
      <c r="Q1302" s="1"/>
    </row>
    <row r="1303" spans="1:17" x14ac:dyDescent="0.35">
      <c r="A1303" s="1"/>
      <c r="B1303" s="1"/>
      <c r="C1303" s="1"/>
      <c r="D1303" s="1"/>
      <c r="E1303" s="1"/>
      <c r="F1303" s="1"/>
      <c r="G1303" s="1"/>
      <c r="H1303" s="1"/>
      <c r="I1303" s="1"/>
      <c r="J1303" s="1"/>
      <c r="K1303" s="1"/>
      <c r="L1303" s="1"/>
      <c r="M1303" s="1"/>
      <c r="N1303" s="1"/>
      <c r="O1303" s="1"/>
      <c r="P1303" s="1"/>
      <c r="Q1303" s="1"/>
    </row>
    <row r="1304" spans="1:17" x14ac:dyDescent="0.35">
      <c r="A1304" s="1"/>
      <c r="B1304" s="1"/>
      <c r="C1304" s="1"/>
      <c r="D1304" s="1"/>
      <c r="E1304" s="1"/>
      <c r="F1304" s="1"/>
      <c r="G1304" s="1"/>
      <c r="H1304" s="1"/>
      <c r="I1304" s="1"/>
      <c r="J1304" s="1"/>
      <c r="K1304" s="1"/>
      <c r="L1304" s="1"/>
      <c r="M1304" s="1"/>
      <c r="N1304" s="1"/>
      <c r="O1304" s="1"/>
      <c r="P1304" s="1"/>
      <c r="Q1304" s="1"/>
    </row>
    <row r="1305" spans="1:17" x14ac:dyDescent="0.35">
      <c r="A1305" s="1"/>
      <c r="B1305" s="1"/>
      <c r="C1305" s="1"/>
      <c r="D1305" s="1"/>
      <c r="E1305" s="1"/>
      <c r="F1305" s="1"/>
      <c r="G1305" s="1"/>
      <c r="H1305" s="1"/>
      <c r="I1305" s="1"/>
      <c r="J1305" s="1"/>
      <c r="K1305" s="1"/>
      <c r="L1305" s="1"/>
      <c r="M1305" s="1"/>
      <c r="N1305" s="1"/>
      <c r="O1305" s="1"/>
      <c r="P1305" s="1"/>
      <c r="Q1305" s="1"/>
    </row>
    <row r="1306" spans="1:17" x14ac:dyDescent="0.35">
      <c r="A1306" s="1"/>
      <c r="B1306" s="1"/>
      <c r="C1306" s="1"/>
      <c r="D1306" s="1"/>
      <c r="E1306" s="1"/>
      <c r="F1306" s="1"/>
      <c r="G1306" s="1"/>
      <c r="H1306" s="1"/>
      <c r="I1306" s="1"/>
      <c r="J1306" s="1"/>
      <c r="K1306" s="1"/>
      <c r="L1306" s="1"/>
      <c r="M1306" s="1"/>
      <c r="N1306" s="1"/>
      <c r="O1306" s="1"/>
      <c r="P1306" s="1"/>
      <c r="Q1306" s="1"/>
    </row>
    <row r="1307" spans="1:17" x14ac:dyDescent="0.35">
      <c r="A1307" s="1"/>
      <c r="B1307" s="1"/>
      <c r="C1307" s="1"/>
      <c r="D1307" s="1"/>
      <c r="E1307" s="1"/>
      <c r="F1307" s="1"/>
      <c r="G1307" s="1"/>
      <c r="H1307" s="1"/>
      <c r="I1307" s="1"/>
      <c r="J1307" s="1"/>
      <c r="K1307" s="1"/>
      <c r="L1307" s="1"/>
      <c r="M1307" s="1"/>
      <c r="N1307" s="1"/>
      <c r="O1307" s="1"/>
      <c r="P1307" s="1"/>
      <c r="Q1307" s="1"/>
    </row>
    <row r="1308" spans="1:17" x14ac:dyDescent="0.35">
      <c r="A1308" s="1"/>
      <c r="B1308" s="1"/>
      <c r="C1308" s="1"/>
      <c r="D1308" s="1"/>
      <c r="E1308" s="1"/>
      <c r="F1308" s="1"/>
      <c r="G1308" s="1"/>
      <c r="H1308" s="1"/>
      <c r="I1308" s="1"/>
      <c r="J1308" s="1"/>
      <c r="K1308" s="1"/>
      <c r="L1308" s="1"/>
      <c r="M1308" s="1"/>
      <c r="N1308" s="1"/>
      <c r="O1308" s="1"/>
      <c r="P1308" s="1"/>
      <c r="Q1308" s="1"/>
    </row>
    <row r="1309" spans="1:17" x14ac:dyDescent="0.35">
      <c r="A1309" s="1"/>
      <c r="B1309" s="1"/>
      <c r="C1309" s="1"/>
      <c r="D1309" s="1"/>
      <c r="E1309" s="1"/>
      <c r="F1309" s="1"/>
      <c r="G1309" s="1"/>
      <c r="H1309" s="1"/>
      <c r="I1309" s="1"/>
      <c r="J1309" s="1"/>
      <c r="K1309" s="1"/>
      <c r="L1309" s="1"/>
      <c r="M1309" s="1"/>
      <c r="N1309" s="1"/>
      <c r="O1309" s="1"/>
      <c r="P1309" s="1"/>
      <c r="Q1309" s="1"/>
    </row>
    <row r="1310" spans="1:17" x14ac:dyDescent="0.35">
      <c r="A1310" s="1"/>
      <c r="B1310" s="1"/>
      <c r="C1310" s="1"/>
      <c r="D1310" s="1"/>
      <c r="E1310" s="1"/>
      <c r="F1310" s="1"/>
      <c r="G1310" s="1"/>
      <c r="H1310" s="1"/>
      <c r="I1310" s="1"/>
      <c r="J1310" s="1"/>
      <c r="K1310" s="1"/>
      <c r="L1310" s="1"/>
      <c r="M1310" s="1"/>
      <c r="N1310" s="1"/>
      <c r="O1310" s="1"/>
      <c r="P1310" s="1"/>
      <c r="Q1310" s="1"/>
    </row>
    <row r="1311" spans="1:17" x14ac:dyDescent="0.35">
      <c r="A1311" s="1"/>
      <c r="B1311" s="1"/>
      <c r="C1311" s="1"/>
      <c r="D1311" s="1"/>
      <c r="E1311" s="1"/>
      <c r="F1311" s="1"/>
      <c r="G1311" s="1"/>
      <c r="H1311" s="1"/>
      <c r="I1311" s="1"/>
      <c r="J1311" s="1"/>
      <c r="K1311" s="1"/>
      <c r="L1311" s="1"/>
      <c r="M1311" s="1"/>
      <c r="N1311" s="1"/>
      <c r="O1311" s="1"/>
      <c r="P1311" s="1"/>
      <c r="Q1311" s="1"/>
    </row>
    <row r="1312" spans="1:17" x14ac:dyDescent="0.35">
      <c r="A1312" s="1"/>
      <c r="B1312" s="1"/>
      <c r="C1312" s="1"/>
      <c r="D1312" s="1"/>
      <c r="E1312" s="1"/>
      <c r="F1312" s="1"/>
      <c r="G1312" s="1"/>
      <c r="H1312" s="1"/>
      <c r="I1312" s="1"/>
      <c r="J1312" s="1"/>
      <c r="K1312" s="1"/>
      <c r="L1312" s="1"/>
      <c r="M1312" s="1"/>
      <c r="N1312" s="1"/>
      <c r="O1312" s="1"/>
      <c r="P1312" s="1"/>
      <c r="Q1312" s="1"/>
    </row>
    <row r="1313" spans="1:17" x14ac:dyDescent="0.35">
      <c r="A1313" s="1"/>
      <c r="B1313" s="1"/>
      <c r="C1313" s="1"/>
      <c r="D1313" s="1"/>
      <c r="E1313" s="1"/>
      <c r="F1313" s="1"/>
      <c r="G1313" s="1"/>
      <c r="H1313" s="1"/>
      <c r="I1313" s="1"/>
      <c r="J1313" s="1"/>
      <c r="K1313" s="1"/>
      <c r="L1313" s="1"/>
      <c r="M1313" s="1"/>
      <c r="N1313" s="1"/>
      <c r="O1313" s="1"/>
      <c r="P1313" s="1"/>
      <c r="Q1313" s="1"/>
    </row>
    <row r="1314" spans="1:17" x14ac:dyDescent="0.35">
      <c r="A1314" s="1"/>
      <c r="B1314" s="1"/>
      <c r="C1314" s="1"/>
      <c r="D1314" s="1"/>
      <c r="E1314" s="1"/>
      <c r="F1314" s="1"/>
      <c r="G1314" s="1"/>
      <c r="H1314" s="1"/>
      <c r="I1314" s="1"/>
      <c r="J1314" s="1"/>
      <c r="K1314" s="1"/>
      <c r="L1314" s="1"/>
      <c r="M1314" s="1"/>
      <c r="N1314" s="1"/>
      <c r="O1314" s="1"/>
      <c r="P1314" s="1"/>
      <c r="Q1314" s="1"/>
    </row>
    <row r="1315" spans="1:17" x14ac:dyDescent="0.35">
      <c r="A1315" s="1"/>
      <c r="B1315" s="1"/>
      <c r="C1315" s="1"/>
      <c r="D1315" s="1"/>
      <c r="E1315" s="1"/>
      <c r="F1315" s="1"/>
      <c r="G1315" s="1"/>
      <c r="H1315" s="1"/>
      <c r="I1315" s="1"/>
      <c r="J1315" s="1"/>
      <c r="K1315" s="1"/>
      <c r="L1315" s="1"/>
      <c r="M1315" s="1"/>
      <c r="N1315" s="1"/>
      <c r="O1315" s="1"/>
      <c r="P1315" s="1"/>
      <c r="Q1315" s="1"/>
    </row>
    <row r="1316" spans="1:17" x14ac:dyDescent="0.35">
      <c r="A1316" s="1"/>
      <c r="B1316" s="1"/>
      <c r="C1316" s="1"/>
      <c r="D1316" s="1"/>
      <c r="E1316" s="1"/>
      <c r="F1316" s="1"/>
      <c r="G1316" s="1"/>
      <c r="H1316" s="1"/>
      <c r="I1316" s="1"/>
      <c r="J1316" s="1"/>
      <c r="K1316" s="1"/>
      <c r="L1316" s="1"/>
      <c r="M1316" s="1"/>
      <c r="N1316" s="1"/>
      <c r="O1316" s="1"/>
      <c r="P1316" s="1"/>
      <c r="Q1316" s="1"/>
    </row>
    <row r="1317" spans="1:17" x14ac:dyDescent="0.35">
      <c r="A1317" s="1"/>
      <c r="B1317" s="1"/>
      <c r="C1317" s="1"/>
      <c r="D1317" s="1"/>
      <c r="E1317" s="1"/>
      <c r="F1317" s="1"/>
      <c r="G1317" s="1"/>
      <c r="H1317" s="1"/>
      <c r="I1317" s="1"/>
      <c r="J1317" s="1"/>
      <c r="K1317" s="1"/>
      <c r="L1317" s="1"/>
      <c r="M1317" s="1"/>
      <c r="N1317" s="1"/>
      <c r="O1317" s="1"/>
      <c r="P1317" s="1"/>
      <c r="Q1317" s="1"/>
    </row>
    <row r="1318" spans="1:17" x14ac:dyDescent="0.35">
      <c r="A1318" s="1"/>
      <c r="B1318" s="1"/>
      <c r="C1318" s="1"/>
      <c r="D1318" s="1"/>
      <c r="E1318" s="1"/>
      <c r="F1318" s="1"/>
      <c r="G1318" s="1"/>
      <c r="H1318" s="1"/>
      <c r="I1318" s="1"/>
      <c r="J1318" s="1"/>
      <c r="K1318" s="1"/>
      <c r="L1318" s="1"/>
      <c r="M1318" s="1"/>
      <c r="N1318" s="1"/>
      <c r="O1318" s="1"/>
      <c r="P1318" s="1"/>
      <c r="Q1318" s="1"/>
    </row>
    <row r="1319" spans="1:17" x14ac:dyDescent="0.35">
      <c r="A1319" s="1"/>
      <c r="B1319" s="1"/>
      <c r="C1319" s="1"/>
      <c r="D1319" s="1"/>
      <c r="E1319" s="1"/>
      <c r="F1319" s="1"/>
      <c r="G1319" s="1"/>
      <c r="H1319" s="1"/>
      <c r="I1319" s="1"/>
      <c r="J1319" s="1"/>
      <c r="K1319" s="1"/>
      <c r="L1319" s="1"/>
      <c r="M1319" s="1"/>
      <c r="N1319" s="1"/>
      <c r="O1319" s="1"/>
      <c r="P1319" s="1"/>
      <c r="Q1319" s="1"/>
    </row>
    <row r="1320" spans="1:17" x14ac:dyDescent="0.35">
      <c r="A1320" s="1"/>
      <c r="B1320" s="1"/>
      <c r="C1320" s="1"/>
      <c r="D1320" s="1"/>
      <c r="E1320" s="1"/>
      <c r="F1320" s="1"/>
      <c r="G1320" s="1"/>
      <c r="H1320" s="1"/>
      <c r="I1320" s="1"/>
      <c r="J1320" s="1"/>
      <c r="K1320" s="1"/>
      <c r="L1320" s="1"/>
      <c r="M1320" s="1"/>
      <c r="N1320" s="1"/>
      <c r="O1320" s="1"/>
      <c r="P1320" s="1"/>
      <c r="Q1320" s="1"/>
    </row>
    <row r="1321" spans="1:17" x14ac:dyDescent="0.35">
      <c r="A1321" s="1"/>
      <c r="B1321" s="1"/>
      <c r="C1321" s="1"/>
      <c r="D1321" s="1"/>
      <c r="E1321" s="1"/>
      <c r="F1321" s="1"/>
      <c r="G1321" s="1"/>
      <c r="H1321" s="1"/>
      <c r="I1321" s="1"/>
      <c r="J1321" s="1"/>
      <c r="K1321" s="1"/>
      <c r="L1321" s="1"/>
      <c r="M1321" s="1"/>
      <c r="N1321" s="1"/>
      <c r="O1321" s="1"/>
      <c r="P1321" s="1"/>
      <c r="Q1321" s="1"/>
    </row>
    <row r="1322" spans="1:17" x14ac:dyDescent="0.35">
      <c r="A1322" s="1"/>
      <c r="B1322" s="1"/>
      <c r="C1322" s="1"/>
      <c r="D1322" s="1"/>
      <c r="E1322" s="1"/>
      <c r="F1322" s="1"/>
      <c r="G1322" s="1"/>
      <c r="H1322" s="1"/>
      <c r="I1322" s="1"/>
      <c r="J1322" s="1"/>
      <c r="K1322" s="1"/>
      <c r="L1322" s="1"/>
      <c r="M1322" s="1"/>
      <c r="N1322" s="1"/>
      <c r="O1322" s="1"/>
      <c r="P1322" s="1"/>
      <c r="Q1322" s="1"/>
    </row>
    <row r="1323" spans="1:17" x14ac:dyDescent="0.35">
      <c r="A1323" s="1"/>
      <c r="B1323" s="1"/>
      <c r="C1323" s="1"/>
      <c r="D1323" s="1"/>
      <c r="E1323" s="1"/>
      <c r="F1323" s="1"/>
      <c r="G1323" s="1"/>
      <c r="H1323" s="1"/>
      <c r="I1323" s="1"/>
      <c r="J1323" s="1"/>
      <c r="K1323" s="1"/>
      <c r="L1323" s="1"/>
      <c r="M1323" s="1"/>
      <c r="N1323" s="1"/>
      <c r="O1323" s="1"/>
      <c r="P1323" s="1"/>
      <c r="Q1323" s="1"/>
    </row>
    <row r="1324" spans="1:17" x14ac:dyDescent="0.35">
      <c r="A1324" s="1"/>
      <c r="B1324" s="1"/>
      <c r="C1324" s="1"/>
      <c r="D1324" s="1"/>
      <c r="E1324" s="1"/>
      <c r="F1324" s="1"/>
      <c r="G1324" s="1"/>
      <c r="H1324" s="1"/>
      <c r="I1324" s="1"/>
      <c r="J1324" s="1"/>
      <c r="K1324" s="1"/>
      <c r="L1324" s="1"/>
      <c r="M1324" s="1"/>
      <c r="N1324" s="1"/>
      <c r="O1324" s="1"/>
      <c r="P1324" s="1"/>
      <c r="Q1324" s="1"/>
    </row>
    <row r="1325" spans="1:17" x14ac:dyDescent="0.35">
      <c r="A1325" s="1"/>
      <c r="B1325" s="1"/>
      <c r="C1325" s="1"/>
      <c r="D1325" s="1"/>
      <c r="E1325" s="1"/>
      <c r="F1325" s="1"/>
      <c r="G1325" s="1"/>
      <c r="H1325" s="1"/>
      <c r="I1325" s="1"/>
      <c r="J1325" s="1"/>
      <c r="K1325" s="1"/>
      <c r="L1325" s="1"/>
      <c r="M1325" s="1"/>
      <c r="N1325" s="1"/>
      <c r="O1325" s="1"/>
      <c r="P1325" s="1"/>
      <c r="Q1325" s="1"/>
    </row>
    <row r="1326" spans="1:17" x14ac:dyDescent="0.35">
      <c r="A1326" s="1"/>
      <c r="B1326" s="1"/>
      <c r="C1326" s="1"/>
      <c r="D1326" s="1"/>
      <c r="E1326" s="1"/>
      <c r="F1326" s="1"/>
      <c r="G1326" s="1"/>
      <c r="H1326" s="1"/>
      <c r="I1326" s="1"/>
      <c r="J1326" s="1"/>
      <c r="K1326" s="1"/>
      <c r="L1326" s="1"/>
      <c r="M1326" s="1"/>
      <c r="N1326" s="1"/>
      <c r="O1326" s="1"/>
      <c r="P1326" s="1"/>
      <c r="Q1326" s="1"/>
    </row>
    <row r="1327" spans="1:17" x14ac:dyDescent="0.35">
      <c r="A1327" s="1"/>
      <c r="B1327" s="1"/>
      <c r="C1327" s="1"/>
      <c r="D1327" s="1"/>
      <c r="E1327" s="1"/>
      <c r="F1327" s="1"/>
      <c r="G1327" s="1"/>
      <c r="H1327" s="1"/>
      <c r="I1327" s="1"/>
      <c r="J1327" s="1"/>
      <c r="K1327" s="1"/>
      <c r="L1327" s="1"/>
      <c r="M1327" s="1"/>
      <c r="N1327" s="1"/>
      <c r="O1327" s="1"/>
      <c r="P1327" s="1"/>
      <c r="Q1327" s="1"/>
    </row>
    <row r="1328" spans="1:17" x14ac:dyDescent="0.35">
      <c r="A1328" s="1"/>
      <c r="B1328" s="1"/>
      <c r="C1328" s="1"/>
      <c r="D1328" s="1"/>
      <c r="E1328" s="1"/>
      <c r="F1328" s="1"/>
      <c r="G1328" s="1"/>
      <c r="H1328" s="1"/>
      <c r="I1328" s="1"/>
      <c r="J1328" s="1"/>
      <c r="K1328" s="1"/>
      <c r="L1328" s="1"/>
      <c r="M1328" s="1"/>
      <c r="N1328" s="1"/>
      <c r="O1328" s="1"/>
      <c r="P1328" s="1"/>
      <c r="Q1328" s="1"/>
    </row>
    <row r="1329" spans="1:17" x14ac:dyDescent="0.35">
      <c r="A1329" s="1"/>
      <c r="B1329" s="1"/>
      <c r="C1329" s="1"/>
      <c r="D1329" s="1"/>
      <c r="E1329" s="1"/>
      <c r="F1329" s="1"/>
      <c r="G1329" s="1"/>
      <c r="H1329" s="1"/>
      <c r="I1329" s="1"/>
      <c r="J1329" s="1"/>
      <c r="K1329" s="1"/>
      <c r="L1329" s="1"/>
      <c r="M1329" s="1"/>
      <c r="N1329" s="1"/>
      <c r="O1329" s="1"/>
      <c r="P1329" s="1"/>
      <c r="Q1329" s="1"/>
    </row>
    <row r="1330" spans="1:17" x14ac:dyDescent="0.35">
      <c r="A1330" s="1"/>
      <c r="B1330" s="1"/>
      <c r="C1330" s="1"/>
      <c r="D1330" s="1"/>
      <c r="E1330" s="1"/>
      <c r="F1330" s="1"/>
      <c r="G1330" s="1"/>
      <c r="H1330" s="1"/>
      <c r="I1330" s="1"/>
      <c r="J1330" s="1"/>
      <c r="K1330" s="1"/>
      <c r="L1330" s="1"/>
      <c r="M1330" s="1"/>
      <c r="N1330" s="1"/>
      <c r="O1330" s="1"/>
      <c r="P1330" s="1"/>
      <c r="Q1330" s="1"/>
    </row>
    <row r="1331" spans="1:17" x14ac:dyDescent="0.35">
      <c r="A1331" s="1"/>
      <c r="B1331" s="1"/>
      <c r="C1331" s="1"/>
      <c r="D1331" s="1"/>
      <c r="E1331" s="1"/>
      <c r="F1331" s="1"/>
      <c r="G1331" s="1"/>
      <c r="H1331" s="1"/>
      <c r="I1331" s="1"/>
      <c r="J1331" s="1"/>
      <c r="K1331" s="1"/>
      <c r="L1331" s="1"/>
      <c r="M1331" s="1"/>
      <c r="N1331" s="1"/>
      <c r="O1331" s="1"/>
      <c r="P1331" s="1"/>
      <c r="Q1331" s="1"/>
    </row>
    <row r="1332" spans="1:17" x14ac:dyDescent="0.35">
      <c r="A1332" s="1"/>
      <c r="B1332" s="1"/>
      <c r="C1332" s="1"/>
      <c r="D1332" s="1"/>
      <c r="E1332" s="1"/>
      <c r="F1332" s="1"/>
      <c r="G1332" s="1"/>
      <c r="H1332" s="1"/>
      <c r="I1332" s="1"/>
      <c r="J1332" s="1"/>
      <c r="K1332" s="1"/>
      <c r="L1332" s="1"/>
      <c r="M1332" s="1"/>
      <c r="N1332" s="1"/>
      <c r="O1332" s="1"/>
      <c r="P1332" s="1"/>
      <c r="Q1332" s="1"/>
    </row>
    <row r="1333" spans="1:17" x14ac:dyDescent="0.35">
      <c r="A1333" s="1"/>
      <c r="B1333" s="1"/>
      <c r="C1333" s="1"/>
      <c r="D1333" s="1"/>
      <c r="E1333" s="1"/>
      <c r="F1333" s="1"/>
      <c r="G1333" s="1"/>
      <c r="H1333" s="1"/>
      <c r="I1333" s="1"/>
      <c r="J1333" s="1"/>
      <c r="K1333" s="1"/>
      <c r="L1333" s="1"/>
      <c r="M1333" s="1"/>
      <c r="N1333" s="1"/>
      <c r="O1333" s="1"/>
      <c r="P1333" s="1"/>
      <c r="Q1333" s="1"/>
    </row>
    <row r="1334" spans="1:17" x14ac:dyDescent="0.35">
      <c r="A1334" s="1"/>
      <c r="B1334" s="1"/>
      <c r="C1334" s="1"/>
      <c r="D1334" s="1"/>
      <c r="E1334" s="1"/>
      <c r="F1334" s="1"/>
      <c r="G1334" s="1"/>
      <c r="H1334" s="1"/>
      <c r="I1334" s="1"/>
      <c r="J1334" s="1"/>
      <c r="K1334" s="1"/>
      <c r="L1334" s="1"/>
      <c r="M1334" s="1"/>
      <c r="N1334" s="1"/>
      <c r="O1334" s="1"/>
      <c r="P1334" s="1"/>
      <c r="Q1334" s="1"/>
    </row>
    <row r="1335" spans="1:17" x14ac:dyDescent="0.35">
      <c r="A1335" s="1"/>
      <c r="B1335" s="1"/>
      <c r="C1335" s="1"/>
      <c r="D1335" s="1"/>
      <c r="E1335" s="1"/>
      <c r="F1335" s="1"/>
      <c r="G1335" s="1"/>
      <c r="H1335" s="1"/>
      <c r="I1335" s="1"/>
      <c r="J1335" s="1"/>
      <c r="K1335" s="1"/>
      <c r="L1335" s="1"/>
      <c r="M1335" s="1"/>
      <c r="N1335" s="1"/>
      <c r="O1335" s="1"/>
      <c r="P1335" s="1"/>
      <c r="Q1335" s="1"/>
    </row>
    <row r="1336" spans="1:17" x14ac:dyDescent="0.35">
      <c r="A1336" s="1"/>
      <c r="B1336" s="1"/>
      <c r="C1336" s="1"/>
      <c r="D1336" s="1"/>
      <c r="E1336" s="1"/>
      <c r="F1336" s="1"/>
      <c r="G1336" s="1"/>
      <c r="H1336" s="1"/>
      <c r="I1336" s="1"/>
      <c r="J1336" s="1"/>
      <c r="K1336" s="1"/>
      <c r="L1336" s="1"/>
      <c r="M1336" s="1"/>
      <c r="N1336" s="1"/>
      <c r="O1336" s="1"/>
      <c r="P1336" s="1"/>
      <c r="Q1336" s="1"/>
    </row>
    <row r="1337" spans="1:17" x14ac:dyDescent="0.35">
      <c r="A1337" s="1"/>
      <c r="B1337" s="1"/>
      <c r="C1337" s="1"/>
      <c r="D1337" s="1"/>
      <c r="E1337" s="1"/>
      <c r="F1337" s="1"/>
      <c r="G1337" s="1"/>
      <c r="H1337" s="1"/>
      <c r="I1337" s="1"/>
      <c r="J1337" s="1"/>
      <c r="K1337" s="1"/>
      <c r="L1337" s="1"/>
      <c r="M1337" s="1"/>
      <c r="N1337" s="1"/>
      <c r="O1337" s="1"/>
      <c r="P1337" s="1"/>
      <c r="Q1337" s="1"/>
    </row>
    <row r="1338" spans="1:17" x14ac:dyDescent="0.35">
      <c r="A1338" s="1"/>
      <c r="B1338" s="1"/>
      <c r="C1338" s="1"/>
      <c r="D1338" s="1"/>
      <c r="E1338" s="1"/>
      <c r="F1338" s="1"/>
      <c r="G1338" s="1"/>
      <c r="H1338" s="1"/>
      <c r="I1338" s="1"/>
      <c r="J1338" s="1"/>
      <c r="K1338" s="1"/>
      <c r="L1338" s="1"/>
      <c r="M1338" s="1"/>
      <c r="N1338" s="1"/>
      <c r="O1338" s="1"/>
      <c r="P1338" s="1"/>
      <c r="Q1338" s="1"/>
    </row>
    <row r="1339" spans="1:17" x14ac:dyDescent="0.35">
      <c r="A1339" s="1"/>
      <c r="B1339" s="1"/>
      <c r="C1339" s="1"/>
      <c r="D1339" s="1"/>
      <c r="E1339" s="1"/>
      <c r="F1339" s="1"/>
      <c r="G1339" s="1"/>
      <c r="H1339" s="1"/>
      <c r="I1339" s="1"/>
      <c r="J1339" s="1"/>
      <c r="K1339" s="1"/>
      <c r="L1339" s="1"/>
      <c r="M1339" s="1"/>
      <c r="N1339" s="1"/>
      <c r="O1339" s="1"/>
      <c r="P1339" s="1"/>
      <c r="Q1339" s="1"/>
    </row>
    <row r="1340" spans="1:17" x14ac:dyDescent="0.35">
      <c r="A1340" s="1"/>
      <c r="B1340" s="1"/>
      <c r="C1340" s="1"/>
      <c r="D1340" s="1"/>
      <c r="E1340" s="1"/>
      <c r="F1340" s="1"/>
      <c r="G1340" s="1"/>
      <c r="H1340" s="1"/>
      <c r="I1340" s="1"/>
      <c r="J1340" s="1"/>
      <c r="K1340" s="1"/>
      <c r="L1340" s="1"/>
      <c r="M1340" s="1"/>
      <c r="N1340" s="1"/>
      <c r="O1340" s="1"/>
      <c r="P1340" s="1"/>
      <c r="Q1340" s="1"/>
    </row>
    <row r="1341" spans="1:17" x14ac:dyDescent="0.35">
      <c r="A1341" s="1"/>
      <c r="B1341" s="1"/>
      <c r="C1341" s="1"/>
      <c r="D1341" s="1"/>
      <c r="E1341" s="1"/>
      <c r="F1341" s="1"/>
      <c r="G1341" s="1"/>
      <c r="H1341" s="1"/>
      <c r="I1341" s="1"/>
      <c r="J1341" s="1"/>
      <c r="K1341" s="1"/>
      <c r="L1341" s="1"/>
      <c r="M1341" s="1"/>
      <c r="N1341" s="1"/>
      <c r="O1341" s="1"/>
      <c r="P1341" s="1"/>
      <c r="Q1341" s="1"/>
    </row>
    <row r="1342" spans="1:17" x14ac:dyDescent="0.35">
      <c r="A1342" s="1"/>
      <c r="B1342" s="1"/>
      <c r="C1342" s="1"/>
      <c r="D1342" s="1"/>
      <c r="E1342" s="1"/>
      <c r="F1342" s="1"/>
      <c r="G1342" s="1"/>
      <c r="H1342" s="1"/>
      <c r="I1342" s="1"/>
      <c r="J1342" s="1"/>
      <c r="K1342" s="1"/>
      <c r="L1342" s="1"/>
      <c r="M1342" s="1"/>
      <c r="N1342" s="1"/>
      <c r="O1342" s="1"/>
      <c r="P1342" s="1"/>
      <c r="Q1342" s="1"/>
    </row>
    <row r="1343" spans="1:17" x14ac:dyDescent="0.35">
      <c r="A1343" s="1"/>
      <c r="B1343" s="1"/>
      <c r="C1343" s="1"/>
      <c r="D1343" s="1"/>
      <c r="E1343" s="1"/>
      <c r="F1343" s="1"/>
      <c r="G1343" s="1"/>
      <c r="H1343" s="1"/>
      <c r="I1343" s="1"/>
      <c r="J1343" s="1"/>
      <c r="K1343" s="1"/>
      <c r="L1343" s="1"/>
      <c r="M1343" s="1"/>
      <c r="N1343" s="1"/>
      <c r="O1343" s="1"/>
      <c r="P1343" s="1"/>
      <c r="Q1343" s="1"/>
    </row>
    <row r="1344" spans="1:17" x14ac:dyDescent="0.35">
      <c r="A1344" s="1"/>
      <c r="B1344" s="1"/>
      <c r="C1344" s="1"/>
      <c r="D1344" s="1"/>
      <c r="E1344" s="1"/>
      <c r="F1344" s="1"/>
      <c r="G1344" s="1"/>
      <c r="H1344" s="1"/>
      <c r="I1344" s="1"/>
      <c r="J1344" s="1"/>
      <c r="K1344" s="1"/>
      <c r="L1344" s="1"/>
      <c r="M1344" s="1"/>
      <c r="N1344" s="1"/>
      <c r="O1344" s="1"/>
      <c r="P1344" s="1"/>
      <c r="Q1344" s="1"/>
    </row>
    <row r="1345" spans="1:17" x14ac:dyDescent="0.35">
      <c r="A1345" s="1"/>
      <c r="B1345" s="1"/>
      <c r="C1345" s="1"/>
      <c r="D1345" s="1"/>
      <c r="E1345" s="1"/>
      <c r="F1345" s="1"/>
      <c r="G1345" s="1"/>
      <c r="H1345" s="1"/>
      <c r="I1345" s="1"/>
      <c r="J1345" s="1"/>
      <c r="K1345" s="1"/>
      <c r="L1345" s="1"/>
      <c r="M1345" s="1"/>
      <c r="N1345" s="1"/>
      <c r="O1345" s="1"/>
      <c r="P1345" s="1"/>
      <c r="Q1345" s="1"/>
    </row>
    <row r="1346" spans="1:17" x14ac:dyDescent="0.35">
      <c r="A1346" s="1"/>
      <c r="B1346" s="1"/>
      <c r="C1346" s="1"/>
      <c r="D1346" s="1"/>
      <c r="E1346" s="1"/>
      <c r="F1346" s="1"/>
      <c r="G1346" s="1"/>
      <c r="H1346" s="1"/>
      <c r="I1346" s="1"/>
      <c r="J1346" s="1"/>
      <c r="K1346" s="1"/>
      <c r="L1346" s="1"/>
      <c r="M1346" s="1"/>
      <c r="N1346" s="1"/>
      <c r="O1346" s="1"/>
      <c r="P1346" s="1"/>
      <c r="Q1346" s="1"/>
    </row>
    <row r="1347" spans="1:17" x14ac:dyDescent="0.35">
      <c r="A1347" s="1"/>
      <c r="B1347" s="1"/>
      <c r="C1347" s="1"/>
      <c r="D1347" s="1"/>
      <c r="E1347" s="1"/>
      <c r="F1347" s="1"/>
      <c r="G1347" s="1"/>
      <c r="H1347" s="1"/>
      <c r="I1347" s="1"/>
      <c r="J1347" s="1"/>
      <c r="K1347" s="1"/>
      <c r="L1347" s="1"/>
      <c r="M1347" s="1"/>
      <c r="N1347" s="1"/>
      <c r="O1347" s="1"/>
      <c r="P1347" s="1"/>
      <c r="Q1347" s="1"/>
    </row>
    <row r="1348" spans="1:17" x14ac:dyDescent="0.35">
      <c r="A1348" s="1"/>
      <c r="B1348" s="1"/>
      <c r="C1348" s="1"/>
      <c r="D1348" s="1"/>
      <c r="E1348" s="1"/>
      <c r="F1348" s="1"/>
      <c r="G1348" s="1"/>
      <c r="H1348" s="1"/>
      <c r="I1348" s="1"/>
      <c r="J1348" s="1"/>
      <c r="K1348" s="1"/>
      <c r="L1348" s="1"/>
      <c r="M1348" s="1"/>
      <c r="N1348" s="1"/>
      <c r="O1348" s="1"/>
      <c r="P1348" s="1"/>
      <c r="Q1348" s="1"/>
    </row>
    <row r="1349" spans="1:17" x14ac:dyDescent="0.35">
      <c r="A1349" s="1"/>
      <c r="B1349" s="1"/>
      <c r="C1349" s="1"/>
      <c r="D1349" s="1"/>
      <c r="E1349" s="1"/>
      <c r="F1349" s="1"/>
      <c r="G1349" s="1"/>
      <c r="H1349" s="1"/>
      <c r="I1349" s="1"/>
      <c r="J1349" s="1"/>
      <c r="K1349" s="1"/>
      <c r="L1349" s="1"/>
      <c r="M1349" s="1"/>
      <c r="N1349" s="1"/>
      <c r="O1349" s="1"/>
      <c r="P1349" s="1"/>
      <c r="Q1349" s="1"/>
    </row>
    <row r="1350" spans="1:17" x14ac:dyDescent="0.35">
      <c r="A1350" s="1"/>
      <c r="B1350" s="1"/>
      <c r="C1350" s="1"/>
      <c r="D1350" s="1"/>
      <c r="E1350" s="1"/>
      <c r="F1350" s="1"/>
      <c r="G1350" s="1"/>
      <c r="H1350" s="1"/>
      <c r="I1350" s="1"/>
      <c r="J1350" s="1"/>
      <c r="K1350" s="1"/>
      <c r="L1350" s="1"/>
      <c r="M1350" s="1"/>
      <c r="N1350" s="1"/>
      <c r="O1350" s="1"/>
      <c r="P1350" s="1"/>
      <c r="Q1350" s="1"/>
    </row>
    <row r="1351" spans="1:17" x14ac:dyDescent="0.35">
      <c r="A1351" s="1"/>
      <c r="B1351" s="1"/>
      <c r="C1351" s="1"/>
      <c r="D1351" s="1"/>
      <c r="E1351" s="1"/>
      <c r="F1351" s="1"/>
      <c r="G1351" s="1"/>
      <c r="H1351" s="1"/>
      <c r="I1351" s="1"/>
      <c r="J1351" s="1"/>
      <c r="K1351" s="1"/>
      <c r="L1351" s="1"/>
      <c r="M1351" s="1"/>
      <c r="N1351" s="1"/>
      <c r="O1351" s="1"/>
      <c r="P1351" s="1"/>
      <c r="Q1351" s="1"/>
    </row>
    <row r="1352" spans="1:17" x14ac:dyDescent="0.35">
      <c r="A1352" s="1"/>
      <c r="B1352" s="1"/>
      <c r="C1352" s="1"/>
      <c r="D1352" s="1"/>
      <c r="E1352" s="1"/>
      <c r="F1352" s="1"/>
      <c r="G1352" s="1"/>
      <c r="H1352" s="1"/>
      <c r="I1352" s="1"/>
      <c r="J1352" s="1"/>
      <c r="K1352" s="1"/>
      <c r="L1352" s="1"/>
      <c r="M1352" s="1"/>
      <c r="N1352" s="1"/>
      <c r="O1352" s="1"/>
      <c r="P1352" s="1"/>
      <c r="Q1352" s="1"/>
    </row>
    <row r="1353" spans="1:17" x14ac:dyDescent="0.35">
      <c r="A1353" s="1"/>
      <c r="B1353" s="1"/>
      <c r="C1353" s="1"/>
      <c r="D1353" s="1"/>
      <c r="E1353" s="1"/>
      <c r="F1353" s="1"/>
      <c r="G1353" s="1"/>
      <c r="H1353" s="1"/>
      <c r="I1353" s="1"/>
      <c r="J1353" s="1"/>
      <c r="K1353" s="1"/>
      <c r="L1353" s="1"/>
      <c r="M1353" s="1"/>
      <c r="N1353" s="1"/>
      <c r="O1353" s="1"/>
      <c r="P1353" s="1"/>
      <c r="Q1353" s="1"/>
    </row>
    <row r="1354" spans="1:17" x14ac:dyDescent="0.35">
      <c r="A1354" s="1"/>
      <c r="B1354" s="1"/>
      <c r="C1354" s="1"/>
      <c r="D1354" s="1"/>
      <c r="E1354" s="1"/>
      <c r="F1354" s="1"/>
      <c r="G1354" s="1"/>
      <c r="H1354" s="1"/>
      <c r="I1354" s="1"/>
      <c r="J1354" s="1"/>
      <c r="K1354" s="1"/>
      <c r="L1354" s="1"/>
      <c r="M1354" s="1"/>
      <c r="N1354" s="1"/>
      <c r="O1354" s="1"/>
      <c r="P1354" s="1"/>
      <c r="Q1354" s="1"/>
    </row>
    <row r="1355" spans="1:17" x14ac:dyDescent="0.35">
      <c r="A1355" s="1"/>
      <c r="B1355" s="1"/>
      <c r="C1355" s="1"/>
      <c r="D1355" s="1"/>
      <c r="E1355" s="1"/>
      <c r="F1355" s="1"/>
      <c r="G1355" s="1"/>
      <c r="H1355" s="1"/>
      <c r="I1355" s="1"/>
      <c r="J1355" s="1"/>
      <c r="K1355" s="1"/>
      <c r="L1355" s="1"/>
      <c r="M1355" s="1"/>
      <c r="N1355" s="1"/>
      <c r="O1355" s="1"/>
      <c r="P1355" s="1"/>
      <c r="Q1355" s="1"/>
    </row>
    <row r="1356" spans="1:17" x14ac:dyDescent="0.35">
      <c r="A1356" s="1"/>
      <c r="B1356" s="1"/>
      <c r="C1356" s="1"/>
      <c r="D1356" s="1"/>
      <c r="E1356" s="1"/>
      <c r="F1356" s="1"/>
      <c r="G1356" s="1"/>
      <c r="H1356" s="1"/>
      <c r="I1356" s="1"/>
      <c r="J1356" s="1"/>
      <c r="K1356" s="1"/>
      <c r="L1356" s="1"/>
      <c r="M1356" s="1"/>
      <c r="N1356" s="1"/>
      <c r="O1356" s="1"/>
      <c r="P1356" s="1"/>
      <c r="Q1356" s="1"/>
    </row>
    <row r="1357" spans="1:17" x14ac:dyDescent="0.35">
      <c r="A1357" s="1"/>
      <c r="B1357" s="1"/>
      <c r="C1357" s="1"/>
      <c r="D1357" s="1"/>
      <c r="E1357" s="1"/>
      <c r="F1357" s="1"/>
      <c r="G1357" s="1"/>
      <c r="H1357" s="1"/>
      <c r="I1357" s="1"/>
      <c r="J1357" s="1"/>
      <c r="K1357" s="1"/>
      <c r="L1357" s="1"/>
      <c r="M1357" s="1"/>
      <c r="N1357" s="1"/>
      <c r="O1357" s="1"/>
      <c r="P1357" s="1"/>
      <c r="Q1357" s="1"/>
    </row>
    <row r="1358" spans="1:17" x14ac:dyDescent="0.35">
      <c r="A1358" s="1"/>
      <c r="B1358" s="1"/>
      <c r="C1358" s="1"/>
      <c r="D1358" s="1"/>
      <c r="E1358" s="1"/>
      <c r="F1358" s="1"/>
      <c r="G1358" s="1"/>
      <c r="H1358" s="1"/>
      <c r="I1358" s="1"/>
      <c r="J1358" s="1"/>
      <c r="K1358" s="1"/>
      <c r="L1358" s="1"/>
      <c r="M1358" s="1"/>
      <c r="N1358" s="1"/>
      <c r="O1358" s="1"/>
      <c r="P1358" s="1"/>
      <c r="Q1358" s="1"/>
    </row>
    <row r="1359" spans="1:17" x14ac:dyDescent="0.35">
      <c r="A1359" s="1"/>
      <c r="B1359" s="1"/>
      <c r="C1359" s="1"/>
      <c r="D1359" s="1"/>
      <c r="E1359" s="1"/>
      <c r="F1359" s="1"/>
      <c r="G1359" s="1"/>
      <c r="H1359" s="1"/>
      <c r="I1359" s="1"/>
      <c r="J1359" s="1"/>
      <c r="K1359" s="1"/>
      <c r="L1359" s="1"/>
      <c r="M1359" s="1"/>
      <c r="N1359" s="1"/>
      <c r="O1359" s="1"/>
      <c r="P1359" s="1"/>
      <c r="Q1359" s="1"/>
    </row>
    <row r="1360" spans="1:17" x14ac:dyDescent="0.35">
      <c r="A1360" s="1"/>
      <c r="B1360" s="1"/>
      <c r="C1360" s="1"/>
      <c r="D1360" s="1"/>
      <c r="E1360" s="1"/>
      <c r="F1360" s="1"/>
      <c r="G1360" s="1"/>
      <c r="H1360" s="1"/>
      <c r="I1360" s="1"/>
      <c r="J1360" s="1"/>
      <c r="K1360" s="1"/>
      <c r="L1360" s="1"/>
      <c r="M1360" s="1"/>
      <c r="N1360" s="1"/>
      <c r="O1360" s="1"/>
      <c r="P1360" s="1"/>
      <c r="Q1360" s="1"/>
    </row>
    <row r="1361" spans="1:17" x14ac:dyDescent="0.35">
      <c r="A1361" s="1"/>
      <c r="B1361" s="1"/>
      <c r="C1361" s="1"/>
      <c r="D1361" s="1"/>
      <c r="E1361" s="1"/>
      <c r="F1361" s="1"/>
      <c r="G1361" s="1"/>
      <c r="H1361" s="1"/>
      <c r="I1361" s="1"/>
      <c r="J1361" s="1"/>
      <c r="K1361" s="1"/>
      <c r="L1361" s="1"/>
      <c r="M1361" s="1"/>
      <c r="N1361" s="1"/>
      <c r="O1361" s="1"/>
      <c r="P1361" s="1"/>
      <c r="Q1361" s="1"/>
    </row>
    <row r="1362" spans="1:17" x14ac:dyDescent="0.35">
      <c r="A1362" s="1"/>
      <c r="B1362" s="1"/>
      <c r="C1362" s="1"/>
      <c r="D1362" s="1"/>
      <c r="E1362" s="1"/>
      <c r="F1362" s="1"/>
      <c r="G1362" s="1"/>
      <c r="H1362" s="1"/>
      <c r="I1362" s="1"/>
      <c r="J1362" s="1"/>
      <c r="K1362" s="1"/>
      <c r="L1362" s="1"/>
      <c r="M1362" s="1"/>
      <c r="N1362" s="1"/>
      <c r="O1362" s="1"/>
      <c r="P1362" s="1"/>
      <c r="Q1362" s="1"/>
    </row>
    <row r="1363" spans="1:17" x14ac:dyDescent="0.35">
      <c r="A1363" s="1"/>
      <c r="B1363" s="1"/>
      <c r="C1363" s="1"/>
      <c r="D1363" s="1"/>
      <c r="E1363" s="1"/>
      <c r="F1363" s="1"/>
      <c r="G1363" s="1"/>
      <c r="H1363" s="1"/>
      <c r="I1363" s="1"/>
      <c r="J1363" s="1"/>
      <c r="K1363" s="1"/>
      <c r="L1363" s="1"/>
      <c r="M1363" s="1"/>
      <c r="N1363" s="1"/>
      <c r="O1363" s="1"/>
      <c r="P1363" s="1"/>
      <c r="Q1363" s="1"/>
    </row>
    <row r="1364" spans="1:17" x14ac:dyDescent="0.35">
      <c r="A1364" s="1"/>
      <c r="B1364" s="1"/>
      <c r="C1364" s="1"/>
      <c r="D1364" s="1"/>
      <c r="E1364" s="1"/>
      <c r="F1364" s="1"/>
      <c r="G1364" s="1"/>
      <c r="H1364" s="1"/>
      <c r="I1364" s="1"/>
      <c r="J1364" s="1"/>
      <c r="K1364" s="1"/>
      <c r="L1364" s="1"/>
      <c r="M1364" s="1"/>
      <c r="N1364" s="1"/>
      <c r="O1364" s="1"/>
      <c r="P1364" s="1"/>
      <c r="Q1364" s="1"/>
    </row>
    <row r="1365" spans="1:17" x14ac:dyDescent="0.35">
      <c r="A1365" s="1"/>
      <c r="B1365" s="1"/>
      <c r="C1365" s="1"/>
      <c r="D1365" s="1"/>
      <c r="E1365" s="1"/>
      <c r="F1365" s="1"/>
      <c r="G1365" s="1"/>
      <c r="H1365" s="1"/>
      <c r="I1365" s="1"/>
      <c r="J1365" s="1"/>
      <c r="K1365" s="1"/>
      <c r="L1365" s="1"/>
      <c r="M1365" s="1"/>
      <c r="N1365" s="1"/>
      <c r="O1365" s="1"/>
      <c r="P1365" s="1"/>
      <c r="Q1365" s="1"/>
    </row>
    <row r="1366" spans="1:17" x14ac:dyDescent="0.35">
      <c r="A1366" s="1"/>
      <c r="B1366" s="1"/>
      <c r="C1366" s="1"/>
      <c r="D1366" s="1"/>
      <c r="E1366" s="1"/>
      <c r="F1366" s="1"/>
      <c r="G1366" s="1"/>
      <c r="H1366" s="1"/>
      <c r="I1366" s="1"/>
      <c r="J1366" s="1"/>
      <c r="K1366" s="1"/>
      <c r="L1366" s="1"/>
      <c r="M1366" s="1"/>
      <c r="N1366" s="1"/>
      <c r="O1366" s="1"/>
      <c r="P1366" s="1"/>
      <c r="Q1366" s="1"/>
    </row>
    <row r="1367" spans="1:17" x14ac:dyDescent="0.35">
      <c r="A1367" s="1"/>
      <c r="B1367" s="1"/>
      <c r="C1367" s="1"/>
      <c r="D1367" s="1"/>
      <c r="E1367" s="1"/>
      <c r="F1367" s="1"/>
      <c r="G1367" s="1"/>
      <c r="H1367" s="1"/>
      <c r="I1367" s="1"/>
      <c r="J1367" s="1"/>
      <c r="K1367" s="1"/>
      <c r="L1367" s="1"/>
      <c r="M1367" s="1"/>
      <c r="N1367" s="1"/>
      <c r="O1367" s="1"/>
      <c r="P1367" s="1"/>
      <c r="Q1367" s="1"/>
    </row>
    <row r="1368" spans="1:17" x14ac:dyDescent="0.35">
      <c r="A1368" s="1"/>
      <c r="B1368" s="1"/>
      <c r="C1368" s="1"/>
      <c r="D1368" s="1"/>
      <c r="E1368" s="1"/>
      <c r="F1368" s="1"/>
      <c r="G1368" s="1"/>
      <c r="H1368" s="1"/>
      <c r="I1368" s="1"/>
      <c r="J1368" s="1"/>
      <c r="K1368" s="1"/>
      <c r="L1368" s="1"/>
      <c r="M1368" s="1"/>
      <c r="N1368" s="1"/>
      <c r="O1368" s="1"/>
      <c r="P1368" s="1"/>
      <c r="Q1368" s="1"/>
    </row>
    <row r="1369" spans="1:17" x14ac:dyDescent="0.35">
      <c r="A1369" s="1"/>
      <c r="B1369" s="1"/>
      <c r="C1369" s="1"/>
      <c r="D1369" s="1"/>
      <c r="E1369" s="1"/>
      <c r="F1369" s="1"/>
      <c r="G1369" s="1"/>
      <c r="H1369" s="1"/>
      <c r="I1369" s="1"/>
      <c r="J1369" s="1"/>
      <c r="K1369" s="1"/>
      <c r="L1369" s="1"/>
      <c r="M1369" s="1"/>
      <c r="N1369" s="1"/>
      <c r="O1369" s="1"/>
      <c r="P1369" s="1"/>
      <c r="Q1369" s="1"/>
    </row>
    <row r="1370" spans="1:17" x14ac:dyDescent="0.35">
      <c r="A1370" s="1"/>
      <c r="B1370" s="1"/>
      <c r="C1370" s="1"/>
      <c r="D1370" s="1"/>
      <c r="E1370" s="1"/>
      <c r="F1370" s="1"/>
      <c r="G1370" s="1"/>
      <c r="H1370" s="1"/>
      <c r="I1370" s="1"/>
      <c r="J1370" s="1"/>
      <c r="K1370" s="1"/>
      <c r="L1370" s="1"/>
      <c r="M1370" s="1"/>
      <c r="N1370" s="1"/>
      <c r="O1370" s="1"/>
      <c r="P1370" s="1"/>
      <c r="Q1370" s="1"/>
    </row>
    <row r="1371" spans="1:17" x14ac:dyDescent="0.35">
      <c r="A1371" s="1"/>
      <c r="B1371" s="1"/>
      <c r="C1371" s="1"/>
      <c r="D1371" s="1"/>
      <c r="E1371" s="1"/>
      <c r="F1371" s="1"/>
      <c r="G1371" s="1"/>
      <c r="H1371" s="1"/>
      <c r="I1371" s="1"/>
      <c r="J1371" s="1"/>
      <c r="K1371" s="1"/>
      <c r="L1371" s="1"/>
      <c r="M1371" s="1"/>
      <c r="N1371" s="1"/>
      <c r="O1371" s="1"/>
      <c r="P1371" s="1"/>
      <c r="Q1371" s="1"/>
    </row>
    <row r="1372" spans="1:17" x14ac:dyDescent="0.35">
      <c r="A1372" s="1"/>
      <c r="B1372" s="1"/>
      <c r="C1372" s="1"/>
      <c r="D1372" s="1"/>
      <c r="E1372" s="1"/>
      <c r="F1372" s="1"/>
      <c r="G1372" s="1"/>
      <c r="H1372" s="1"/>
      <c r="I1372" s="1"/>
      <c r="J1372" s="1"/>
      <c r="K1372" s="1"/>
      <c r="L1372" s="1"/>
      <c r="M1372" s="1"/>
      <c r="N1372" s="1"/>
      <c r="O1372" s="1"/>
      <c r="P1372" s="1"/>
      <c r="Q1372" s="1"/>
    </row>
    <row r="1373" spans="1:17" x14ac:dyDescent="0.35">
      <c r="A1373" s="1"/>
      <c r="B1373" s="1"/>
      <c r="C1373" s="1"/>
      <c r="D1373" s="1"/>
      <c r="E1373" s="1"/>
      <c r="F1373" s="1"/>
      <c r="G1373" s="1"/>
      <c r="H1373" s="1"/>
      <c r="I1373" s="1"/>
      <c r="J1373" s="1"/>
      <c r="K1373" s="1"/>
      <c r="L1373" s="1"/>
      <c r="M1373" s="1"/>
      <c r="N1373" s="1"/>
      <c r="O1373" s="1"/>
      <c r="P1373" s="1"/>
      <c r="Q1373" s="1"/>
    </row>
    <row r="1374" spans="1:17" x14ac:dyDescent="0.35">
      <c r="A1374" s="1"/>
      <c r="B1374" s="1"/>
      <c r="C1374" s="1"/>
      <c r="D1374" s="1"/>
      <c r="E1374" s="1"/>
      <c r="F1374" s="1"/>
      <c r="G1374" s="1"/>
      <c r="H1374" s="1"/>
      <c r="I1374" s="1"/>
      <c r="J1374" s="1"/>
      <c r="K1374" s="1"/>
      <c r="L1374" s="1"/>
      <c r="M1374" s="1"/>
      <c r="N1374" s="1"/>
      <c r="O1374" s="1"/>
      <c r="P1374" s="1"/>
      <c r="Q1374" s="1"/>
    </row>
    <row r="1375" spans="1:17" x14ac:dyDescent="0.35">
      <c r="A1375" s="1"/>
      <c r="B1375" s="1"/>
      <c r="C1375" s="1"/>
      <c r="D1375" s="1"/>
      <c r="E1375" s="1"/>
      <c r="F1375" s="1"/>
      <c r="G1375" s="1"/>
      <c r="H1375" s="1"/>
      <c r="I1375" s="1"/>
      <c r="J1375" s="1"/>
      <c r="K1375" s="1"/>
      <c r="L1375" s="1"/>
      <c r="M1375" s="1"/>
      <c r="N1375" s="1"/>
      <c r="O1375" s="1"/>
      <c r="P1375" s="1"/>
      <c r="Q1375" s="1"/>
    </row>
    <row r="1376" spans="1:17" x14ac:dyDescent="0.35">
      <c r="A1376" s="1"/>
      <c r="B1376" s="1"/>
      <c r="C1376" s="1"/>
      <c r="D1376" s="1"/>
      <c r="E1376" s="1"/>
      <c r="F1376" s="1"/>
      <c r="G1376" s="1"/>
      <c r="H1376" s="1"/>
      <c r="I1376" s="1"/>
      <c r="J1376" s="1"/>
      <c r="K1376" s="1"/>
      <c r="L1376" s="1"/>
      <c r="M1376" s="1"/>
      <c r="N1376" s="1"/>
      <c r="O1376" s="1"/>
      <c r="P1376" s="1"/>
      <c r="Q1376" s="1"/>
    </row>
    <row r="1377" spans="1:17" x14ac:dyDescent="0.35">
      <c r="A1377" s="1"/>
      <c r="B1377" s="1"/>
      <c r="C1377" s="1"/>
      <c r="D1377" s="1"/>
      <c r="E1377" s="1"/>
      <c r="F1377" s="1"/>
      <c r="G1377" s="1"/>
      <c r="H1377" s="1"/>
      <c r="I1377" s="1"/>
      <c r="J1377" s="1"/>
      <c r="K1377" s="1"/>
      <c r="L1377" s="1"/>
      <c r="M1377" s="1"/>
      <c r="N1377" s="1"/>
      <c r="O1377" s="1"/>
      <c r="P1377" s="1"/>
      <c r="Q1377" s="1"/>
    </row>
    <row r="1378" spans="1:17" x14ac:dyDescent="0.35">
      <c r="A1378" s="1"/>
      <c r="B1378" s="1"/>
      <c r="C1378" s="1"/>
      <c r="D1378" s="1"/>
      <c r="E1378" s="1"/>
      <c r="F1378" s="1"/>
      <c r="G1378" s="1"/>
      <c r="H1378" s="1"/>
      <c r="I1378" s="1"/>
      <c r="J1378" s="1"/>
      <c r="K1378" s="1"/>
      <c r="L1378" s="1"/>
      <c r="M1378" s="1"/>
      <c r="N1378" s="1"/>
      <c r="O1378" s="1"/>
      <c r="P1378" s="1"/>
      <c r="Q1378" s="1"/>
    </row>
    <row r="1379" spans="1:17" x14ac:dyDescent="0.35">
      <c r="A1379" s="1"/>
      <c r="B1379" s="1"/>
      <c r="C1379" s="1"/>
      <c r="D1379" s="1"/>
      <c r="E1379" s="1"/>
      <c r="F1379" s="1"/>
      <c r="G1379" s="1"/>
      <c r="H1379" s="1"/>
      <c r="I1379" s="1"/>
      <c r="J1379" s="1"/>
      <c r="K1379" s="1"/>
      <c r="L1379" s="1"/>
      <c r="M1379" s="1"/>
      <c r="N1379" s="1"/>
      <c r="O1379" s="1"/>
      <c r="P1379" s="1"/>
      <c r="Q1379" s="1"/>
    </row>
    <row r="1380" spans="1:17" x14ac:dyDescent="0.35">
      <c r="A1380" s="1"/>
      <c r="B1380" s="1"/>
      <c r="C1380" s="1"/>
      <c r="D1380" s="1"/>
      <c r="E1380" s="1"/>
      <c r="F1380" s="1"/>
      <c r="G1380" s="1"/>
      <c r="H1380" s="1"/>
      <c r="I1380" s="1"/>
      <c r="J1380" s="1"/>
      <c r="K1380" s="1"/>
      <c r="L1380" s="1"/>
      <c r="M1380" s="1"/>
      <c r="N1380" s="1"/>
      <c r="O1380" s="1"/>
      <c r="P1380" s="1"/>
      <c r="Q1380" s="1"/>
    </row>
    <row r="1381" spans="1:17" x14ac:dyDescent="0.35">
      <c r="A1381" s="1"/>
      <c r="B1381" s="1"/>
      <c r="C1381" s="1"/>
      <c r="D1381" s="1"/>
      <c r="E1381" s="1"/>
      <c r="F1381" s="1"/>
      <c r="G1381" s="1"/>
      <c r="H1381" s="1"/>
      <c r="I1381" s="1"/>
      <c r="J1381" s="1"/>
      <c r="K1381" s="1"/>
      <c r="L1381" s="1"/>
      <c r="M1381" s="1"/>
      <c r="N1381" s="1"/>
      <c r="O1381" s="1"/>
      <c r="P1381" s="1"/>
      <c r="Q1381" s="1"/>
    </row>
    <row r="1382" spans="1:17" x14ac:dyDescent="0.35">
      <c r="A1382" s="1"/>
      <c r="B1382" s="1"/>
      <c r="C1382" s="1"/>
      <c r="D1382" s="1"/>
      <c r="E1382" s="1"/>
      <c r="F1382" s="1"/>
      <c r="G1382" s="1"/>
      <c r="H1382" s="1"/>
      <c r="I1382" s="1"/>
      <c r="J1382" s="1"/>
      <c r="K1382" s="1"/>
      <c r="L1382" s="1"/>
      <c r="M1382" s="1"/>
      <c r="N1382" s="1"/>
      <c r="O1382" s="1"/>
      <c r="P1382" s="1"/>
      <c r="Q1382" s="1"/>
    </row>
    <row r="1383" spans="1:17" x14ac:dyDescent="0.35">
      <c r="A1383" s="1"/>
      <c r="B1383" s="1"/>
      <c r="C1383" s="1"/>
      <c r="D1383" s="1"/>
      <c r="E1383" s="1"/>
      <c r="F1383" s="1"/>
      <c r="G1383" s="1"/>
      <c r="H1383" s="1"/>
      <c r="I1383" s="1"/>
      <c r="J1383" s="1"/>
      <c r="K1383" s="1"/>
      <c r="L1383" s="1"/>
      <c r="M1383" s="1"/>
      <c r="N1383" s="1"/>
      <c r="O1383" s="1"/>
      <c r="P1383" s="1"/>
      <c r="Q1383" s="1"/>
    </row>
    <row r="1384" spans="1:17" x14ac:dyDescent="0.35">
      <c r="A1384" s="1"/>
      <c r="B1384" s="1"/>
      <c r="C1384" s="1"/>
      <c r="D1384" s="1"/>
      <c r="E1384" s="1"/>
      <c r="F1384" s="1"/>
      <c r="G1384" s="1"/>
      <c r="H1384" s="1"/>
      <c r="I1384" s="1"/>
      <c r="J1384" s="1"/>
      <c r="K1384" s="1"/>
      <c r="L1384" s="1"/>
      <c r="M1384" s="1"/>
      <c r="N1384" s="1"/>
      <c r="O1384" s="1"/>
      <c r="P1384" s="1"/>
      <c r="Q1384" s="1"/>
    </row>
    <row r="1385" spans="1:17" x14ac:dyDescent="0.35">
      <c r="A1385" s="1"/>
      <c r="B1385" s="1"/>
      <c r="C1385" s="1"/>
      <c r="D1385" s="1"/>
      <c r="E1385" s="1"/>
      <c r="F1385" s="1"/>
      <c r="G1385" s="1"/>
      <c r="H1385" s="1"/>
      <c r="I1385" s="1"/>
      <c r="J1385" s="1"/>
      <c r="K1385" s="1"/>
      <c r="L1385" s="1"/>
      <c r="M1385" s="1"/>
      <c r="N1385" s="1"/>
      <c r="O1385" s="1"/>
      <c r="P1385" s="1"/>
      <c r="Q1385" s="1"/>
    </row>
    <row r="1386" spans="1:17" x14ac:dyDescent="0.35">
      <c r="A1386" s="1"/>
      <c r="B1386" s="1"/>
      <c r="C1386" s="1"/>
      <c r="D1386" s="1"/>
      <c r="E1386" s="1"/>
      <c r="F1386" s="1"/>
      <c r="G1386" s="1"/>
      <c r="H1386" s="1"/>
      <c r="I1386" s="1"/>
      <c r="J1386" s="1"/>
      <c r="K1386" s="1"/>
      <c r="L1386" s="1"/>
      <c r="M1386" s="1"/>
      <c r="N1386" s="1"/>
      <c r="O1386" s="1"/>
      <c r="P1386" s="1"/>
      <c r="Q1386" s="1"/>
    </row>
    <row r="1387" spans="1:17" x14ac:dyDescent="0.35">
      <c r="A1387" s="1"/>
      <c r="B1387" s="1"/>
      <c r="C1387" s="1"/>
      <c r="D1387" s="1"/>
      <c r="E1387" s="1"/>
      <c r="F1387" s="1"/>
      <c r="G1387" s="1"/>
      <c r="H1387" s="1"/>
      <c r="I1387" s="1"/>
      <c r="J1387" s="1"/>
      <c r="K1387" s="1"/>
      <c r="L1387" s="1"/>
      <c r="M1387" s="1"/>
      <c r="N1387" s="1"/>
      <c r="O1387" s="1"/>
      <c r="P1387" s="1"/>
      <c r="Q1387" s="1"/>
    </row>
    <row r="1388" spans="1:17" x14ac:dyDescent="0.35">
      <c r="A1388" s="1"/>
      <c r="B1388" s="1"/>
      <c r="C1388" s="1"/>
      <c r="D1388" s="1"/>
      <c r="E1388" s="1"/>
      <c r="F1388" s="1"/>
      <c r="G1388" s="1"/>
      <c r="H1388" s="1"/>
      <c r="I1388" s="1"/>
      <c r="J1388" s="1"/>
      <c r="K1388" s="1"/>
      <c r="L1388" s="1"/>
      <c r="M1388" s="1"/>
      <c r="N1388" s="1"/>
      <c r="O1388" s="1"/>
      <c r="P1388" s="1"/>
      <c r="Q1388" s="1"/>
    </row>
    <row r="1389" spans="1:17" x14ac:dyDescent="0.35">
      <c r="A1389" s="1"/>
      <c r="B1389" s="1"/>
      <c r="C1389" s="1"/>
      <c r="D1389" s="1"/>
      <c r="E1389" s="1"/>
      <c r="F1389" s="1"/>
      <c r="G1389" s="1"/>
      <c r="H1389" s="1"/>
      <c r="I1389" s="1"/>
      <c r="J1389" s="1"/>
      <c r="K1389" s="1"/>
      <c r="L1389" s="1"/>
      <c r="M1389" s="1"/>
      <c r="N1389" s="1"/>
      <c r="O1389" s="1"/>
      <c r="P1389" s="1"/>
      <c r="Q1389" s="1"/>
    </row>
    <row r="1390" spans="1:17" x14ac:dyDescent="0.35">
      <c r="A1390" s="1"/>
      <c r="B1390" s="1"/>
      <c r="C1390" s="1"/>
      <c r="D1390" s="1"/>
      <c r="E1390" s="1"/>
      <c r="F1390" s="1"/>
      <c r="G1390" s="1"/>
      <c r="H1390" s="1"/>
      <c r="I1390" s="1"/>
      <c r="J1390" s="1"/>
      <c r="K1390" s="1"/>
      <c r="L1390" s="1"/>
      <c r="M1390" s="1"/>
      <c r="N1390" s="1"/>
      <c r="O1390" s="1"/>
      <c r="P1390" s="1"/>
      <c r="Q1390" s="1"/>
    </row>
    <row r="1391" spans="1:17" x14ac:dyDescent="0.35">
      <c r="A1391" s="1"/>
      <c r="B1391" s="1"/>
      <c r="C1391" s="1"/>
      <c r="D1391" s="1"/>
      <c r="E1391" s="1"/>
      <c r="F1391" s="1"/>
      <c r="G1391" s="1"/>
      <c r="H1391" s="1"/>
      <c r="I1391" s="1"/>
      <c r="J1391" s="1"/>
      <c r="K1391" s="1"/>
      <c r="L1391" s="1"/>
      <c r="M1391" s="1"/>
      <c r="N1391" s="1"/>
      <c r="O1391" s="1"/>
      <c r="P1391" s="1"/>
      <c r="Q1391" s="1"/>
    </row>
    <row r="1392" spans="1:17" x14ac:dyDescent="0.35">
      <c r="A1392" s="1"/>
      <c r="B1392" s="1"/>
      <c r="C1392" s="1"/>
      <c r="D1392" s="1"/>
      <c r="E1392" s="1"/>
      <c r="F1392" s="1"/>
      <c r="G1392" s="1"/>
      <c r="H1392" s="1"/>
      <c r="I1392" s="1"/>
      <c r="J1392" s="1"/>
      <c r="K1392" s="1"/>
      <c r="L1392" s="1"/>
      <c r="M1392" s="1"/>
      <c r="N1392" s="1"/>
      <c r="O1392" s="1"/>
      <c r="P1392" s="1"/>
      <c r="Q1392" s="1"/>
    </row>
    <row r="1393" spans="1:17" x14ac:dyDescent="0.35">
      <c r="A1393" s="1"/>
      <c r="B1393" s="1"/>
      <c r="C1393" s="1"/>
      <c r="D1393" s="1"/>
      <c r="E1393" s="1"/>
      <c r="F1393" s="1"/>
      <c r="G1393" s="1"/>
      <c r="H1393" s="1"/>
      <c r="I1393" s="1"/>
      <c r="J1393" s="1"/>
      <c r="K1393" s="1"/>
      <c r="L1393" s="1"/>
      <c r="M1393" s="1"/>
      <c r="N1393" s="1"/>
      <c r="O1393" s="1"/>
      <c r="P1393" s="1"/>
      <c r="Q1393" s="1"/>
    </row>
    <row r="1394" spans="1:17" x14ac:dyDescent="0.35">
      <c r="A1394" s="1"/>
      <c r="B1394" s="1"/>
      <c r="C1394" s="1"/>
      <c r="D1394" s="1"/>
      <c r="E1394" s="1"/>
      <c r="F1394" s="1"/>
      <c r="G1394" s="1"/>
      <c r="H1394" s="1"/>
      <c r="I1394" s="1"/>
      <c r="J1394" s="1"/>
      <c r="K1394" s="1"/>
      <c r="L1394" s="1"/>
      <c r="M1394" s="1"/>
      <c r="N1394" s="1"/>
      <c r="O1394" s="1"/>
      <c r="P1394" s="1"/>
      <c r="Q1394" s="1"/>
    </row>
    <row r="1395" spans="1:17" x14ac:dyDescent="0.35">
      <c r="A1395" s="1"/>
      <c r="B1395" s="1"/>
      <c r="C1395" s="1"/>
      <c r="D1395" s="1"/>
      <c r="E1395" s="1"/>
      <c r="F1395" s="1"/>
      <c r="G1395" s="1"/>
      <c r="H1395" s="1"/>
      <c r="I1395" s="1"/>
      <c r="J1395" s="1"/>
      <c r="K1395" s="1"/>
      <c r="L1395" s="1"/>
      <c r="M1395" s="1"/>
      <c r="N1395" s="1"/>
      <c r="O1395" s="1"/>
      <c r="P1395" s="1"/>
      <c r="Q1395" s="1"/>
    </row>
    <row r="1396" spans="1:17" x14ac:dyDescent="0.35">
      <c r="A1396" s="1"/>
      <c r="B1396" s="1"/>
      <c r="C1396" s="1"/>
      <c r="D1396" s="1"/>
      <c r="E1396" s="1"/>
      <c r="F1396" s="1"/>
      <c r="G1396" s="1"/>
      <c r="H1396" s="1"/>
      <c r="I1396" s="1"/>
      <c r="J1396" s="1"/>
      <c r="K1396" s="1"/>
      <c r="L1396" s="1"/>
      <c r="M1396" s="1"/>
      <c r="N1396" s="1"/>
      <c r="O1396" s="1"/>
      <c r="P1396" s="1"/>
      <c r="Q1396" s="1"/>
    </row>
    <row r="1397" spans="1:17" x14ac:dyDescent="0.35">
      <c r="A1397" s="1"/>
      <c r="B1397" s="1"/>
      <c r="C1397" s="1"/>
      <c r="D1397" s="1"/>
      <c r="E1397" s="1"/>
      <c r="F1397" s="1"/>
      <c r="G1397" s="1"/>
      <c r="H1397" s="1"/>
      <c r="I1397" s="1"/>
      <c r="J1397" s="1"/>
      <c r="K1397" s="1"/>
      <c r="L1397" s="1"/>
      <c r="M1397" s="1"/>
      <c r="N1397" s="1"/>
      <c r="O1397" s="1"/>
      <c r="P1397" s="1"/>
      <c r="Q1397" s="1"/>
    </row>
    <row r="1398" spans="1:17" x14ac:dyDescent="0.35">
      <c r="A1398" s="1"/>
      <c r="B1398" s="1"/>
      <c r="C1398" s="1"/>
      <c r="D1398" s="1"/>
      <c r="E1398" s="1"/>
      <c r="F1398" s="1"/>
      <c r="G1398" s="1"/>
      <c r="H1398" s="1"/>
      <c r="I1398" s="1"/>
      <c r="J1398" s="1"/>
      <c r="K1398" s="1"/>
      <c r="L1398" s="1"/>
      <c r="M1398" s="1"/>
      <c r="N1398" s="1"/>
      <c r="O1398" s="1"/>
      <c r="P1398" s="1"/>
      <c r="Q1398" s="1"/>
    </row>
    <row r="1399" spans="1:17" x14ac:dyDescent="0.35">
      <c r="A1399" s="1"/>
      <c r="B1399" s="1"/>
      <c r="C1399" s="1"/>
      <c r="D1399" s="1"/>
      <c r="E1399" s="1"/>
      <c r="F1399" s="1"/>
      <c r="G1399" s="1"/>
      <c r="H1399" s="1"/>
      <c r="I1399" s="1"/>
      <c r="J1399" s="1"/>
      <c r="K1399" s="1"/>
      <c r="L1399" s="1"/>
      <c r="M1399" s="1"/>
      <c r="N1399" s="1"/>
      <c r="O1399" s="1"/>
      <c r="P1399" s="1"/>
      <c r="Q1399" s="1"/>
    </row>
    <row r="1400" spans="1:17" x14ac:dyDescent="0.35">
      <c r="A1400" s="1"/>
      <c r="B1400" s="1"/>
      <c r="C1400" s="1"/>
      <c r="D1400" s="1"/>
      <c r="E1400" s="1"/>
      <c r="F1400" s="1"/>
      <c r="G1400" s="1"/>
      <c r="H1400" s="1"/>
      <c r="I1400" s="1"/>
      <c r="J1400" s="1"/>
      <c r="K1400" s="1"/>
      <c r="L1400" s="1"/>
      <c r="M1400" s="1"/>
      <c r="N1400" s="1"/>
      <c r="O1400" s="1"/>
      <c r="P1400" s="1"/>
      <c r="Q1400" s="1"/>
    </row>
    <row r="1401" spans="1:17" x14ac:dyDescent="0.35">
      <c r="A1401" s="1"/>
      <c r="B1401" s="1"/>
      <c r="C1401" s="1"/>
      <c r="D1401" s="1"/>
      <c r="E1401" s="1"/>
      <c r="F1401" s="1"/>
      <c r="G1401" s="1"/>
      <c r="H1401" s="1"/>
      <c r="I1401" s="1"/>
      <c r="J1401" s="1"/>
      <c r="K1401" s="1"/>
      <c r="L1401" s="1"/>
      <c r="M1401" s="1"/>
      <c r="N1401" s="1"/>
      <c r="O1401" s="1"/>
      <c r="P1401" s="1"/>
      <c r="Q1401" s="1"/>
    </row>
    <row r="1402" spans="1:17" x14ac:dyDescent="0.35">
      <c r="A1402" s="1"/>
      <c r="B1402" s="1"/>
      <c r="C1402" s="1"/>
      <c r="D1402" s="1"/>
      <c r="E1402" s="1"/>
      <c r="F1402" s="1"/>
      <c r="G1402" s="1"/>
      <c r="H1402" s="1"/>
      <c r="I1402" s="1"/>
      <c r="J1402" s="1"/>
      <c r="K1402" s="1"/>
      <c r="L1402" s="1"/>
      <c r="M1402" s="1"/>
      <c r="N1402" s="1"/>
      <c r="O1402" s="1"/>
      <c r="P1402" s="1"/>
      <c r="Q1402" s="1"/>
    </row>
    <row r="1403" spans="1:17" x14ac:dyDescent="0.35">
      <c r="A1403" s="1"/>
      <c r="B1403" s="1"/>
      <c r="C1403" s="1"/>
      <c r="D1403" s="1"/>
      <c r="E1403" s="1"/>
      <c r="F1403" s="1"/>
      <c r="G1403" s="1"/>
      <c r="H1403" s="1"/>
      <c r="I1403" s="1"/>
      <c r="J1403" s="1"/>
      <c r="K1403" s="1"/>
      <c r="L1403" s="1"/>
      <c r="M1403" s="1"/>
      <c r="N1403" s="1"/>
      <c r="O1403" s="1"/>
      <c r="P1403" s="1"/>
      <c r="Q1403" s="1"/>
    </row>
    <row r="1404" spans="1:17" x14ac:dyDescent="0.35">
      <c r="A1404" s="1"/>
      <c r="B1404" s="1"/>
      <c r="C1404" s="1"/>
      <c r="D1404" s="1"/>
      <c r="E1404" s="1"/>
      <c r="F1404" s="1"/>
      <c r="G1404" s="1"/>
      <c r="H1404" s="1"/>
      <c r="I1404" s="1"/>
      <c r="J1404" s="1"/>
      <c r="K1404" s="1"/>
      <c r="L1404" s="1"/>
      <c r="M1404" s="1"/>
      <c r="N1404" s="1"/>
      <c r="O1404" s="1"/>
      <c r="P1404" s="1"/>
      <c r="Q1404" s="1"/>
    </row>
    <row r="1405" spans="1:17" x14ac:dyDescent="0.35">
      <c r="A1405" s="1"/>
      <c r="B1405" s="1"/>
      <c r="C1405" s="1"/>
      <c r="D1405" s="1"/>
      <c r="E1405" s="1"/>
      <c r="F1405" s="1"/>
      <c r="G1405" s="1"/>
      <c r="H1405" s="1"/>
      <c r="I1405" s="1"/>
      <c r="J1405" s="1"/>
      <c r="K1405" s="1"/>
      <c r="L1405" s="1"/>
      <c r="M1405" s="1"/>
      <c r="N1405" s="1"/>
      <c r="O1405" s="1"/>
      <c r="P1405" s="1"/>
      <c r="Q1405" s="1"/>
    </row>
    <row r="1406" spans="1:17" x14ac:dyDescent="0.35">
      <c r="A1406" s="1"/>
      <c r="B1406" s="1"/>
      <c r="C1406" s="1"/>
      <c r="D1406" s="1"/>
      <c r="E1406" s="1"/>
      <c r="F1406" s="1"/>
      <c r="G1406" s="1"/>
      <c r="H1406" s="1"/>
      <c r="I1406" s="1"/>
      <c r="J1406" s="1"/>
      <c r="K1406" s="1"/>
      <c r="L1406" s="1"/>
      <c r="M1406" s="1"/>
      <c r="N1406" s="1"/>
      <c r="O1406" s="1"/>
      <c r="P1406" s="1"/>
      <c r="Q1406" s="1"/>
    </row>
    <row r="1407" spans="1:17" x14ac:dyDescent="0.35">
      <c r="A1407" s="1"/>
      <c r="B1407" s="1"/>
      <c r="C1407" s="1"/>
      <c r="D1407" s="1"/>
      <c r="E1407" s="1"/>
      <c r="F1407" s="1"/>
      <c r="G1407" s="1"/>
      <c r="H1407" s="1"/>
      <c r="I1407" s="1"/>
      <c r="J1407" s="1"/>
      <c r="K1407" s="1"/>
      <c r="L1407" s="1"/>
      <c r="M1407" s="1"/>
      <c r="N1407" s="1"/>
      <c r="O1407" s="1"/>
      <c r="P1407" s="1"/>
      <c r="Q1407" s="1"/>
    </row>
    <row r="1408" spans="1:17" x14ac:dyDescent="0.35">
      <c r="A1408" s="1"/>
      <c r="B1408" s="1"/>
      <c r="C1408" s="1"/>
      <c r="D1408" s="1"/>
      <c r="E1408" s="1"/>
      <c r="F1408" s="1"/>
      <c r="G1408" s="1"/>
      <c r="H1408" s="1"/>
      <c r="I1408" s="1"/>
      <c r="J1408" s="1"/>
      <c r="K1408" s="1"/>
      <c r="L1408" s="1"/>
      <c r="M1408" s="1"/>
      <c r="N1408" s="1"/>
      <c r="O1408" s="1"/>
      <c r="P1408" s="1"/>
      <c r="Q1408" s="1"/>
    </row>
    <row r="1409" spans="1:17" x14ac:dyDescent="0.35">
      <c r="A1409" s="1"/>
      <c r="B1409" s="1"/>
      <c r="C1409" s="1"/>
      <c r="D1409" s="1"/>
      <c r="E1409" s="1"/>
      <c r="F1409" s="1"/>
      <c r="G1409" s="1"/>
      <c r="H1409" s="1"/>
      <c r="I1409" s="1"/>
      <c r="J1409" s="1"/>
      <c r="K1409" s="1"/>
      <c r="L1409" s="1"/>
      <c r="M1409" s="1"/>
      <c r="N1409" s="1"/>
      <c r="O1409" s="1"/>
      <c r="P1409" s="1"/>
      <c r="Q1409" s="1"/>
    </row>
    <row r="1410" spans="1:17" x14ac:dyDescent="0.35">
      <c r="A1410" s="1"/>
      <c r="B1410" s="1"/>
      <c r="C1410" s="1"/>
      <c r="D1410" s="1"/>
      <c r="E1410" s="1"/>
      <c r="F1410" s="1"/>
      <c r="G1410" s="1"/>
      <c r="H1410" s="1"/>
      <c r="I1410" s="1"/>
      <c r="J1410" s="1"/>
      <c r="K1410" s="1"/>
      <c r="L1410" s="1"/>
      <c r="M1410" s="1"/>
      <c r="N1410" s="1"/>
      <c r="O1410" s="1"/>
      <c r="P1410" s="1"/>
      <c r="Q1410" s="1"/>
    </row>
    <row r="1411" spans="1:17" x14ac:dyDescent="0.35">
      <c r="A1411" s="1"/>
      <c r="B1411" s="1"/>
      <c r="C1411" s="1"/>
      <c r="D1411" s="1"/>
      <c r="E1411" s="1"/>
      <c r="F1411" s="1"/>
      <c r="G1411" s="1"/>
      <c r="H1411" s="1"/>
      <c r="I1411" s="1"/>
      <c r="J1411" s="1"/>
      <c r="K1411" s="1"/>
      <c r="L1411" s="1"/>
      <c r="M1411" s="1"/>
      <c r="N1411" s="1"/>
      <c r="O1411" s="1"/>
      <c r="P1411" s="1"/>
      <c r="Q1411" s="1"/>
    </row>
    <row r="1412" spans="1:17" x14ac:dyDescent="0.35">
      <c r="A1412" s="1"/>
      <c r="B1412" s="1"/>
      <c r="C1412" s="1"/>
      <c r="D1412" s="1"/>
      <c r="E1412" s="1"/>
      <c r="F1412" s="1"/>
      <c r="G1412" s="1"/>
      <c r="H1412" s="1"/>
      <c r="I1412" s="1"/>
      <c r="J1412" s="1"/>
      <c r="K1412" s="1"/>
      <c r="L1412" s="1"/>
      <c r="M1412" s="1"/>
      <c r="N1412" s="1"/>
      <c r="O1412" s="1"/>
      <c r="P1412" s="1"/>
      <c r="Q1412" s="1"/>
    </row>
    <row r="1413" spans="1:17" x14ac:dyDescent="0.35">
      <c r="A1413" s="1"/>
      <c r="B1413" s="1"/>
      <c r="C1413" s="1"/>
      <c r="D1413" s="1"/>
      <c r="E1413" s="1"/>
      <c r="F1413" s="1"/>
      <c r="G1413" s="1"/>
      <c r="H1413" s="1"/>
      <c r="I1413" s="1"/>
      <c r="J1413" s="1"/>
      <c r="K1413" s="1"/>
      <c r="L1413" s="1"/>
      <c r="M1413" s="1"/>
      <c r="N1413" s="1"/>
      <c r="O1413" s="1"/>
      <c r="P1413" s="1"/>
      <c r="Q1413" s="1"/>
    </row>
    <row r="1414" spans="1:17" x14ac:dyDescent="0.35">
      <c r="A1414" s="1"/>
      <c r="B1414" s="1"/>
      <c r="C1414" s="1"/>
      <c r="D1414" s="1"/>
      <c r="E1414" s="1"/>
      <c r="F1414" s="1"/>
      <c r="G1414" s="1"/>
      <c r="H1414" s="1"/>
      <c r="I1414" s="1"/>
      <c r="J1414" s="1"/>
      <c r="K1414" s="1"/>
      <c r="L1414" s="1"/>
      <c r="M1414" s="1"/>
      <c r="N1414" s="1"/>
      <c r="O1414" s="1"/>
      <c r="P1414" s="1"/>
      <c r="Q1414" s="1"/>
    </row>
    <row r="1415" spans="1:17" x14ac:dyDescent="0.35">
      <c r="A1415" s="1"/>
      <c r="B1415" s="1"/>
      <c r="C1415" s="1"/>
      <c r="D1415" s="1"/>
      <c r="E1415" s="1"/>
      <c r="F1415" s="1"/>
      <c r="G1415" s="1"/>
      <c r="H1415" s="1"/>
      <c r="I1415" s="1"/>
      <c r="J1415" s="1"/>
      <c r="K1415" s="1"/>
      <c r="L1415" s="1"/>
      <c r="M1415" s="1"/>
      <c r="N1415" s="1"/>
      <c r="O1415" s="1"/>
      <c r="P1415" s="1"/>
      <c r="Q1415" s="1"/>
    </row>
    <row r="1416" spans="1:17" x14ac:dyDescent="0.35">
      <c r="A1416" s="1"/>
      <c r="B1416" s="1"/>
      <c r="C1416" s="1"/>
      <c r="D1416" s="1"/>
      <c r="E1416" s="1"/>
      <c r="F1416" s="1"/>
      <c r="G1416" s="1"/>
      <c r="H1416" s="1"/>
      <c r="I1416" s="1"/>
      <c r="J1416" s="1"/>
      <c r="K1416" s="1"/>
      <c r="L1416" s="1"/>
      <c r="M1416" s="1"/>
      <c r="N1416" s="1"/>
      <c r="O1416" s="1"/>
      <c r="P1416" s="1"/>
      <c r="Q1416" s="1"/>
    </row>
    <row r="1417" spans="1:17" x14ac:dyDescent="0.35">
      <c r="A1417" s="1"/>
      <c r="B1417" s="1"/>
      <c r="C1417" s="1"/>
      <c r="D1417" s="1"/>
      <c r="E1417" s="1"/>
      <c r="F1417" s="1"/>
      <c r="G1417" s="1"/>
      <c r="H1417" s="1"/>
      <c r="I1417" s="1"/>
      <c r="J1417" s="1"/>
      <c r="K1417" s="1"/>
      <c r="L1417" s="1"/>
      <c r="M1417" s="1"/>
      <c r="N1417" s="1"/>
      <c r="O1417" s="1"/>
      <c r="P1417" s="1"/>
      <c r="Q1417" s="1"/>
    </row>
    <row r="1418" spans="1:17" x14ac:dyDescent="0.35">
      <c r="A1418" s="1"/>
      <c r="B1418" s="1"/>
      <c r="C1418" s="1"/>
      <c r="D1418" s="1"/>
      <c r="E1418" s="1"/>
      <c r="F1418" s="1"/>
      <c r="G1418" s="1"/>
      <c r="H1418" s="1"/>
      <c r="I1418" s="1"/>
      <c r="J1418" s="1"/>
      <c r="K1418" s="1"/>
      <c r="L1418" s="1"/>
      <c r="M1418" s="1"/>
      <c r="N1418" s="1"/>
      <c r="O1418" s="1"/>
      <c r="P1418" s="1"/>
      <c r="Q1418" s="1"/>
    </row>
    <row r="1419" spans="1:17" x14ac:dyDescent="0.35">
      <c r="A1419" s="1"/>
      <c r="B1419" s="1"/>
      <c r="C1419" s="1"/>
      <c r="D1419" s="1"/>
      <c r="E1419" s="1"/>
      <c r="F1419" s="1"/>
      <c r="G1419" s="1"/>
      <c r="H1419" s="1"/>
      <c r="I1419" s="1"/>
      <c r="J1419" s="1"/>
      <c r="K1419" s="1"/>
      <c r="L1419" s="1"/>
      <c r="M1419" s="1"/>
      <c r="N1419" s="1"/>
      <c r="O1419" s="1"/>
      <c r="P1419" s="1"/>
      <c r="Q1419" s="1"/>
    </row>
    <row r="1420" spans="1:17" x14ac:dyDescent="0.35">
      <c r="A1420" s="1"/>
      <c r="B1420" s="1"/>
      <c r="C1420" s="1"/>
      <c r="D1420" s="1"/>
      <c r="E1420" s="1"/>
      <c r="F1420" s="1"/>
      <c r="G1420" s="1"/>
      <c r="H1420" s="1"/>
      <c r="I1420" s="1"/>
      <c r="J1420" s="1"/>
      <c r="K1420" s="1"/>
      <c r="L1420" s="1"/>
      <c r="M1420" s="1"/>
      <c r="N1420" s="1"/>
      <c r="O1420" s="1"/>
      <c r="P1420" s="1"/>
      <c r="Q1420" s="1"/>
    </row>
    <row r="1421" spans="1:17" x14ac:dyDescent="0.35">
      <c r="A1421" s="1"/>
      <c r="B1421" s="1"/>
      <c r="C1421" s="1"/>
      <c r="D1421" s="1"/>
      <c r="E1421" s="1"/>
      <c r="F1421" s="1"/>
      <c r="G1421" s="1"/>
      <c r="H1421" s="1"/>
      <c r="I1421" s="1"/>
      <c r="J1421" s="1"/>
      <c r="K1421" s="1"/>
      <c r="L1421" s="1"/>
      <c r="M1421" s="1"/>
      <c r="N1421" s="1"/>
      <c r="O1421" s="1"/>
      <c r="P1421" s="1"/>
      <c r="Q1421" s="1"/>
    </row>
    <row r="1422" spans="1:17" x14ac:dyDescent="0.35">
      <c r="A1422" s="1"/>
      <c r="B1422" s="1"/>
      <c r="C1422" s="1"/>
      <c r="D1422" s="1"/>
      <c r="E1422" s="1"/>
      <c r="F1422" s="1"/>
      <c r="G1422" s="1"/>
      <c r="H1422" s="1"/>
      <c r="I1422" s="1"/>
      <c r="J1422" s="1"/>
      <c r="K1422" s="1"/>
      <c r="L1422" s="1"/>
      <c r="M1422" s="1"/>
      <c r="N1422" s="1"/>
      <c r="O1422" s="1"/>
      <c r="P1422" s="1"/>
      <c r="Q1422" s="1"/>
    </row>
    <row r="1423" spans="1:17" x14ac:dyDescent="0.35">
      <c r="A1423" s="1"/>
      <c r="B1423" s="1"/>
      <c r="C1423" s="1"/>
      <c r="D1423" s="1"/>
      <c r="E1423" s="1"/>
      <c r="F1423" s="1"/>
      <c r="G1423" s="1"/>
      <c r="H1423" s="1"/>
      <c r="I1423" s="1"/>
      <c r="J1423" s="1"/>
      <c r="K1423" s="1"/>
      <c r="L1423" s="1"/>
      <c r="M1423" s="1"/>
      <c r="N1423" s="1"/>
      <c r="O1423" s="1"/>
      <c r="P1423" s="1"/>
      <c r="Q1423" s="1"/>
    </row>
    <row r="1424" spans="1:17" x14ac:dyDescent="0.35">
      <c r="A1424" s="1"/>
      <c r="B1424" s="1"/>
      <c r="C1424" s="1"/>
      <c r="D1424" s="1"/>
      <c r="E1424" s="1"/>
      <c r="F1424" s="1"/>
      <c r="G1424" s="1"/>
      <c r="H1424" s="1"/>
      <c r="I1424" s="1"/>
      <c r="J1424" s="1"/>
      <c r="K1424" s="1"/>
      <c r="L1424" s="1"/>
      <c r="M1424" s="1"/>
      <c r="N1424" s="1"/>
      <c r="O1424" s="1"/>
      <c r="P1424" s="1"/>
      <c r="Q1424" s="1"/>
    </row>
    <row r="1425" spans="1:17" x14ac:dyDescent="0.35">
      <c r="A1425" s="1"/>
      <c r="B1425" s="1"/>
      <c r="C1425" s="1"/>
      <c r="D1425" s="1"/>
      <c r="E1425" s="1"/>
      <c r="F1425" s="1"/>
      <c r="G1425" s="1"/>
      <c r="H1425" s="1"/>
      <c r="I1425" s="1"/>
      <c r="J1425" s="1"/>
      <c r="K1425" s="1"/>
      <c r="L1425" s="1"/>
      <c r="M1425" s="1"/>
      <c r="N1425" s="1"/>
      <c r="O1425" s="1"/>
      <c r="P1425" s="1"/>
      <c r="Q1425" s="1"/>
    </row>
    <row r="1426" spans="1:17" x14ac:dyDescent="0.35">
      <c r="A1426" s="1"/>
      <c r="B1426" s="1"/>
      <c r="C1426" s="1"/>
      <c r="D1426" s="1"/>
      <c r="E1426" s="1"/>
      <c r="F1426" s="1"/>
      <c r="G1426" s="1"/>
      <c r="H1426" s="1"/>
      <c r="I1426" s="1"/>
      <c r="J1426" s="1"/>
      <c r="K1426" s="1"/>
      <c r="L1426" s="1"/>
      <c r="M1426" s="1"/>
      <c r="N1426" s="1"/>
      <c r="O1426" s="1"/>
      <c r="P1426" s="1"/>
      <c r="Q1426" s="1"/>
    </row>
    <row r="1427" spans="1:17" x14ac:dyDescent="0.35">
      <c r="A1427" s="1"/>
      <c r="B1427" s="1"/>
      <c r="C1427" s="1"/>
      <c r="D1427" s="1"/>
      <c r="E1427" s="1"/>
      <c r="F1427" s="1"/>
      <c r="G1427" s="1"/>
      <c r="H1427" s="1"/>
      <c r="I1427" s="1"/>
      <c r="J1427" s="1"/>
      <c r="K1427" s="1"/>
      <c r="L1427" s="1"/>
      <c r="M1427" s="1"/>
      <c r="N1427" s="1"/>
      <c r="O1427" s="1"/>
      <c r="P1427" s="1"/>
      <c r="Q1427" s="1"/>
    </row>
    <row r="1428" spans="1:17" x14ac:dyDescent="0.35">
      <c r="A1428" s="1"/>
      <c r="B1428" s="1"/>
      <c r="C1428" s="1"/>
      <c r="D1428" s="1"/>
      <c r="E1428" s="1"/>
      <c r="F1428" s="1"/>
      <c r="G1428" s="1"/>
      <c r="H1428" s="1"/>
      <c r="I1428" s="1"/>
      <c r="J1428" s="1"/>
      <c r="K1428" s="1"/>
      <c r="L1428" s="1"/>
      <c r="M1428" s="1"/>
      <c r="N1428" s="1"/>
      <c r="O1428" s="1"/>
      <c r="P1428" s="1"/>
      <c r="Q1428" s="1"/>
    </row>
    <row r="1429" spans="1:17" x14ac:dyDescent="0.35">
      <c r="A1429" s="1"/>
      <c r="B1429" s="1"/>
      <c r="C1429" s="1"/>
      <c r="D1429" s="1"/>
      <c r="E1429" s="1"/>
      <c r="F1429" s="1"/>
      <c r="G1429" s="1"/>
      <c r="H1429" s="1"/>
      <c r="I1429" s="1"/>
      <c r="J1429" s="1"/>
      <c r="K1429" s="1"/>
      <c r="L1429" s="1"/>
      <c r="M1429" s="1"/>
      <c r="N1429" s="1"/>
      <c r="O1429" s="1"/>
      <c r="P1429" s="1"/>
      <c r="Q1429" s="1"/>
    </row>
    <row r="1430" spans="1:17" x14ac:dyDescent="0.35">
      <c r="A1430" s="1"/>
      <c r="B1430" s="1"/>
      <c r="C1430" s="1"/>
      <c r="D1430" s="1"/>
      <c r="E1430" s="1"/>
      <c r="F1430" s="1"/>
      <c r="G1430" s="1"/>
      <c r="H1430" s="1"/>
      <c r="I1430" s="1"/>
      <c r="J1430" s="1"/>
      <c r="K1430" s="1"/>
      <c r="L1430" s="1"/>
      <c r="M1430" s="1"/>
      <c r="N1430" s="1"/>
      <c r="O1430" s="1"/>
      <c r="P1430" s="1"/>
      <c r="Q1430" s="1"/>
    </row>
    <row r="1431" spans="1:17" x14ac:dyDescent="0.35">
      <c r="A1431" s="1"/>
      <c r="B1431" s="1"/>
      <c r="C1431" s="1"/>
      <c r="D1431" s="1"/>
      <c r="E1431" s="1"/>
      <c r="F1431" s="1"/>
      <c r="G1431" s="1"/>
      <c r="H1431" s="1"/>
      <c r="I1431" s="1"/>
      <c r="J1431" s="1"/>
      <c r="K1431" s="1"/>
      <c r="L1431" s="1"/>
      <c r="M1431" s="1"/>
      <c r="N1431" s="1"/>
      <c r="O1431" s="1"/>
      <c r="P1431" s="1"/>
      <c r="Q1431" s="1"/>
    </row>
    <row r="1432" spans="1:17" x14ac:dyDescent="0.35">
      <c r="A1432" s="1"/>
      <c r="B1432" s="1"/>
      <c r="C1432" s="1"/>
      <c r="D1432" s="1"/>
      <c r="E1432" s="1"/>
      <c r="F1432" s="1"/>
      <c r="G1432" s="1"/>
      <c r="H1432" s="1"/>
      <c r="I1432" s="1"/>
      <c r="J1432" s="1"/>
      <c r="K1432" s="1"/>
      <c r="L1432" s="1"/>
      <c r="M1432" s="1"/>
      <c r="N1432" s="1"/>
      <c r="O1432" s="1"/>
      <c r="P1432" s="1"/>
      <c r="Q1432" s="1"/>
    </row>
    <row r="1433" spans="1:17" x14ac:dyDescent="0.35">
      <c r="A1433" s="1"/>
      <c r="B1433" s="1"/>
      <c r="C1433" s="1"/>
      <c r="D1433" s="1"/>
      <c r="E1433" s="1"/>
      <c r="F1433" s="1"/>
      <c r="G1433" s="1"/>
      <c r="H1433" s="1"/>
      <c r="I1433" s="1"/>
      <c r="J1433" s="1"/>
      <c r="K1433" s="1"/>
      <c r="L1433" s="1"/>
      <c r="M1433" s="1"/>
      <c r="N1433" s="1"/>
      <c r="O1433" s="1"/>
      <c r="P1433" s="1"/>
      <c r="Q1433" s="1"/>
    </row>
    <row r="1434" spans="1:17" x14ac:dyDescent="0.35">
      <c r="A1434" s="1"/>
      <c r="B1434" s="1"/>
      <c r="C1434" s="1"/>
      <c r="D1434" s="1"/>
      <c r="E1434" s="1"/>
      <c r="F1434" s="1"/>
      <c r="G1434" s="1"/>
      <c r="H1434" s="1"/>
      <c r="I1434" s="1"/>
      <c r="J1434" s="1"/>
      <c r="K1434" s="1"/>
      <c r="L1434" s="1"/>
      <c r="M1434" s="1"/>
      <c r="N1434" s="1"/>
      <c r="O1434" s="1"/>
      <c r="P1434" s="1"/>
      <c r="Q1434" s="1"/>
    </row>
    <row r="1435" spans="1:17" x14ac:dyDescent="0.35">
      <c r="A1435" s="1"/>
      <c r="B1435" s="1"/>
      <c r="C1435" s="1"/>
      <c r="D1435" s="1"/>
      <c r="E1435" s="1"/>
      <c r="F1435" s="1"/>
      <c r="G1435" s="1"/>
      <c r="H1435" s="1"/>
      <c r="I1435" s="1"/>
      <c r="J1435" s="1"/>
      <c r="K1435" s="1"/>
      <c r="L1435" s="1"/>
      <c r="M1435" s="1"/>
      <c r="N1435" s="1"/>
      <c r="O1435" s="1"/>
      <c r="P1435" s="1"/>
      <c r="Q1435" s="1"/>
    </row>
    <row r="1436" spans="1:17" x14ac:dyDescent="0.35">
      <c r="A1436" s="1"/>
      <c r="B1436" s="1"/>
      <c r="C1436" s="1"/>
      <c r="D1436" s="1"/>
      <c r="E1436" s="1"/>
      <c r="F1436" s="1"/>
      <c r="G1436" s="1"/>
      <c r="H1436" s="1"/>
      <c r="I1436" s="1"/>
      <c r="J1436" s="1"/>
      <c r="K1436" s="1"/>
      <c r="L1436" s="1"/>
      <c r="M1436" s="1"/>
      <c r="N1436" s="1"/>
      <c r="O1436" s="1"/>
      <c r="P1436" s="1"/>
      <c r="Q1436" s="1"/>
    </row>
    <row r="1437" spans="1:17" x14ac:dyDescent="0.35">
      <c r="A1437" s="1"/>
      <c r="B1437" s="1"/>
      <c r="C1437" s="1"/>
      <c r="D1437" s="1"/>
      <c r="E1437" s="1"/>
      <c r="F1437" s="1"/>
      <c r="G1437" s="1"/>
      <c r="H1437" s="1"/>
      <c r="I1437" s="1"/>
      <c r="J1437" s="1"/>
      <c r="K1437" s="1"/>
      <c r="L1437" s="1"/>
      <c r="M1437" s="1"/>
      <c r="N1437" s="1"/>
      <c r="O1437" s="1"/>
      <c r="P1437" s="1"/>
      <c r="Q1437" s="1"/>
    </row>
    <row r="1438" spans="1:17" x14ac:dyDescent="0.35">
      <c r="A1438" s="1"/>
      <c r="B1438" s="1"/>
      <c r="C1438" s="1"/>
      <c r="D1438" s="1"/>
      <c r="E1438" s="1"/>
      <c r="F1438" s="1"/>
      <c r="G1438" s="1"/>
      <c r="H1438" s="1"/>
      <c r="I1438" s="1"/>
      <c r="J1438" s="1"/>
      <c r="K1438" s="1"/>
      <c r="L1438" s="1"/>
      <c r="M1438" s="1"/>
      <c r="N1438" s="1"/>
      <c r="O1438" s="1"/>
      <c r="P1438" s="1"/>
      <c r="Q1438" s="1"/>
    </row>
    <row r="1439" spans="1:17" x14ac:dyDescent="0.35">
      <c r="A1439" s="1"/>
      <c r="B1439" s="1"/>
      <c r="C1439" s="1"/>
      <c r="D1439" s="1"/>
      <c r="E1439" s="1"/>
      <c r="F1439" s="1"/>
      <c r="G1439" s="1"/>
      <c r="H1439" s="1"/>
      <c r="I1439" s="1"/>
      <c r="J1439" s="1"/>
      <c r="K1439" s="1"/>
      <c r="L1439" s="1"/>
      <c r="M1439" s="1"/>
      <c r="N1439" s="1"/>
      <c r="O1439" s="1"/>
      <c r="P1439" s="1"/>
      <c r="Q1439" s="1"/>
    </row>
    <row r="1440" spans="1:17" x14ac:dyDescent="0.35">
      <c r="A1440" s="1"/>
      <c r="B1440" s="1"/>
      <c r="C1440" s="1"/>
      <c r="D1440" s="1"/>
      <c r="E1440" s="1"/>
      <c r="F1440" s="1"/>
      <c r="G1440" s="1"/>
      <c r="H1440" s="1"/>
      <c r="I1440" s="1"/>
      <c r="J1440" s="1"/>
      <c r="K1440" s="1"/>
      <c r="L1440" s="1"/>
      <c r="M1440" s="1"/>
      <c r="N1440" s="1"/>
      <c r="O1440" s="1"/>
      <c r="P1440" s="1"/>
      <c r="Q1440" s="1"/>
    </row>
    <row r="1441" spans="1:17" x14ac:dyDescent="0.35">
      <c r="A1441" s="1"/>
      <c r="B1441" s="1"/>
      <c r="C1441" s="1"/>
      <c r="D1441" s="1"/>
      <c r="E1441" s="1"/>
      <c r="F1441" s="1"/>
      <c r="G1441" s="1"/>
      <c r="H1441" s="1"/>
      <c r="I1441" s="1"/>
      <c r="J1441" s="1"/>
      <c r="K1441" s="1"/>
      <c r="L1441" s="1"/>
      <c r="M1441" s="1"/>
      <c r="N1441" s="1"/>
      <c r="O1441" s="1"/>
      <c r="P1441" s="1"/>
      <c r="Q1441" s="1"/>
    </row>
    <row r="1442" spans="1:17" x14ac:dyDescent="0.35">
      <c r="A1442" s="1"/>
      <c r="B1442" s="1"/>
      <c r="C1442" s="1"/>
      <c r="D1442" s="1"/>
      <c r="E1442" s="1"/>
      <c r="F1442" s="1"/>
      <c r="G1442" s="1"/>
      <c r="H1442" s="1"/>
      <c r="I1442" s="1"/>
      <c r="J1442" s="1"/>
      <c r="K1442" s="1"/>
      <c r="L1442" s="1"/>
      <c r="M1442" s="1"/>
      <c r="N1442" s="1"/>
      <c r="O1442" s="1"/>
      <c r="P1442" s="1"/>
      <c r="Q1442" s="1"/>
    </row>
    <row r="1443" spans="1:17" x14ac:dyDescent="0.35">
      <c r="A1443" s="1"/>
      <c r="B1443" s="1"/>
      <c r="C1443" s="1"/>
      <c r="D1443" s="1"/>
      <c r="E1443" s="1"/>
      <c r="F1443" s="1"/>
      <c r="G1443" s="1"/>
      <c r="H1443" s="1"/>
      <c r="I1443" s="1"/>
      <c r="J1443" s="1"/>
      <c r="K1443" s="1"/>
      <c r="L1443" s="1"/>
      <c r="M1443" s="1"/>
      <c r="N1443" s="1"/>
      <c r="O1443" s="1"/>
      <c r="P1443" s="1"/>
      <c r="Q1443" s="1"/>
    </row>
    <row r="1444" spans="1:17" x14ac:dyDescent="0.35">
      <c r="A1444" s="1"/>
      <c r="B1444" s="1"/>
      <c r="C1444" s="1"/>
      <c r="D1444" s="1"/>
      <c r="E1444" s="1"/>
      <c r="F1444" s="1"/>
      <c r="G1444" s="1"/>
      <c r="H1444" s="1"/>
      <c r="I1444" s="1"/>
      <c r="J1444" s="1"/>
      <c r="K1444" s="1"/>
      <c r="L1444" s="1"/>
      <c r="M1444" s="1"/>
      <c r="N1444" s="1"/>
      <c r="O1444" s="1"/>
      <c r="P1444" s="1"/>
      <c r="Q1444" s="1"/>
    </row>
    <row r="1445" spans="1:17" x14ac:dyDescent="0.35">
      <c r="A1445" s="1"/>
      <c r="B1445" s="1"/>
      <c r="C1445" s="1"/>
      <c r="D1445" s="1"/>
      <c r="E1445" s="1"/>
      <c r="F1445" s="1"/>
      <c r="G1445" s="1"/>
      <c r="H1445" s="1"/>
      <c r="I1445" s="1"/>
      <c r="J1445" s="1"/>
      <c r="K1445" s="1"/>
      <c r="L1445" s="1"/>
      <c r="M1445" s="1"/>
      <c r="N1445" s="1"/>
      <c r="O1445" s="1"/>
      <c r="P1445" s="1"/>
      <c r="Q1445" s="1"/>
    </row>
    <row r="1446" spans="1:17" x14ac:dyDescent="0.35">
      <c r="A1446" s="1"/>
      <c r="B1446" s="1"/>
      <c r="C1446" s="1"/>
      <c r="D1446" s="1"/>
      <c r="E1446" s="1"/>
      <c r="F1446" s="1"/>
      <c r="G1446" s="1"/>
      <c r="H1446" s="1"/>
      <c r="I1446" s="1"/>
      <c r="J1446" s="1"/>
      <c r="K1446" s="1"/>
      <c r="L1446" s="1"/>
      <c r="M1446" s="1"/>
      <c r="N1446" s="1"/>
      <c r="O1446" s="1"/>
      <c r="P1446" s="1"/>
      <c r="Q1446" s="1"/>
    </row>
    <row r="1447" spans="1:17" x14ac:dyDescent="0.35">
      <c r="A1447" s="1"/>
      <c r="B1447" s="1"/>
      <c r="C1447" s="1"/>
      <c r="D1447" s="1"/>
      <c r="E1447" s="1"/>
      <c r="F1447" s="1"/>
      <c r="G1447" s="1"/>
      <c r="H1447" s="1"/>
      <c r="I1447" s="1"/>
      <c r="J1447" s="1"/>
      <c r="K1447" s="1"/>
      <c r="L1447" s="1"/>
      <c r="M1447" s="1"/>
      <c r="N1447" s="1"/>
      <c r="O1447" s="1"/>
      <c r="P1447" s="1"/>
      <c r="Q1447" s="1"/>
    </row>
    <row r="1448" spans="1:17" x14ac:dyDescent="0.35">
      <c r="A1448" s="1"/>
      <c r="B1448" s="1"/>
      <c r="C1448" s="1"/>
      <c r="D1448" s="1"/>
      <c r="E1448" s="1"/>
      <c r="F1448" s="1"/>
      <c r="G1448" s="1"/>
      <c r="H1448" s="1"/>
      <c r="I1448" s="1"/>
      <c r="J1448" s="1"/>
      <c r="K1448" s="1"/>
      <c r="L1448" s="1"/>
      <c r="M1448" s="1"/>
      <c r="N1448" s="1"/>
      <c r="O1448" s="1"/>
      <c r="P1448" s="1"/>
      <c r="Q1448" s="1"/>
    </row>
    <row r="1449" spans="1:17" x14ac:dyDescent="0.35">
      <c r="A1449" s="1"/>
      <c r="B1449" s="1"/>
      <c r="C1449" s="1"/>
      <c r="D1449" s="1"/>
      <c r="E1449" s="1"/>
      <c r="F1449" s="1"/>
      <c r="G1449" s="1"/>
      <c r="H1449" s="1"/>
      <c r="I1449" s="1"/>
      <c r="J1449" s="1"/>
      <c r="K1449" s="1"/>
      <c r="L1449" s="1"/>
      <c r="M1449" s="1"/>
      <c r="N1449" s="1"/>
      <c r="O1449" s="1"/>
      <c r="P1449" s="1"/>
      <c r="Q1449" s="1"/>
    </row>
    <row r="1450" spans="1:17" x14ac:dyDescent="0.35">
      <c r="A1450" s="1"/>
      <c r="B1450" s="1"/>
      <c r="C1450" s="1"/>
      <c r="D1450" s="1"/>
      <c r="E1450" s="1"/>
      <c r="F1450" s="1"/>
      <c r="G1450" s="1"/>
      <c r="H1450" s="1"/>
      <c r="I1450" s="1"/>
      <c r="J1450" s="1"/>
      <c r="K1450" s="1"/>
      <c r="L1450" s="1"/>
      <c r="M1450" s="1"/>
      <c r="N1450" s="1"/>
      <c r="O1450" s="1"/>
      <c r="P1450" s="1"/>
      <c r="Q1450" s="1"/>
    </row>
    <row r="1451" spans="1:17" x14ac:dyDescent="0.35">
      <c r="A1451" s="1"/>
      <c r="B1451" s="1"/>
      <c r="C1451" s="1"/>
      <c r="D1451" s="1"/>
      <c r="E1451" s="1"/>
      <c r="F1451" s="1"/>
      <c r="G1451" s="1"/>
      <c r="H1451" s="1"/>
      <c r="I1451" s="1"/>
      <c r="J1451" s="1"/>
      <c r="K1451" s="1"/>
      <c r="L1451" s="1"/>
      <c r="M1451" s="1"/>
      <c r="N1451" s="1"/>
      <c r="O1451" s="1"/>
      <c r="P1451" s="1"/>
      <c r="Q1451" s="1"/>
    </row>
    <row r="1452" spans="1:17" x14ac:dyDescent="0.35">
      <c r="A1452" s="1"/>
      <c r="B1452" s="1"/>
      <c r="C1452" s="1"/>
      <c r="D1452" s="1"/>
      <c r="E1452" s="1"/>
      <c r="F1452" s="1"/>
      <c r="G1452" s="1"/>
      <c r="H1452" s="1"/>
      <c r="I1452" s="1"/>
      <c r="J1452" s="1"/>
      <c r="K1452" s="1"/>
      <c r="L1452" s="1"/>
      <c r="M1452" s="1"/>
      <c r="N1452" s="1"/>
      <c r="O1452" s="1"/>
      <c r="P1452" s="1"/>
      <c r="Q1452" s="1"/>
    </row>
    <row r="1453" spans="1:17" x14ac:dyDescent="0.35">
      <c r="A1453" s="1"/>
      <c r="B1453" s="1"/>
      <c r="C1453" s="1"/>
      <c r="D1453" s="1"/>
      <c r="E1453" s="1"/>
      <c r="F1453" s="1"/>
      <c r="G1453" s="1"/>
      <c r="H1453" s="1"/>
      <c r="I1453" s="1"/>
      <c r="J1453" s="1"/>
      <c r="K1453" s="1"/>
      <c r="L1453" s="1"/>
      <c r="M1453" s="1"/>
      <c r="N1453" s="1"/>
      <c r="O1453" s="1"/>
      <c r="P1453" s="1"/>
      <c r="Q1453" s="1"/>
    </row>
    <row r="1454" spans="1:17" x14ac:dyDescent="0.35">
      <c r="A1454" s="1"/>
      <c r="B1454" s="1"/>
      <c r="C1454" s="1"/>
      <c r="D1454" s="1"/>
      <c r="E1454" s="1"/>
      <c r="F1454" s="1"/>
      <c r="G1454" s="1"/>
      <c r="H1454" s="1"/>
      <c r="I1454" s="1"/>
      <c r="J1454" s="1"/>
      <c r="K1454" s="1"/>
      <c r="L1454" s="1"/>
      <c r="M1454" s="1"/>
      <c r="N1454" s="1"/>
      <c r="O1454" s="1"/>
      <c r="P1454" s="1"/>
      <c r="Q1454" s="1"/>
    </row>
    <row r="1455" spans="1:17" x14ac:dyDescent="0.35">
      <c r="A1455" s="1"/>
      <c r="B1455" s="1"/>
      <c r="C1455" s="1"/>
      <c r="D1455" s="1"/>
      <c r="E1455" s="1"/>
      <c r="F1455" s="1"/>
      <c r="G1455" s="1"/>
      <c r="H1455" s="1"/>
      <c r="I1455" s="1"/>
      <c r="J1455" s="1"/>
      <c r="K1455" s="1"/>
      <c r="L1455" s="1"/>
      <c r="M1455" s="1"/>
      <c r="N1455" s="1"/>
      <c r="O1455" s="1"/>
      <c r="P1455" s="1"/>
      <c r="Q1455" s="1"/>
    </row>
    <row r="1456" spans="1:17" x14ac:dyDescent="0.35">
      <c r="A1456" s="1"/>
      <c r="B1456" s="1"/>
      <c r="C1456" s="1"/>
      <c r="D1456" s="1"/>
      <c r="E1456" s="1"/>
      <c r="F1456" s="1"/>
      <c r="G1456" s="1"/>
      <c r="H1456" s="1"/>
      <c r="I1456" s="1"/>
      <c r="J1456" s="1"/>
      <c r="K1456" s="1"/>
      <c r="L1456" s="1"/>
      <c r="M1456" s="1"/>
      <c r="N1456" s="1"/>
      <c r="O1456" s="1"/>
      <c r="P1456" s="1"/>
      <c r="Q1456" s="1"/>
    </row>
    <row r="1457" spans="1:17" x14ac:dyDescent="0.35">
      <c r="A1457" s="1"/>
      <c r="B1457" s="1"/>
      <c r="C1457" s="1"/>
      <c r="D1457" s="1"/>
      <c r="E1457" s="1"/>
      <c r="F1457" s="1"/>
      <c r="G1457" s="1"/>
      <c r="H1457" s="1"/>
      <c r="I1457" s="1"/>
      <c r="J1457" s="1"/>
      <c r="K1457" s="1"/>
      <c r="L1457" s="1"/>
      <c r="M1457" s="1"/>
      <c r="N1457" s="1"/>
      <c r="O1457" s="1"/>
      <c r="P1457" s="1"/>
      <c r="Q1457" s="1"/>
    </row>
    <row r="1458" spans="1:17" x14ac:dyDescent="0.35">
      <c r="A1458" s="1"/>
      <c r="B1458" s="1"/>
      <c r="C1458" s="1"/>
      <c r="D1458" s="1"/>
      <c r="E1458" s="1"/>
      <c r="F1458" s="1"/>
      <c r="G1458" s="1"/>
      <c r="H1458" s="1"/>
      <c r="I1458" s="1"/>
      <c r="J1458" s="1"/>
      <c r="K1458" s="1"/>
      <c r="L1458" s="1"/>
      <c r="M1458" s="1"/>
      <c r="N1458" s="1"/>
      <c r="O1458" s="1"/>
      <c r="P1458" s="1"/>
      <c r="Q1458" s="1"/>
    </row>
    <row r="1459" spans="1:17" x14ac:dyDescent="0.35">
      <c r="A1459" s="1"/>
      <c r="B1459" s="1"/>
      <c r="C1459" s="1"/>
      <c r="D1459" s="1"/>
      <c r="E1459" s="1"/>
      <c r="F1459" s="1"/>
      <c r="G1459" s="1"/>
      <c r="H1459" s="1"/>
      <c r="I1459" s="1"/>
      <c r="J1459" s="1"/>
      <c r="K1459" s="1"/>
      <c r="L1459" s="1"/>
      <c r="M1459" s="1"/>
      <c r="N1459" s="1"/>
      <c r="O1459" s="1"/>
      <c r="P1459" s="1"/>
      <c r="Q1459" s="1"/>
    </row>
    <row r="1460" spans="1:17" x14ac:dyDescent="0.35">
      <c r="A1460" s="1"/>
      <c r="B1460" s="1"/>
      <c r="C1460" s="1"/>
      <c r="D1460" s="1"/>
      <c r="E1460" s="1"/>
      <c r="F1460" s="1"/>
      <c r="G1460" s="1"/>
      <c r="H1460" s="1"/>
      <c r="I1460" s="1"/>
      <c r="J1460" s="1"/>
      <c r="K1460" s="1"/>
      <c r="L1460" s="1"/>
      <c r="M1460" s="1"/>
      <c r="N1460" s="1"/>
      <c r="O1460" s="1"/>
      <c r="P1460" s="1"/>
      <c r="Q1460" s="1"/>
    </row>
    <row r="1461" spans="1:17" x14ac:dyDescent="0.35">
      <c r="A1461" s="1"/>
      <c r="B1461" s="1"/>
      <c r="C1461" s="1"/>
      <c r="D1461" s="1"/>
      <c r="E1461" s="1"/>
      <c r="F1461" s="1"/>
      <c r="G1461" s="1"/>
      <c r="H1461" s="1"/>
      <c r="I1461" s="1"/>
      <c r="J1461" s="1"/>
      <c r="K1461" s="1"/>
      <c r="L1461" s="1"/>
      <c r="M1461" s="1"/>
      <c r="N1461" s="1"/>
      <c r="O1461" s="1"/>
      <c r="P1461" s="1"/>
      <c r="Q1461" s="1"/>
    </row>
    <row r="1462" spans="1:17" x14ac:dyDescent="0.35">
      <c r="A1462" s="1"/>
      <c r="B1462" s="1"/>
      <c r="C1462" s="1"/>
      <c r="D1462" s="1"/>
      <c r="E1462" s="1"/>
      <c r="F1462" s="1"/>
      <c r="G1462" s="1"/>
      <c r="H1462" s="1"/>
      <c r="I1462" s="1"/>
      <c r="J1462" s="1"/>
      <c r="K1462" s="1"/>
      <c r="L1462" s="1"/>
      <c r="M1462" s="1"/>
      <c r="N1462" s="1"/>
      <c r="O1462" s="1"/>
      <c r="P1462" s="1"/>
      <c r="Q1462" s="1"/>
    </row>
    <row r="1463" spans="1:17" x14ac:dyDescent="0.35">
      <c r="A1463" s="1"/>
      <c r="B1463" s="1"/>
      <c r="C1463" s="1"/>
      <c r="D1463" s="1"/>
      <c r="E1463" s="1"/>
      <c r="F1463" s="1"/>
      <c r="G1463" s="1"/>
      <c r="H1463" s="1"/>
      <c r="I1463" s="1"/>
      <c r="J1463" s="1"/>
      <c r="K1463" s="1"/>
      <c r="L1463" s="1"/>
      <c r="M1463" s="1"/>
      <c r="N1463" s="1"/>
      <c r="O1463" s="1"/>
      <c r="P1463" s="1"/>
      <c r="Q1463" s="1"/>
    </row>
    <row r="1464" spans="1:17" x14ac:dyDescent="0.35">
      <c r="A1464" s="1"/>
      <c r="B1464" s="1"/>
      <c r="C1464" s="1"/>
      <c r="D1464" s="1"/>
      <c r="E1464" s="1"/>
      <c r="F1464" s="1"/>
      <c r="G1464" s="1"/>
      <c r="H1464" s="1"/>
      <c r="I1464" s="1"/>
      <c r="J1464" s="1"/>
      <c r="K1464" s="1"/>
      <c r="L1464" s="1"/>
      <c r="M1464" s="1"/>
      <c r="N1464" s="1"/>
      <c r="O1464" s="1"/>
      <c r="P1464" s="1"/>
      <c r="Q1464" s="1"/>
    </row>
    <row r="1465" spans="1:17" x14ac:dyDescent="0.35">
      <c r="A1465" s="1"/>
      <c r="B1465" s="1"/>
      <c r="C1465" s="1"/>
      <c r="D1465" s="1"/>
      <c r="E1465" s="1"/>
      <c r="F1465" s="1"/>
      <c r="G1465" s="1"/>
      <c r="H1465" s="1"/>
      <c r="I1465" s="1"/>
      <c r="J1465" s="1"/>
      <c r="K1465" s="1"/>
      <c r="L1465" s="1"/>
      <c r="M1465" s="1"/>
      <c r="N1465" s="1"/>
      <c r="O1465" s="1"/>
      <c r="P1465" s="1"/>
      <c r="Q1465" s="1"/>
    </row>
    <row r="1466" spans="1:17" x14ac:dyDescent="0.35">
      <c r="A1466" s="1"/>
      <c r="B1466" s="1"/>
      <c r="C1466" s="1"/>
      <c r="D1466" s="1"/>
      <c r="E1466" s="1"/>
      <c r="F1466" s="1"/>
      <c r="G1466" s="1"/>
      <c r="H1466" s="1"/>
      <c r="I1466" s="1"/>
      <c r="J1466" s="1"/>
      <c r="K1466" s="1"/>
      <c r="L1466" s="1"/>
      <c r="M1466" s="1"/>
      <c r="N1466" s="1"/>
      <c r="O1466" s="1"/>
      <c r="P1466" s="1"/>
      <c r="Q1466" s="1"/>
    </row>
    <row r="1467" spans="1:17" x14ac:dyDescent="0.35">
      <c r="A1467" s="1"/>
      <c r="B1467" s="1"/>
      <c r="C1467" s="1"/>
      <c r="D1467" s="1"/>
      <c r="E1467" s="1"/>
      <c r="F1467" s="1"/>
      <c r="G1467" s="1"/>
      <c r="H1467" s="1"/>
      <c r="I1467" s="1"/>
      <c r="J1467" s="1"/>
      <c r="K1467" s="1"/>
      <c r="L1467" s="1"/>
      <c r="M1467" s="1"/>
      <c r="N1467" s="1"/>
      <c r="O1467" s="1"/>
      <c r="P1467" s="1"/>
      <c r="Q1467" s="1"/>
    </row>
    <row r="1468" spans="1:17" x14ac:dyDescent="0.35">
      <c r="A1468" s="1"/>
      <c r="B1468" s="1"/>
      <c r="C1468" s="1"/>
      <c r="D1468" s="1"/>
      <c r="E1468" s="1"/>
      <c r="F1468" s="1"/>
      <c r="G1468" s="1"/>
      <c r="H1468" s="1"/>
      <c r="I1468" s="1"/>
      <c r="J1468" s="1"/>
      <c r="K1468" s="1"/>
      <c r="L1468" s="1"/>
      <c r="M1468" s="1"/>
      <c r="N1468" s="1"/>
      <c r="O1468" s="1"/>
      <c r="P1468" s="1"/>
      <c r="Q1468" s="1"/>
    </row>
    <row r="1469" spans="1:17" x14ac:dyDescent="0.35">
      <c r="A1469" s="1"/>
      <c r="B1469" s="1"/>
      <c r="C1469" s="1"/>
      <c r="D1469" s="1"/>
      <c r="E1469" s="1"/>
      <c r="F1469" s="1"/>
      <c r="G1469" s="1"/>
      <c r="H1469" s="1"/>
      <c r="I1469" s="1"/>
      <c r="J1469" s="1"/>
      <c r="K1469" s="1"/>
      <c r="L1469" s="1"/>
      <c r="M1469" s="1"/>
      <c r="N1469" s="1"/>
      <c r="O1469" s="1"/>
      <c r="P1469" s="1"/>
      <c r="Q1469" s="1"/>
    </row>
    <row r="1470" spans="1:17" x14ac:dyDescent="0.35">
      <c r="A1470" s="1"/>
      <c r="B1470" s="1"/>
      <c r="C1470" s="1"/>
      <c r="D1470" s="1"/>
      <c r="E1470" s="1"/>
      <c r="F1470" s="1"/>
      <c r="G1470" s="1"/>
      <c r="H1470" s="1"/>
      <c r="I1470" s="1"/>
      <c r="J1470" s="1"/>
      <c r="K1470" s="1"/>
      <c r="L1470" s="1"/>
      <c r="M1470" s="1"/>
      <c r="N1470" s="1"/>
      <c r="O1470" s="1"/>
      <c r="P1470" s="1"/>
      <c r="Q1470" s="1"/>
    </row>
    <row r="1471" spans="1:17" x14ac:dyDescent="0.35">
      <c r="A1471" s="1"/>
      <c r="B1471" s="1"/>
      <c r="C1471" s="1"/>
      <c r="D1471" s="1"/>
      <c r="E1471" s="1"/>
      <c r="F1471" s="1"/>
      <c r="G1471" s="1"/>
      <c r="H1471" s="1"/>
      <c r="I1471" s="1"/>
      <c r="J1471" s="1"/>
      <c r="K1471" s="1"/>
      <c r="L1471" s="1"/>
      <c r="M1471" s="1"/>
      <c r="N1471" s="1"/>
      <c r="O1471" s="1"/>
      <c r="P1471" s="1"/>
      <c r="Q1471" s="1"/>
    </row>
    <row r="1472" spans="1:17" x14ac:dyDescent="0.35">
      <c r="A1472" s="1"/>
      <c r="B1472" s="1"/>
      <c r="C1472" s="1"/>
      <c r="D1472" s="1"/>
      <c r="E1472" s="1"/>
      <c r="F1472" s="1"/>
      <c r="G1472" s="1"/>
      <c r="H1472" s="1"/>
      <c r="I1472" s="1"/>
      <c r="J1472" s="1"/>
      <c r="K1472" s="1"/>
      <c r="L1472" s="1"/>
      <c r="M1472" s="1"/>
      <c r="N1472" s="1"/>
      <c r="O1472" s="1"/>
      <c r="P1472" s="1"/>
      <c r="Q1472" s="1"/>
    </row>
    <row r="1473" spans="1:17" x14ac:dyDescent="0.35">
      <c r="A1473" s="1"/>
      <c r="B1473" s="1"/>
      <c r="C1473" s="1"/>
      <c r="D1473" s="1"/>
      <c r="E1473" s="1"/>
      <c r="F1473" s="1"/>
      <c r="G1473" s="1"/>
      <c r="H1473" s="1"/>
      <c r="I1473" s="1"/>
      <c r="J1473" s="1"/>
      <c r="K1473" s="1"/>
      <c r="L1473" s="1"/>
      <c r="M1473" s="1"/>
      <c r="N1473" s="1"/>
      <c r="O1473" s="1"/>
      <c r="P1473" s="1"/>
      <c r="Q1473" s="1"/>
    </row>
    <row r="1474" spans="1:17" x14ac:dyDescent="0.35">
      <c r="A1474" s="1"/>
      <c r="B1474" s="1"/>
      <c r="C1474" s="1"/>
      <c r="D1474" s="1"/>
      <c r="E1474" s="1"/>
      <c r="F1474" s="1"/>
      <c r="G1474" s="1"/>
      <c r="H1474" s="1"/>
      <c r="I1474" s="1"/>
      <c r="J1474" s="1"/>
      <c r="K1474" s="1"/>
      <c r="L1474" s="1"/>
      <c r="M1474" s="1"/>
      <c r="N1474" s="1"/>
      <c r="O1474" s="1"/>
      <c r="P1474" s="1"/>
      <c r="Q1474" s="1"/>
    </row>
    <row r="1475" spans="1:17" x14ac:dyDescent="0.35">
      <c r="A1475" s="1"/>
      <c r="B1475" s="1"/>
      <c r="C1475" s="1"/>
      <c r="D1475" s="1"/>
      <c r="E1475" s="1"/>
      <c r="F1475" s="1"/>
      <c r="G1475" s="1"/>
      <c r="H1475" s="1"/>
      <c r="I1475" s="1"/>
      <c r="J1475" s="1"/>
      <c r="K1475" s="1"/>
      <c r="L1475" s="1"/>
      <c r="M1475" s="1"/>
      <c r="N1475" s="1"/>
      <c r="O1475" s="1"/>
      <c r="P1475" s="1"/>
      <c r="Q1475" s="1"/>
    </row>
    <row r="1476" spans="1:17" x14ac:dyDescent="0.35">
      <c r="A1476" s="1"/>
      <c r="B1476" s="1"/>
      <c r="C1476" s="1"/>
      <c r="D1476" s="1"/>
      <c r="E1476" s="1"/>
      <c r="F1476" s="1"/>
      <c r="G1476" s="1"/>
      <c r="H1476" s="1"/>
      <c r="I1476" s="1"/>
      <c r="J1476" s="1"/>
      <c r="K1476" s="1"/>
      <c r="L1476" s="1"/>
      <c r="M1476" s="1"/>
      <c r="N1476" s="1"/>
      <c r="O1476" s="1"/>
      <c r="P1476" s="1"/>
      <c r="Q1476" s="1"/>
    </row>
    <row r="1477" spans="1:17" x14ac:dyDescent="0.35">
      <c r="A1477" s="1"/>
      <c r="B1477" s="1"/>
      <c r="C1477" s="1"/>
      <c r="D1477" s="1"/>
      <c r="E1477" s="1"/>
      <c r="F1477" s="1"/>
      <c r="G1477" s="1"/>
      <c r="H1477" s="1"/>
      <c r="I1477" s="1"/>
      <c r="J1477" s="1"/>
      <c r="K1477" s="1"/>
      <c r="L1477" s="1"/>
      <c r="M1477" s="1"/>
      <c r="N1477" s="1"/>
      <c r="O1477" s="1"/>
      <c r="P1477" s="1"/>
      <c r="Q1477" s="1"/>
    </row>
    <row r="1478" spans="1:17" x14ac:dyDescent="0.35">
      <c r="A1478" s="1"/>
      <c r="B1478" s="1"/>
      <c r="C1478" s="1"/>
      <c r="D1478" s="1"/>
      <c r="E1478" s="1"/>
      <c r="F1478" s="1"/>
      <c r="G1478" s="1"/>
      <c r="H1478" s="1"/>
      <c r="I1478" s="1"/>
      <c r="J1478" s="1"/>
      <c r="K1478" s="1"/>
      <c r="L1478" s="1"/>
      <c r="M1478" s="1"/>
      <c r="N1478" s="1"/>
      <c r="O1478" s="1"/>
      <c r="P1478" s="1"/>
      <c r="Q1478" s="1"/>
    </row>
    <row r="1479" spans="1:17" x14ac:dyDescent="0.35">
      <c r="A1479" s="1"/>
      <c r="B1479" s="1"/>
      <c r="C1479" s="1"/>
      <c r="D1479" s="1"/>
      <c r="E1479" s="1"/>
      <c r="F1479" s="1"/>
      <c r="G1479" s="1"/>
      <c r="H1479" s="1"/>
      <c r="I1479" s="1"/>
      <c r="J1479" s="1"/>
      <c r="K1479" s="1"/>
      <c r="L1479" s="1"/>
      <c r="M1479" s="1"/>
      <c r="N1479" s="1"/>
      <c r="O1479" s="1"/>
      <c r="P1479" s="1"/>
      <c r="Q1479" s="1"/>
    </row>
    <row r="1480" spans="1:17" x14ac:dyDescent="0.35">
      <c r="A1480" s="1"/>
      <c r="B1480" s="1"/>
      <c r="C1480" s="1"/>
      <c r="D1480" s="1"/>
      <c r="E1480" s="1"/>
      <c r="F1480" s="1"/>
      <c r="G1480" s="1"/>
      <c r="H1480" s="1"/>
      <c r="I1480" s="1"/>
      <c r="J1480" s="1"/>
      <c r="K1480" s="1"/>
      <c r="L1480" s="1"/>
      <c r="M1480" s="1"/>
      <c r="N1480" s="1"/>
      <c r="O1480" s="1"/>
      <c r="P1480" s="1"/>
      <c r="Q1480" s="1"/>
    </row>
    <row r="1481" spans="1:17" x14ac:dyDescent="0.35">
      <c r="A1481" s="1"/>
      <c r="B1481" s="1"/>
      <c r="C1481" s="1"/>
      <c r="D1481" s="1"/>
      <c r="E1481" s="1"/>
      <c r="F1481" s="1"/>
      <c r="G1481" s="1"/>
      <c r="H1481" s="1"/>
      <c r="I1481" s="1"/>
      <c r="J1481" s="1"/>
      <c r="K1481" s="1"/>
      <c r="L1481" s="1"/>
      <c r="M1481" s="1"/>
      <c r="N1481" s="1"/>
      <c r="O1481" s="1"/>
      <c r="P1481" s="1"/>
      <c r="Q1481" s="1"/>
    </row>
    <row r="1482" spans="1:17" x14ac:dyDescent="0.35">
      <c r="A1482" s="1"/>
      <c r="B1482" s="1"/>
      <c r="C1482" s="1"/>
      <c r="D1482" s="1"/>
      <c r="E1482" s="1"/>
      <c r="F1482" s="1"/>
      <c r="G1482" s="1"/>
      <c r="H1482" s="1"/>
      <c r="I1482" s="1"/>
      <c r="J1482" s="1"/>
      <c r="K1482" s="1"/>
      <c r="L1482" s="1"/>
      <c r="M1482" s="1"/>
      <c r="N1482" s="1"/>
      <c r="O1482" s="1"/>
      <c r="P1482" s="1"/>
      <c r="Q1482" s="1"/>
    </row>
    <row r="1483" spans="1:17" x14ac:dyDescent="0.35">
      <c r="A1483" s="1"/>
      <c r="B1483" s="1"/>
      <c r="C1483" s="1"/>
      <c r="D1483" s="1"/>
      <c r="E1483" s="1"/>
      <c r="F1483" s="1"/>
      <c r="G1483" s="1"/>
      <c r="H1483" s="1"/>
      <c r="I1483" s="1"/>
      <c r="J1483" s="1"/>
      <c r="K1483" s="1"/>
      <c r="L1483" s="1"/>
      <c r="M1483" s="1"/>
      <c r="N1483" s="1"/>
      <c r="O1483" s="1"/>
      <c r="P1483" s="1"/>
      <c r="Q1483" s="1"/>
    </row>
    <row r="1484" spans="1:17" x14ac:dyDescent="0.35">
      <c r="A1484" s="1"/>
      <c r="B1484" s="1"/>
      <c r="C1484" s="1"/>
      <c r="D1484" s="1"/>
      <c r="E1484" s="1"/>
      <c r="F1484" s="1"/>
      <c r="G1484" s="1"/>
      <c r="H1484" s="1"/>
      <c r="I1484" s="1"/>
      <c r="J1484" s="1"/>
      <c r="K1484" s="1"/>
      <c r="L1484" s="1"/>
      <c r="M1484" s="1"/>
      <c r="N1484" s="1"/>
      <c r="O1484" s="1"/>
      <c r="P1484" s="1"/>
      <c r="Q1484" s="1"/>
    </row>
    <row r="1485" spans="1:17" x14ac:dyDescent="0.35">
      <c r="A1485" s="1"/>
      <c r="B1485" s="1"/>
      <c r="C1485" s="1"/>
      <c r="D1485" s="1"/>
      <c r="E1485" s="1"/>
      <c r="F1485" s="1"/>
      <c r="G1485" s="1"/>
      <c r="H1485" s="1"/>
      <c r="I1485" s="1"/>
      <c r="J1485" s="1"/>
      <c r="K1485" s="1"/>
      <c r="L1485" s="1"/>
      <c r="M1485" s="1"/>
      <c r="N1485" s="1"/>
      <c r="O1485" s="1"/>
      <c r="P1485" s="1"/>
      <c r="Q1485" s="1"/>
    </row>
    <row r="1486" spans="1:17" x14ac:dyDescent="0.35">
      <c r="A1486" s="1"/>
      <c r="B1486" s="1"/>
      <c r="C1486" s="1"/>
      <c r="D1486" s="1"/>
      <c r="E1486" s="1"/>
      <c r="F1486" s="1"/>
      <c r="G1486" s="1"/>
      <c r="H1486" s="1"/>
      <c r="I1486" s="1"/>
      <c r="J1486" s="1"/>
      <c r="K1486" s="1"/>
      <c r="L1486" s="1"/>
      <c r="M1486" s="1"/>
      <c r="N1486" s="1"/>
      <c r="O1486" s="1"/>
      <c r="P1486" s="1"/>
      <c r="Q1486" s="1"/>
    </row>
    <row r="1487" spans="1:17" x14ac:dyDescent="0.35">
      <c r="A1487" s="1"/>
      <c r="B1487" s="1"/>
      <c r="C1487" s="1"/>
      <c r="D1487" s="1"/>
      <c r="E1487" s="1"/>
      <c r="F1487" s="1"/>
      <c r="G1487" s="1"/>
      <c r="H1487" s="1"/>
      <c r="I1487" s="1"/>
      <c r="J1487" s="1"/>
      <c r="K1487" s="1"/>
      <c r="L1487" s="1"/>
      <c r="M1487" s="1"/>
      <c r="N1487" s="1"/>
      <c r="O1487" s="1"/>
      <c r="P1487" s="1"/>
      <c r="Q1487" s="1"/>
    </row>
    <row r="1488" spans="1:17" x14ac:dyDescent="0.35">
      <c r="A1488" s="1"/>
      <c r="B1488" s="1"/>
      <c r="C1488" s="1"/>
      <c r="D1488" s="1"/>
      <c r="E1488" s="1"/>
      <c r="F1488" s="1"/>
      <c r="G1488" s="1"/>
      <c r="H1488" s="1"/>
      <c r="I1488" s="1"/>
      <c r="J1488" s="1"/>
      <c r="K1488" s="1"/>
      <c r="L1488" s="1"/>
      <c r="M1488" s="1"/>
      <c r="N1488" s="1"/>
      <c r="O1488" s="1"/>
      <c r="P1488" s="1"/>
      <c r="Q1488" s="1"/>
    </row>
    <row r="1489" spans="1:17" x14ac:dyDescent="0.35">
      <c r="A1489" s="1"/>
      <c r="B1489" s="1"/>
      <c r="C1489" s="1"/>
      <c r="D1489" s="1"/>
      <c r="E1489" s="1"/>
      <c r="F1489" s="1"/>
      <c r="G1489" s="1"/>
      <c r="H1489" s="1"/>
      <c r="I1489" s="1"/>
      <c r="J1489" s="1"/>
      <c r="K1489" s="1"/>
      <c r="L1489" s="1"/>
      <c r="M1489" s="1"/>
      <c r="N1489" s="1"/>
      <c r="O1489" s="1"/>
      <c r="P1489" s="1"/>
      <c r="Q1489" s="1"/>
    </row>
    <row r="1490" spans="1:17" x14ac:dyDescent="0.35">
      <c r="A1490" s="1"/>
      <c r="B1490" s="1"/>
      <c r="C1490" s="1"/>
      <c r="D1490" s="1"/>
      <c r="E1490" s="1"/>
      <c r="F1490" s="1"/>
      <c r="G1490" s="1"/>
      <c r="H1490" s="1"/>
      <c r="I1490" s="1"/>
      <c r="J1490" s="1"/>
      <c r="K1490" s="1"/>
      <c r="L1490" s="1"/>
      <c r="M1490" s="1"/>
      <c r="N1490" s="1"/>
      <c r="O1490" s="1"/>
      <c r="P1490" s="1"/>
      <c r="Q1490" s="1"/>
    </row>
    <row r="1491" spans="1:17" x14ac:dyDescent="0.35">
      <c r="A1491" s="1"/>
      <c r="B1491" s="1"/>
      <c r="C1491" s="1"/>
      <c r="D1491" s="1"/>
      <c r="E1491" s="1"/>
      <c r="F1491" s="1"/>
      <c r="G1491" s="1"/>
      <c r="H1491" s="1"/>
      <c r="I1491" s="1"/>
      <c r="J1491" s="1"/>
      <c r="K1491" s="1"/>
      <c r="L1491" s="1"/>
      <c r="M1491" s="1"/>
      <c r="N1491" s="1"/>
      <c r="O1491" s="1"/>
      <c r="P1491" s="1"/>
      <c r="Q1491" s="1"/>
    </row>
    <row r="1492" spans="1:17" x14ac:dyDescent="0.35">
      <c r="A1492" s="1"/>
      <c r="B1492" s="1"/>
      <c r="C1492" s="1"/>
      <c r="D1492" s="1"/>
      <c r="E1492" s="1"/>
      <c r="F1492" s="1"/>
      <c r="G1492" s="1"/>
      <c r="H1492" s="1"/>
      <c r="I1492" s="1"/>
      <c r="J1492" s="1"/>
      <c r="K1492" s="1"/>
      <c r="L1492" s="1"/>
      <c r="M1492" s="1"/>
      <c r="N1492" s="1"/>
      <c r="O1492" s="1"/>
      <c r="P1492" s="1"/>
      <c r="Q1492" s="1"/>
    </row>
    <row r="1493" spans="1:17" x14ac:dyDescent="0.35">
      <c r="A1493" s="1"/>
      <c r="B1493" s="1"/>
      <c r="C1493" s="1"/>
      <c r="D1493" s="1"/>
      <c r="E1493" s="1"/>
      <c r="F1493" s="1"/>
      <c r="G1493" s="1"/>
      <c r="H1493" s="1"/>
      <c r="I1493" s="1"/>
      <c r="J1493" s="1"/>
      <c r="K1493" s="1"/>
      <c r="L1493" s="1"/>
      <c r="M1493" s="1"/>
      <c r="N1493" s="1"/>
      <c r="O1493" s="1"/>
      <c r="P1493" s="1"/>
      <c r="Q1493" s="1"/>
    </row>
    <row r="1494" spans="1:17" x14ac:dyDescent="0.35">
      <c r="A1494" s="1"/>
      <c r="B1494" s="1"/>
      <c r="C1494" s="1"/>
      <c r="D1494" s="1"/>
      <c r="E1494" s="1"/>
      <c r="F1494" s="1"/>
      <c r="G1494" s="1"/>
      <c r="H1494" s="1"/>
      <c r="I1494" s="1"/>
      <c r="J1494" s="1"/>
      <c r="K1494" s="1"/>
      <c r="L1494" s="1"/>
      <c r="M1494" s="1"/>
      <c r="N1494" s="1"/>
      <c r="O1494" s="1"/>
      <c r="P1494" s="1"/>
      <c r="Q1494" s="1"/>
    </row>
    <row r="1495" spans="1:17" x14ac:dyDescent="0.35">
      <c r="A1495" s="1"/>
      <c r="B1495" s="1"/>
      <c r="C1495" s="1"/>
      <c r="D1495" s="1"/>
      <c r="E1495" s="1"/>
      <c r="F1495" s="1"/>
      <c r="G1495" s="1"/>
      <c r="H1495" s="1"/>
      <c r="I1495" s="1"/>
      <c r="J1495" s="1"/>
      <c r="K1495" s="1"/>
      <c r="L1495" s="1"/>
      <c r="M1495" s="1"/>
      <c r="N1495" s="1"/>
      <c r="O1495" s="1"/>
      <c r="P1495" s="1"/>
      <c r="Q1495" s="1"/>
    </row>
    <row r="1496" spans="1:17" x14ac:dyDescent="0.35">
      <c r="A1496" s="1"/>
      <c r="B1496" s="1"/>
      <c r="C1496" s="1"/>
      <c r="D1496" s="1"/>
      <c r="E1496" s="1"/>
      <c r="F1496" s="1"/>
      <c r="G1496" s="1"/>
      <c r="H1496" s="1"/>
      <c r="I1496" s="1"/>
      <c r="J1496" s="1"/>
      <c r="K1496" s="1"/>
      <c r="L1496" s="1"/>
      <c r="M1496" s="1"/>
      <c r="N1496" s="1"/>
      <c r="O1496" s="1"/>
      <c r="P1496" s="1"/>
      <c r="Q1496" s="1"/>
    </row>
    <row r="1497" spans="1:17" x14ac:dyDescent="0.35">
      <c r="A1497" s="1"/>
      <c r="B1497" s="1"/>
      <c r="C1497" s="1"/>
      <c r="D1497" s="1"/>
      <c r="E1497" s="1"/>
      <c r="F1497" s="1"/>
      <c r="G1497" s="1"/>
      <c r="H1497" s="1"/>
      <c r="I1497" s="1"/>
      <c r="J1497" s="1"/>
      <c r="K1497" s="1"/>
      <c r="L1497" s="1"/>
      <c r="M1497" s="1"/>
      <c r="N1497" s="1"/>
      <c r="O1497" s="1"/>
      <c r="P1497" s="1"/>
      <c r="Q1497" s="1"/>
    </row>
    <row r="1498" spans="1:17" x14ac:dyDescent="0.35">
      <c r="A1498" s="1"/>
      <c r="B1498" s="1"/>
      <c r="C1498" s="1"/>
      <c r="D1498" s="1"/>
      <c r="E1498" s="1"/>
      <c r="F1498" s="1"/>
      <c r="G1498" s="1"/>
      <c r="H1498" s="1"/>
      <c r="I1498" s="1"/>
      <c r="J1498" s="1"/>
      <c r="K1498" s="1"/>
      <c r="L1498" s="1"/>
      <c r="M1498" s="1"/>
      <c r="N1498" s="1"/>
      <c r="O1498" s="1"/>
      <c r="P1498" s="1"/>
      <c r="Q1498" s="1"/>
    </row>
    <row r="1499" spans="1:17" x14ac:dyDescent="0.35">
      <c r="A1499" s="1"/>
      <c r="B1499" s="1"/>
      <c r="C1499" s="1"/>
      <c r="D1499" s="1"/>
      <c r="E1499" s="1"/>
      <c r="F1499" s="1"/>
      <c r="G1499" s="1"/>
      <c r="H1499" s="1"/>
      <c r="I1499" s="1"/>
      <c r="J1499" s="1"/>
      <c r="K1499" s="1"/>
      <c r="L1499" s="1"/>
      <c r="M1499" s="1"/>
      <c r="N1499" s="1"/>
      <c r="O1499" s="1"/>
      <c r="P1499" s="1"/>
      <c r="Q1499" s="1"/>
    </row>
    <row r="1500" spans="1:17" x14ac:dyDescent="0.35">
      <c r="A1500" s="1"/>
      <c r="B1500" s="1"/>
      <c r="C1500" s="1"/>
      <c r="D1500" s="1"/>
      <c r="E1500" s="1"/>
      <c r="F1500" s="1"/>
      <c r="G1500" s="1"/>
      <c r="H1500" s="1"/>
      <c r="I1500" s="1"/>
      <c r="J1500" s="1"/>
      <c r="K1500" s="1"/>
      <c r="L1500" s="1"/>
      <c r="M1500" s="1"/>
      <c r="N1500" s="1"/>
      <c r="O1500" s="1"/>
      <c r="P1500" s="1"/>
      <c r="Q1500" s="1"/>
    </row>
    <row r="1501" spans="1:17" x14ac:dyDescent="0.35">
      <c r="A1501" s="1"/>
      <c r="B1501" s="1"/>
      <c r="C1501" s="1"/>
      <c r="D1501" s="1"/>
      <c r="E1501" s="1"/>
      <c r="F1501" s="1"/>
      <c r="G1501" s="1"/>
      <c r="H1501" s="1"/>
      <c r="I1501" s="1"/>
      <c r="J1501" s="1"/>
      <c r="K1501" s="1"/>
      <c r="L1501" s="1"/>
      <c r="M1501" s="1"/>
      <c r="N1501" s="1"/>
      <c r="O1501" s="1"/>
      <c r="P1501" s="1"/>
      <c r="Q1501" s="1"/>
    </row>
    <row r="1502" spans="1:17" x14ac:dyDescent="0.35">
      <c r="A1502" s="1"/>
      <c r="B1502" s="1"/>
      <c r="C1502" s="1"/>
      <c r="D1502" s="1"/>
      <c r="E1502" s="1"/>
      <c r="F1502" s="1"/>
      <c r="G1502" s="1"/>
      <c r="H1502" s="1"/>
      <c r="I1502" s="1"/>
      <c r="J1502" s="1"/>
      <c r="K1502" s="1"/>
      <c r="L1502" s="1"/>
      <c r="M1502" s="1"/>
      <c r="N1502" s="1"/>
      <c r="O1502" s="1"/>
      <c r="P1502" s="1"/>
      <c r="Q1502" s="1"/>
    </row>
    <row r="1503" spans="1:17" x14ac:dyDescent="0.35">
      <c r="A1503" s="1"/>
      <c r="B1503" s="1"/>
      <c r="C1503" s="1"/>
      <c r="D1503" s="1"/>
      <c r="E1503" s="1"/>
      <c r="F1503" s="1"/>
      <c r="G1503" s="1"/>
      <c r="H1503" s="1"/>
      <c r="I1503" s="1"/>
      <c r="J1503" s="1"/>
      <c r="K1503" s="1"/>
      <c r="L1503" s="1"/>
      <c r="M1503" s="1"/>
      <c r="N1503" s="1"/>
      <c r="O1503" s="1"/>
      <c r="P1503" s="1"/>
      <c r="Q1503" s="1"/>
    </row>
    <row r="1504" spans="1:17" x14ac:dyDescent="0.35">
      <c r="A1504" s="1"/>
      <c r="B1504" s="1"/>
      <c r="C1504" s="1"/>
      <c r="D1504" s="1"/>
      <c r="E1504" s="1"/>
      <c r="F1504" s="1"/>
      <c r="G1504" s="1"/>
      <c r="H1504" s="1"/>
      <c r="I1504" s="1"/>
      <c r="J1504" s="1"/>
      <c r="K1504" s="1"/>
      <c r="L1504" s="1"/>
      <c r="M1504" s="1"/>
      <c r="N1504" s="1"/>
      <c r="O1504" s="1"/>
      <c r="P1504" s="1"/>
      <c r="Q1504" s="1"/>
    </row>
    <row r="1505" spans="1:17" x14ac:dyDescent="0.35">
      <c r="A1505" s="1"/>
      <c r="B1505" s="1"/>
      <c r="C1505" s="1"/>
      <c r="D1505" s="1"/>
      <c r="E1505" s="1"/>
      <c r="F1505" s="1"/>
      <c r="G1505" s="1"/>
      <c r="H1505" s="1"/>
      <c r="I1505" s="1"/>
      <c r="J1505" s="1"/>
      <c r="K1505" s="1"/>
      <c r="L1505" s="1"/>
      <c r="M1505" s="1"/>
      <c r="N1505" s="1"/>
      <c r="O1505" s="1"/>
      <c r="P1505" s="1"/>
      <c r="Q1505" s="1"/>
    </row>
    <row r="1506" spans="1:17" x14ac:dyDescent="0.35">
      <c r="A1506" s="1"/>
      <c r="B1506" s="1"/>
      <c r="C1506" s="1"/>
      <c r="D1506" s="1"/>
      <c r="E1506" s="1"/>
      <c r="F1506" s="1"/>
      <c r="G1506" s="1"/>
      <c r="H1506" s="1"/>
      <c r="I1506" s="1"/>
      <c r="J1506" s="1"/>
      <c r="K1506" s="1"/>
      <c r="L1506" s="1"/>
      <c r="M1506" s="1"/>
      <c r="N1506" s="1"/>
      <c r="O1506" s="1"/>
      <c r="P1506" s="1"/>
      <c r="Q1506" s="1"/>
    </row>
    <row r="1507" spans="1:17" x14ac:dyDescent="0.35">
      <c r="A1507" s="1"/>
      <c r="B1507" s="1"/>
      <c r="C1507" s="1"/>
      <c r="D1507" s="1"/>
      <c r="E1507" s="1"/>
      <c r="F1507" s="1"/>
      <c r="G1507" s="1"/>
      <c r="H1507" s="1"/>
      <c r="I1507" s="1"/>
      <c r="J1507" s="1"/>
      <c r="K1507" s="1"/>
      <c r="L1507" s="1"/>
      <c r="M1507" s="1"/>
      <c r="N1507" s="1"/>
      <c r="O1507" s="1"/>
      <c r="P1507" s="1"/>
      <c r="Q1507" s="1"/>
    </row>
    <row r="1508" spans="1:17" x14ac:dyDescent="0.35">
      <c r="A1508" s="1"/>
      <c r="B1508" s="1"/>
      <c r="C1508" s="1"/>
      <c r="D1508" s="1"/>
      <c r="E1508" s="1"/>
      <c r="F1508" s="1"/>
      <c r="G1508" s="1"/>
      <c r="H1508" s="1"/>
      <c r="I1508" s="1"/>
      <c r="J1508" s="1"/>
      <c r="K1508" s="1"/>
      <c r="L1508" s="1"/>
      <c r="M1508" s="1"/>
      <c r="N1508" s="1"/>
      <c r="O1508" s="1"/>
      <c r="P1508" s="1"/>
      <c r="Q1508" s="1"/>
    </row>
    <row r="1509" spans="1:17" x14ac:dyDescent="0.35">
      <c r="A1509" s="1"/>
      <c r="B1509" s="1"/>
      <c r="C1509" s="1"/>
      <c r="D1509" s="1"/>
      <c r="E1509" s="1"/>
      <c r="F1509" s="1"/>
      <c r="G1509" s="1"/>
      <c r="H1509" s="1"/>
      <c r="I1509" s="1"/>
      <c r="J1509" s="1"/>
      <c r="K1509" s="1"/>
      <c r="L1509" s="1"/>
      <c r="M1509" s="1"/>
      <c r="N1509" s="1"/>
      <c r="O1509" s="1"/>
      <c r="P1509" s="1"/>
      <c r="Q1509" s="1"/>
    </row>
    <row r="1510" spans="1:17" x14ac:dyDescent="0.35">
      <c r="A1510" s="1"/>
      <c r="B1510" s="1"/>
      <c r="C1510" s="1"/>
      <c r="D1510" s="1"/>
      <c r="E1510" s="1"/>
      <c r="F1510" s="1"/>
      <c r="G1510" s="1"/>
      <c r="H1510" s="1"/>
      <c r="I1510" s="1"/>
      <c r="J1510" s="1"/>
      <c r="K1510" s="1"/>
      <c r="L1510" s="1"/>
      <c r="M1510" s="1"/>
      <c r="N1510" s="1"/>
      <c r="O1510" s="1"/>
      <c r="P1510" s="1"/>
      <c r="Q1510" s="1"/>
    </row>
    <row r="1511" spans="1:17" x14ac:dyDescent="0.35">
      <c r="A1511" s="1"/>
      <c r="B1511" s="1"/>
      <c r="C1511" s="1"/>
      <c r="D1511" s="1"/>
      <c r="E1511" s="1"/>
      <c r="F1511" s="1"/>
      <c r="G1511" s="1"/>
      <c r="H1511" s="1"/>
      <c r="I1511" s="1"/>
      <c r="J1511" s="1"/>
      <c r="K1511" s="1"/>
      <c r="L1511" s="1"/>
      <c r="M1511" s="1"/>
      <c r="N1511" s="1"/>
      <c r="O1511" s="1"/>
      <c r="P1511" s="1"/>
      <c r="Q1511" s="1"/>
    </row>
    <row r="1512" spans="1:17" x14ac:dyDescent="0.35">
      <c r="A1512" s="1"/>
      <c r="B1512" s="1"/>
      <c r="C1512" s="1"/>
      <c r="D1512" s="1"/>
      <c r="E1512" s="1"/>
      <c r="F1512" s="1"/>
      <c r="G1512" s="1"/>
      <c r="H1512" s="1"/>
      <c r="I1512" s="1"/>
      <c r="J1512" s="1"/>
      <c r="K1512" s="1"/>
      <c r="L1512" s="1"/>
      <c r="M1512" s="1"/>
      <c r="N1512" s="1"/>
      <c r="O1512" s="1"/>
      <c r="P1512" s="1"/>
      <c r="Q1512" s="1"/>
    </row>
    <row r="1513" spans="1:17" x14ac:dyDescent="0.35">
      <c r="A1513" s="1"/>
      <c r="B1513" s="1"/>
      <c r="C1513" s="1"/>
      <c r="D1513" s="1"/>
      <c r="E1513" s="1"/>
      <c r="F1513" s="1"/>
      <c r="G1513" s="1"/>
      <c r="H1513" s="1"/>
      <c r="I1513" s="1"/>
      <c r="J1513" s="1"/>
      <c r="K1513" s="1"/>
      <c r="L1513" s="1"/>
      <c r="M1513" s="1"/>
      <c r="N1513" s="1"/>
      <c r="O1513" s="1"/>
      <c r="P1513" s="1"/>
      <c r="Q1513" s="1"/>
    </row>
    <row r="1514" spans="1:17" x14ac:dyDescent="0.35">
      <c r="A1514" s="1"/>
      <c r="B1514" s="1"/>
      <c r="C1514" s="1"/>
      <c r="D1514" s="1"/>
      <c r="E1514" s="1"/>
      <c r="F1514" s="1"/>
      <c r="G1514" s="1"/>
      <c r="H1514" s="1"/>
      <c r="I1514" s="1"/>
      <c r="J1514" s="1"/>
      <c r="K1514" s="1"/>
      <c r="L1514" s="1"/>
      <c r="M1514" s="1"/>
      <c r="N1514" s="1"/>
      <c r="O1514" s="1"/>
      <c r="P1514" s="1"/>
      <c r="Q1514" s="1"/>
    </row>
    <row r="1515" spans="1:17" x14ac:dyDescent="0.35">
      <c r="A1515" s="1"/>
      <c r="B1515" s="1"/>
      <c r="C1515" s="1"/>
      <c r="D1515" s="1"/>
      <c r="E1515" s="1"/>
      <c r="F1515" s="1"/>
      <c r="G1515" s="1"/>
      <c r="H1515" s="1"/>
      <c r="I1515" s="1"/>
      <c r="J1515" s="1"/>
      <c r="K1515" s="1"/>
      <c r="L1515" s="1"/>
      <c r="M1515" s="1"/>
      <c r="N1515" s="1"/>
      <c r="O1515" s="1"/>
      <c r="P1515" s="1"/>
      <c r="Q1515" s="1"/>
    </row>
    <row r="1516" spans="1:17" x14ac:dyDescent="0.35">
      <c r="A1516" s="1"/>
      <c r="B1516" s="1"/>
      <c r="C1516" s="1"/>
      <c r="D1516" s="1"/>
      <c r="E1516" s="1"/>
      <c r="F1516" s="1"/>
      <c r="G1516" s="1"/>
      <c r="H1516" s="1"/>
      <c r="I1516" s="1"/>
      <c r="J1516" s="1"/>
      <c r="K1516" s="1"/>
      <c r="L1516" s="1"/>
      <c r="M1516" s="1"/>
      <c r="N1516" s="1"/>
      <c r="O1516" s="1"/>
      <c r="P1516" s="1"/>
      <c r="Q1516" s="1"/>
    </row>
    <row r="1517" spans="1:17" x14ac:dyDescent="0.35">
      <c r="A1517" s="1"/>
      <c r="B1517" s="1"/>
      <c r="C1517" s="1"/>
      <c r="D1517" s="1"/>
      <c r="E1517" s="1"/>
      <c r="F1517" s="1"/>
      <c r="G1517" s="1"/>
      <c r="H1517" s="1"/>
      <c r="I1517" s="1"/>
      <c r="J1517" s="1"/>
      <c r="K1517" s="1"/>
      <c r="L1517" s="1"/>
      <c r="M1517" s="1"/>
      <c r="N1517" s="1"/>
      <c r="O1517" s="1"/>
      <c r="P1517" s="1"/>
      <c r="Q1517" s="1"/>
    </row>
    <row r="1518" spans="1:17" x14ac:dyDescent="0.35">
      <c r="A1518" s="1"/>
      <c r="B1518" s="1"/>
      <c r="C1518" s="1"/>
      <c r="D1518" s="1"/>
      <c r="E1518" s="1"/>
      <c r="F1518" s="1"/>
      <c r="G1518" s="1"/>
      <c r="H1518" s="1"/>
      <c r="I1518" s="1"/>
      <c r="J1518" s="1"/>
      <c r="K1518" s="1"/>
      <c r="L1518" s="1"/>
      <c r="M1518" s="1"/>
      <c r="N1518" s="1"/>
      <c r="O1518" s="1"/>
      <c r="P1518" s="1"/>
      <c r="Q1518" s="1"/>
    </row>
    <row r="1519" spans="1:17" x14ac:dyDescent="0.35">
      <c r="A1519" s="1"/>
      <c r="B1519" s="1"/>
      <c r="C1519" s="1"/>
      <c r="D1519" s="1"/>
      <c r="E1519" s="1"/>
      <c r="F1519" s="1"/>
      <c r="G1519" s="1"/>
      <c r="H1519" s="1"/>
      <c r="I1519" s="1"/>
      <c r="J1519" s="1"/>
      <c r="K1519" s="1"/>
      <c r="L1519" s="1"/>
      <c r="M1519" s="1"/>
      <c r="N1519" s="1"/>
      <c r="O1519" s="1"/>
      <c r="P1519" s="1"/>
      <c r="Q1519" s="1"/>
    </row>
    <row r="1520" spans="1:17" x14ac:dyDescent="0.35">
      <c r="A1520" s="1"/>
      <c r="B1520" s="1"/>
      <c r="C1520" s="1"/>
      <c r="D1520" s="1"/>
      <c r="E1520" s="1"/>
      <c r="F1520" s="1"/>
      <c r="G1520" s="1"/>
      <c r="H1520" s="1"/>
      <c r="I1520" s="1"/>
      <c r="J1520" s="1"/>
      <c r="K1520" s="1"/>
      <c r="L1520" s="1"/>
      <c r="M1520" s="1"/>
      <c r="N1520" s="1"/>
      <c r="O1520" s="1"/>
      <c r="P1520" s="1"/>
      <c r="Q1520" s="1"/>
    </row>
    <row r="1521" spans="1:17" x14ac:dyDescent="0.35">
      <c r="A1521" s="1"/>
      <c r="B1521" s="1"/>
      <c r="C1521" s="1"/>
      <c r="D1521" s="1"/>
      <c r="E1521" s="1"/>
      <c r="F1521" s="1"/>
      <c r="G1521" s="1"/>
      <c r="H1521" s="1"/>
      <c r="I1521" s="1"/>
      <c r="J1521" s="1"/>
      <c r="K1521" s="1"/>
      <c r="L1521" s="1"/>
      <c r="M1521" s="1"/>
      <c r="N1521" s="1"/>
      <c r="O1521" s="1"/>
      <c r="P1521" s="1"/>
      <c r="Q1521" s="1"/>
    </row>
    <row r="1522" spans="1:17" x14ac:dyDescent="0.35">
      <c r="A1522" s="1"/>
      <c r="B1522" s="1"/>
      <c r="C1522" s="1"/>
      <c r="D1522" s="1"/>
      <c r="E1522" s="1"/>
      <c r="F1522" s="1"/>
      <c r="G1522" s="1"/>
      <c r="H1522" s="1"/>
      <c r="I1522" s="1"/>
      <c r="J1522" s="1"/>
      <c r="K1522" s="1"/>
      <c r="L1522" s="1"/>
      <c r="M1522" s="1"/>
      <c r="N1522" s="1"/>
      <c r="O1522" s="1"/>
      <c r="P1522" s="1"/>
      <c r="Q1522" s="1"/>
    </row>
    <row r="1523" spans="1:17" x14ac:dyDescent="0.35">
      <c r="A1523" s="1"/>
      <c r="B1523" s="1"/>
      <c r="C1523" s="1"/>
      <c r="D1523" s="1"/>
      <c r="E1523" s="1"/>
      <c r="F1523" s="1"/>
      <c r="G1523" s="1"/>
      <c r="H1523" s="1"/>
      <c r="I1523" s="1"/>
      <c r="J1523" s="1"/>
      <c r="K1523" s="1"/>
      <c r="L1523" s="1"/>
      <c r="M1523" s="1"/>
      <c r="N1523" s="1"/>
      <c r="O1523" s="1"/>
      <c r="P1523" s="1"/>
      <c r="Q1523" s="1"/>
    </row>
    <row r="1524" spans="1:17" x14ac:dyDescent="0.35">
      <c r="A1524" s="1"/>
      <c r="B1524" s="1"/>
      <c r="C1524" s="1"/>
      <c r="D1524" s="1"/>
      <c r="E1524" s="1"/>
      <c r="F1524" s="1"/>
      <c r="G1524" s="1"/>
      <c r="H1524" s="1"/>
      <c r="I1524" s="1"/>
      <c r="J1524" s="1"/>
      <c r="K1524" s="1"/>
      <c r="L1524" s="1"/>
      <c r="M1524" s="1"/>
      <c r="N1524" s="1"/>
      <c r="O1524" s="1"/>
      <c r="P1524" s="1"/>
      <c r="Q1524" s="1"/>
    </row>
    <row r="1525" spans="1:17" x14ac:dyDescent="0.35">
      <c r="A1525" s="1"/>
      <c r="B1525" s="1"/>
      <c r="C1525" s="1"/>
      <c r="D1525" s="1"/>
      <c r="E1525" s="1"/>
      <c r="F1525" s="1"/>
      <c r="G1525" s="1"/>
      <c r="H1525" s="1"/>
      <c r="I1525" s="1"/>
      <c r="J1525" s="1"/>
      <c r="K1525" s="1"/>
      <c r="L1525" s="1"/>
      <c r="M1525" s="1"/>
      <c r="N1525" s="1"/>
      <c r="O1525" s="1"/>
      <c r="P1525" s="1"/>
      <c r="Q1525" s="1"/>
    </row>
    <row r="1526" spans="1:17" x14ac:dyDescent="0.35">
      <c r="A1526" s="1"/>
      <c r="B1526" s="1"/>
      <c r="C1526" s="1"/>
      <c r="D1526" s="1"/>
      <c r="E1526" s="1"/>
      <c r="F1526" s="1"/>
      <c r="G1526" s="1"/>
      <c r="H1526" s="1"/>
      <c r="I1526" s="1"/>
      <c r="J1526" s="1"/>
      <c r="K1526" s="1"/>
      <c r="L1526" s="1"/>
      <c r="M1526" s="1"/>
      <c r="N1526" s="1"/>
      <c r="O1526" s="1"/>
      <c r="P1526" s="1"/>
      <c r="Q1526" s="1"/>
    </row>
    <row r="1527" spans="1:17" x14ac:dyDescent="0.35">
      <c r="A1527" s="1"/>
      <c r="B1527" s="1"/>
      <c r="C1527" s="1"/>
      <c r="D1527" s="1"/>
      <c r="E1527" s="1"/>
      <c r="F1527" s="1"/>
      <c r="G1527" s="1"/>
      <c r="H1527" s="1"/>
      <c r="I1527" s="1"/>
      <c r="J1527" s="1"/>
      <c r="K1527" s="1"/>
      <c r="L1527" s="1"/>
      <c r="M1527" s="1"/>
      <c r="N1527" s="1"/>
      <c r="O1527" s="1"/>
      <c r="P1527" s="1"/>
      <c r="Q1527" s="1"/>
    </row>
    <row r="1528" spans="1:17" x14ac:dyDescent="0.35">
      <c r="A1528" s="1"/>
      <c r="B1528" s="1"/>
      <c r="C1528" s="1"/>
      <c r="D1528" s="1"/>
      <c r="E1528" s="1"/>
      <c r="F1528" s="1"/>
      <c r="G1528" s="1"/>
      <c r="H1528" s="1"/>
      <c r="I1528" s="1"/>
      <c r="J1528" s="1"/>
      <c r="K1528" s="1"/>
      <c r="L1528" s="1"/>
      <c r="M1528" s="1"/>
      <c r="N1528" s="1"/>
      <c r="O1528" s="1"/>
      <c r="P1528" s="1"/>
      <c r="Q1528" s="1"/>
    </row>
    <row r="1529" spans="1:17" x14ac:dyDescent="0.35">
      <c r="A1529" s="1"/>
      <c r="B1529" s="1"/>
      <c r="C1529" s="1"/>
      <c r="D1529" s="1"/>
      <c r="E1529" s="1"/>
      <c r="F1529" s="1"/>
      <c r="G1529" s="1"/>
      <c r="H1529" s="1"/>
      <c r="I1529" s="1"/>
      <c r="J1529" s="1"/>
      <c r="K1529" s="1"/>
      <c r="L1529" s="1"/>
      <c r="M1529" s="1"/>
      <c r="N1529" s="1"/>
      <c r="O1529" s="1"/>
      <c r="P1529" s="1"/>
      <c r="Q1529" s="1"/>
    </row>
    <row r="1530" spans="1:17" x14ac:dyDescent="0.35">
      <c r="A1530" s="1"/>
      <c r="B1530" s="1"/>
      <c r="C1530" s="1"/>
      <c r="D1530" s="1"/>
      <c r="E1530" s="1"/>
      <c r="F1530" s="1"/>
      <c r="G1530" s="1"/>
      <c r="H1530" s="1"/>
      <c r="I1530" s="1"/>
      <c r="J1530" s="1"/>
      <c r="K1530" s="1"/>
      <c r="L1530" s="1"/>
      <c r="M1530" s="1"/>
      <c r="N1530" s="1"/>
      <c r="O1530" s="1"/>
      <c r="P1530" s="1"/>
      <c r="Q1530" s="1"/>
    </row>
    <row r="1531" spans="1:17" x14ac:dyDescent="0.35">
      <c r="A1531" s="1"/>
      <c r="B1531" s="1"/>
      <c r="C1531" s="1"/>
      <c r="D1531" s="1"/>
      <c r="E1531" s="1"/>
      <c r="F1531" s="1"/>
      <c r="G1531" s="1"/>
      <c r="H1531" s="1"/>
      <c r="I1531" s="1"/>
      <c r="J1531" s="1"/>
      <c r="K1531" s="1"/>
      <c r="L1531" s="1"/>
      <c r="M1531" s="1"/>
      <c r="N1531" s="1"/>
      <c r="O1531" s="1"/>
      <c r="P1531" s="1"/>
      <c r="Q1531" s="1"/>
    </row>
    <row r="1532" spans="1:17" x14ac:dyDescent="0.35">
      <c r="A1532" s="1"/>
      <c r="B1532" s="1"/>
      <c r="C1532" s="1"/>
      <c r="D1532" s="1"/>
      <c r="E1532" s="1"/>
      <c r="F1532" s="1"/>
      <c r="G1532" s="1"/>
      <c r="H1532" s="1"/>
      <c r="I1532" s="1"/>
      <c r="J1532" s="1"/>
      <c r="K1532" s="1"/>
      <c r="L1532" s="1"/>
      <c r="M1532" s="1"/>
      <c r="N1532" s="1"/>
      <c r="O1532" s="1"/>
      <c r="P1532" s="1"/>
      <c r="Q1532" s="1"/>
    </row>
    <row r="1533" spans="1:17" x14ac:dyDescent="0.35">
      <c r="A1533" s="1"/>
      <c r="B1533" s="1"/>
      <c r="C1533" s="1"/>
      <c r="D1533" s="1"/>
      <c r="E1533" s="1"/>
      <c r="F1533" s="1"/>
      <c r="G1533" s="1"/>
      <c r="H1533" s="1"/>
      <c r="I1533" s="1"/>
      <c r="J1533" s="1"/>
      <c r="K1533" s="1"/>
      <c r="L1533" s="1"/>
      <c r="M1533" s="1"/>
      <c r="N1533" s="1"/>
      <c r="O1533" s="1"/>
      <c r="P1533" s="1"/>
      <c r="Q1533" s="1"/>
    </row>
    <row r="1534" spans="1:17" x14ac:dyDescent="0.35">
      <c r="A1534" s="1"/>
      <c r="B1534" s="1"/>
      <c r="C1534" s="1"/>
      <c r="D1534" s="1"/>
      <c r="E1534" s="1"/>
      <c r="F1534" s="1"/>
      <c r="G1534" s="1"/>
      <c r="H1534" s="1"/>
      <c r="I1534" s="1"/>
      <c r="J1534" s="1"/>
      <c r="K1534" s="1"/>
      <c r="L1534" s="1"/>
      <c r="M1534" s="1"/>
      <c r="N1534" s="1"/>
      <c r="O1534" s="1"/>
      <c r="P1534" s="1"/>
      <c r="Q1534" s="1"/>
    </row>
    <row r="1535" spans="1:17" x14ac:dyDescent="0.35">
      <c r="A1535" s="1"/>
      <c r="B1535" s="1"/>
      <c r="C1535" s="1"/>
      <c r="D1535" s="1"/>
      <c r="E1535" s="1"/>
      <c r="F1535" s="1"/>
      <c r="G1535" s="1"/>
      <c r="H1535" s="1"/>
      <c r="I1535" s="1"/>
      <c r="J1535" s="1"/>
      <c r="K1535" s="1"/>
      <c r="L1535" s="1"/>
      <c r="M1535" s="1"/>
      <c r="N1535" s="1"/>
      <c r="O1535" s="1"/>
      <c r="P1535" s="1"/>
      <c r="Q1535" s="1"/>
    </row>
    <row r="1536" spans="1:17" x14ac:dyDescent="0.35">
      <c r="A1536" s="1"/>
      <c r="B1536" s="1"/>
      <c r="C1536" s="1"/>
      <c r="D1536" s="1"/>
      <c r="E1536" s="1"/>
      <c r="F1536" s="1"/>
      <c r="G1536" s="1"/>
      <c r="H1536" s="1"/>
      <c r="I1536" s="1"/>
      <c r="J1536" s="1"/>
      <c r="K1536" s="1"/>
      <c r="L1536" s="1"/>
      <c r="M1536" s="1"/>
      <c r="N1536" s="1"/>
      <c r="O1536" s="1"/>
      <c r="P1536" s="1"/>
      <c r="Q1536" s="1"/>
    </row>
    <row r="1537" spans="1:17" x14ac:dyDescent="0.35">
      <c r="A1537" s="1"/>
      <c r="B1537" s="1"/>
      <c r="C1537" s="1"/>
      <c r="D1537" s="1"/>
      <c r="E1537" s="1"/>
      <c r="F1537" s="1"/>
      <c r="G1537" s="1"/>
      <c r="H1537" s="1"/>
      <c r="I1537" s="1"/>
      <c r="J1537" s="1"/>
      <c r="K1537" s="1"/>
      <c r="L1537" s="1"/>
      <c r="M1537" s="1"/>
      <c r="N1537" s="1"/>
      <c r="O1537" s="1"/>
      <c r="P1537" s="1"/>
      <c r="Q1537" s="1"/>
    </row>
    <row r="1538" spans="1:17" x14ac:dyDescent="0.35">
      <c r="A1538" s="1"/>
      <c r="B1538" s="1"/>
      <c r="C1538" s="1"/>
      <c r="D1538" s="1"/>
      <c r="E1538" s="1"/>
      <c r="F1538" s="1"/>
      <c r="G1538" s="1"/>
      <c r="H1538" s="1"/>
      <c r="I1538" s="1"/>
      <c r="J1538" s="1"/>
      <c r="K1538" s="1"/>
      <c r="L1538" s="1"/>
      <c r="M1538" s="1"/>
      <c r="N1538" s="1"/>
      <c r="O1538" s="1"/>
      <c r="P1538" s="1"/>
      <c r="Q1538" s="1"/>
    </row>
    <row r="1539" spans="1:17" x14ac:dyDescent="0.35">
      <c r="A1539" s="1"/>
      <c r="B1539" s="1"/>
      <c r="C1539" s="1"/>
      <c r="D1539" s="1"/>
      <c r="E1539" s="1"/>
      <c r="F1539" s="1"/>
      <c r="G1539" s="1"/>
      <c r="H1539" s="1"/>
      <c r="I1539" s="1"/>
      <c r="J1539" s="1"/>
      <c r="K1539" s="1"/>
      <c r="L1539" s="1"/>
      <c r="M1539" s="1"/>
      <c r="N1539" s="1"/>
      <c r="O1539" s="1"/>
      <c r="P1539" s="1"/>
      <c r="Q1539" s="1"/>
    </row>
    <row r="1540" spans="1:17" x14ac:dyDescent="0.35">
      <c r="A1540" s="1"/>
      <c r="B1540" s="1"/>
      <c r="C1540" s="1"/>
      <c r="D1540" s="1"/>
      <c r="E1540" s="1"/>
      <c r="F1540" s="1"/>
      <c r="G1540" s="1"/>
      <c r="H1540" s="1"/>
      <c r="I1540" s="1"/>
      <c r="J1540" s="1"/>
      <c r="K1540" s="1"/>
      <c r="L1540" s="1"/>
      <c r="M1540" s="1"/>
      <c r="N1540" s="1"/>
      <c r="O1540" s="1"/>
      <c r="P1540" s="1"/>
      <c r="Q1540" s="1"/>
    </row>
    <row r="1541" spans="1:17" x14ac:dyDescent="0.35">
      <c r="A1541" s="1"/>
      <c r="B1541" s="1"/>
      <c r="C1541" s="1"/>
      <c r="D1541" s="1"/>
      <c r="E1541" s="1"/>
      <c r="F1541" s="1"/>
      <c r="G1541" s="1"/>
      <c r="H1541" s="1"/>
      <c r="I1541" s="1"/>
      <c r="J1541" s="1"/>
      <c r="K1541" s="1"/>
      <c r="L1541" s="1"/>
      <c r="M1541" s="1"/>
      <c r="N1541" s="1"/>
      <c r="O1541" s="1"/>
      <c r="P1541" s="1"/>
      <c r="Q1541" s="1"/>
    </row>
    <row r="1542" spans="1:17" x14ac:dyDescent="0.35">
      <c r="A1542" s="1"/>
      <c r="B1542" s="1"/>
      <c r="C1542" s="1"/>
      <c r="D1542" s="1"/>
      <c r="E1542" s="1"/>
      <c r="F1542" s="1"/>
      <c r="G1542" s="1"/>
      <c r="H1542" s="1"/>
      <c r="I1542" s="1"/>
      <c r="J1542" s="1"/>
      <c r="K1542" s="1"/>
      <c r="L1542" s="1"/>
      <c r="M1542" s="1"/>
      <c r="N1542" s="1"/>
      <c r="O1542" s="1"/>
      <c r="P1542" s="1"/>
      <c r="Q1542" s="1"/>
    </row>
    <row r="1543" spans="1:17" x14ac:dyDescent="0.35">
      <c r="A1543" s="1"/>
      <c r="B1543" s="1"/>
      <c r="C1543" s="1"/>
      <c r="D1543" s="1"/>
      <c r="E1543" s="1"/>
      <c r="F1543" s="1"/>
      <c r="G1543" s="1"/>
      <c r="H1543" s="1"/>
      <c r="I1543" s="1"/>
      <c r="J1543" s="1"/>
      <c r="K1543" s="1"/>
      <c r="L1543" s="1"/>
      <c r="M1543" s="1"/>
      <c r="N1543" s="1"/>
      <c r="O1543" s="1"/>
      <c r="P1543" s="1"/>
      <c r="Q1543" s="1"/>
    </row>
    <row r="1544" spans="1:17" x14ac:dyDescent="0.35">
      <c r="A1544" s="1"/>
      <c r="B1544" s="1"/>
      <c r="C1544" s="1"/>
      <c r="D1544" s="1"/>
      <c r="E1544" s="1"/>
      <c r="F1544" s="1"/>
      <c r="G1544" s="1"/>
      <c r="H1544" s="1"/>
      <c r="I1544" s="1"/>
      <c r="J1544" s="1"/>
      <c r="K1544" s="1"/>
      <c r="L1544" s="1"/>
      <c r="M1544" s="1"/>
      <c r="N1544" s="1"/>
      <c r="O1544" s="1"/>
      <c r="P1544" s="1"/>
      <c r="Q1544" s="1"/>
    </row>
    <row r="1545" spans="1:17" x14ac:dyDescent="0.35">
      <c r="A1545" s="1"/>
      <c r="B1545" s="1"/>
      <c r="C1545" s="1"/>
      <c r="D1545" s="1"/>
      <c r="E1545" s="1"/>
      <c r="F1545" s="1"/>
      <c r="G1545" s="1"/>
      <c r="H1545" s="1"/>
      <c r="I1545" s="1"/>
      <c r="J1545" s="1"/>
      <c r="K1545" s="1"/>
      <c r="L1545" s="1"/>
      <c r="M1545" s="1"/>
      <c r="N1545" s="1"/>
      <c r="O1545" s="1"/>
      <c r="P1545" s="1"/>
      <c r="Q1545" s="1"/>
    </row>
    <row r="1546" spans="1:17" x14ac:dyDescent="0.35">
      <c r="A1546" s="1"/>
      <c r="B1546" s="1"/>
      <c r="C1546" s="1"/>
      <c r="D1546" s="1"/>
      <c r="E1546" s="1"/>
      <c r="F1546" s="1"/>
      <c r="G1546" s="1"/>
      <c r="H1546" s="1"/>
      <c r="I1546" s="1"/>
      <c r="J1546" s="1"/>
      <c r="K1546" s="1"/>
      <c r="L1546" s="1"/>
      <c r="M1546" s="1"/>
      <c r="N1546" s="1"/>
      <c r="O1546" s="1"/>
      <c r="P1546" s="1"/>
      <c r="Q1546" s="1"/>
    </row>
    <row r="1547" spans="1:17" x14ac:dyDescent="0.35">
      <c r="A1547" s="1"/>
      <c r="B1547" s="1"/>
      <c r="C1547" s="1"/>
      <c r="D1547" s="1"/>
      <c r="E1547" s="1"/>
      <c r="F1547" s="1"/>
      <c r="G1547" s="1"/>
      <c r="H1547" s="1"/>
      <c r="I1547" s="1"/>
      <c r="J1547" s="1"/>
      <c r="K1547" s="1"/>
      <c r="L1547" s="1"/>
      <c r="M1547" s="1"/>
      <c r="N1547" s="1"/>
      <c r="O1547" s="1"/>
      <c r="P1547" s="1"/>
      <c r="Q1547" s="1"/>
    </row>
    <row r="1548" spans="1:17" x14ac:dyDescent="0.35">
      <c r="A1548" s="1"/>
      <c r="B1548" s="1"/>
      <c r="C1548" s="1"/>
      <c r="D1548" s="1"/>
      <c r="E1548" s="1"/>
      <c r="F1548" s="1"/>
      <c r="G1548" s="1"/>
      <c r="H1548" s="1"/>
      <c r="I1548" s="1"/>
      <c r="J1548" s="1"/>
      <c r="K1548" s="1"/>
      <c r="L1548" s="1"/>
      <c r="M1548" s="1"/>
      <c r="N1548" s="1"/>
      <c r="O1548" s="1"/>
      <c r="P1548" s="1"/>
      <c r="Q1548" s="1"/>
    </row>
    <row r="1549" spans="1:17" x14ac:dyDescent="0.35">
      <c r="A1549" s="1"/>
      <c r="B1549" s="1"/>
      <c r="C1549" s="1"/>
      <c r="D1549" s="1"/>
      <c r="E1549" s="1"/>
      <c r="F1549" s="1"/>
      <c r="G1549" s="1"/>
      <c r="H1549" s="1"/>
      <c r="I1549" s="1"/>
      <c r="J1549" s="1"/>
      <c r="K1549" s="1"/>
      <c r="L1549" s="1"/>
      <c r="M1549" s="1"/>
      <c r="N1549" s="1"/>
      <c r="O1549" s="1"/>
      <c r="P1549" s="1"/>
      <c r="Q1549" s="1"/>
    </row>
    <row r="1550" spans="1:17" x14ac:dyDescent="0.35">
      <c r="A1550" s="1"/>
      <c r="B1550" s="1"/>
      <c r="C1550" s="1"/>
      <c r="D1550" s="1"/>
      <c r="E1550" s="1"/>
      <c r="F1550" s="1"/>
      <c r="G1550" s="1"/>
      <c r="H1550" s="1"/>
      <c r="I1550" s="1"/>
      <c r="J1550" s="1"/>
      <c r="K1550" s="1"/>
      <c r="L1550" s="1"/>
      <c r="M1550" s="1"/>
      <c r="N1550" s="1"/>
      <c r="O1550" s="1"/>
      <c r="P1550" s="1"/>
      <c r="Q1550" s="1"/>
    </row>
    <row r="1551" spans="1:17" x14ac:dyDescent="0.35">
      <c r="A1551" s="1"/>
      <c r="B1551" s="1"/>
      <c r="C1551" s="1"/>
      <c r="D1551" s="1"/>
      <c r="E1551" s="1"/>
      <c r="F1551" s="1"/>
      <c r="G1551" s="1"/>
      <c r="H1551" s="1"/>
      <c r="I1551" s="1"/>
      <c r="J1551" s="1"/>
      <c r="K1551" s="1"/>
      <c r="L1551" s="1"/>
      <c r="M1551" s="1"/>
      <c r="N1551" s="1"/>
      <c r="O1551" s="1"/>
      <c r="P1551" s="1"/>
      <c r="Q1551" s="1"/>
    </row>
    <row r="1552" spans="1:17" x14ac:dyDescent="0.35">
      <c r="A1552" s="1"/>
      <c r="B1552" s="1"/>
      <c r="C1552" s="1"/>
      <c r="D1552" s="1"/>
      <c r="E1552" s="1"/>
      <c r="F1552" s="1"/>
      <c r="G1552" s="1"/>
      <c r="H1552" s="1"/>
      <c r="I1552" s="1"/>
      <c r="J1552" s="1"/>
      <c r="K1552" s="1"/>
      <c r="L1552" s="1"/>
      <c r="M1552" s="1"/>
      <c r="N1552" s="1"/>
      <c r="O1552" s="1"/>
      <c r="P1552" s="1"/>
      <c r="Q1552" s="1"/>
    </row>
    <row r="1553" spans="1:17" x14ac:dyDescent="0.35">
      <c r="A1553" s="1"/>
      <c r="B1553" s="1"/>
      <c r="C1553" s="1"/>
      <c r="D1553" s="1"/>
      <c r="E1553" s="1"/>
      <c r="F1553" s="1"/>
      <c r="G1553" s="1"/>
      <c r="H1553" s="1"/>
      <c r="I1553" s="1"/>
      <c r="J1553" s="1"/>
      <c r="K1553" s="1"/>
      <c r="L1553" s="1"/>
      <c r="M1553" s="1"/>
      <c r="N1553" s="1"/>
      <c r="O1553" s="1"/>
      <c r="P1553" s="1"/>
      <c r="Q1553" s="1"/>
    </row>
    <row r="1554" spans="1:17" x14ac:dyDescent="0.35">
      <c r="A1554" s="1"/>
      <c r="B1554" s="1"/>
      <c r="C1554" s="1"/>
      <c r="D1554" s="1"/>
      <c r="E1554" s="1"/>
      <c r="F1554" s="1"/>
      <c r="G1554" s="1"/>
      <c r="H1554" s="1"/>
      <c r="I1554" s="1"/>
      <c r="J1554" s="1"/>
      <c r="K1554" s="1"/>
      <c r="L1554" s="1"/>
      <c r="M1554" s="1"/>
      <c r="N1554" s="1"/>
      <c r="O1554" s="1"/>
      <c r="P1554" s="1"/>
      <c r="Q1554" s="1"/>
    </row>
    <row r="1555" spans="1:17" x14ac:dyDescent="0.35">
      <c r="A1555" s="1"/>
      <c r="B1555" s="1"/>
      <c r="C1555" s="1"/>
      <c r="D1555" s="1"/>
      <c r="E1555" s="1"/>
      <c r="F1555" s="1"/>
      <c r="G1555" s="1"/>
      <c r="H1555" s="1"/>
      <c r="I1555" s="1"/>
      <c r="J1555" s="1"/>
      <c r="K1555" s="1"/>
      <c r="L1555" s="1"/>
      <c r="M1555" s="1"/>
      <c r="N1555" s="1"/>
      <c r="O1555" s="1"/>
      <c r="P1555" s="1"/>
      <c r="Q1555" s="1"/>
    </row>
    <row r="1556" spans="1:17" x14ac:dyDescent="0.35">
      <c r="A1556" s="1"/>
      <c r="B1556" s="1"/>
      <c r="C1556" s="1"/>
      <c r="D1556" s="1"/>
      <c r="E1556" s="1"/>
      <c r="F1556" s="1"/>
      <c r="G1556" s="1"/>
      <c r="H1556" s="1"/>
      <c r="I1556" s="1"/>
      <c r="J1556" s="1"/>
      <c r="K1556" s="1"/>
      <c r="L1556" s="1"/>
      <c r="M1556" s="1"/>
      <c r="N1556" s="1"/>
      <c r="O1556" s="1"/>
      <c r="P1556" s="1"/>
      <c r="Q1556" s="1"/>
    </row>
    <row r="1557" spans="1:17" x14ac:dyDescent="0.35">
      <c r="A1557" s="1"/>
      <c r="B1557" s="1"/>
      <c r="C1557" s="1"/>
      <c r="D1557" s="1"/>
      <c r="E1557" s="1"/>
      <c r="F1557" s="1"/>
      <c r="G1557" s="1"/>
      <c r="H1557" s="1"/>
      <c r="I1557" s="1"/>
      <c r="J1557" s="1"/>
      <c r="K1557" s="1"/>
      <c r="L1557" s="1"/>
      <c r="M1557" s="1"/>
      <c r="N1557" s="1"/>
      <c r="O1557" s="1"/>
      <c r="P1557" s="1"/>
      <c r="Q1557" s="1"/>
    </row>
    <row r="1558" spans="1:17" x14ac:dyDescent="0.35">
      <c r="A1558" s="1"/>
      <c r="B1558" s="1"/>
      <c r="C1558" s="1"/>
      <c r="D1558" s="1"/>
      <c r="E1558" s="1"/>
      <c r="F1558" s="1"/>
      <c r="G1558" s="1"/>
      <c r="H1558" s="1"/>
      <c r="I1558" s="1"/>
      <c r="J1558" s="1"/>
      <c r="K1558" s="1"/>
      <c r="L1558" s="1"/>
      <c r="M1558" s="1"/>
      <c r="N1558" s="1"/>
      <c r="O1558" s="1"/>
      <c r="P1558" s="1"/>
      <c r="Q1558" s="1"/>
    </row>
    <row r="1559" spans="1:17" x14ac:dyDescent="0.35">
      <c r="A1559" s="1"/>
      <c r="B1559" s="1"/>
      <c r="C1559" s="1"/>
      <c r="D1559" s="1"/>
      <c r="E1559" s="1"/>
      <c r="F1559" s="1"/>
      <c r="G1559" s="1"/>
      <c r="H1559" s="1"/>
      <c r="I1559" s="1"/>
      <c r="J1559" s="1"/>
      <c r="K1559" s="1"/>
      <c r="L1559" s="1"/>
      <c r="M1559" s="1"/>
      <c r="N1559" s="1"/>
      <c r="O1559" s="1"/>
      <c r="P1559" s="1"/>
      <c r="Q1559" s="1"/>
    </row>
    <row r="1560" spans="1:17" x14ac:dyDescent="0.35">
      <c r="A1560" s="1"/>
      <c r="B1560" s="1"/>
      <c r="C1560" s="1"/>
      <c r="D1560" s="1"/>
      <c r="E1560" s="1"/>
      <c r="F1560" s="1"/>
      <c r="G1560" s="1"/>
      <c r="H1560" s="1"/>
      <c r="I1560" s="1"/>
      <c r="J1560" s="1"/>
      <c r="K1560" s="1"/>
      <c r="L1560" s="1"/>
      <c r="M1560" s="1"/>
      <c r="N1560" s="1"/>
      <c r="O1560" s="1"/>
      <c r="P1560" s="1"/>
      <c r="Q1560" s="1"/>
    </row>
    <row r="1561" spans="1:17" x14ac:dyDescent="0.35">
      <c r="A1561" s="1"/>
      <c r="B1561" s="1"/>
      <c r="C1561" s="1"/>
      <c r="D1561" s="1"/>
      <c r="E1561" s="1"/>
      <c r="F1561" s="1"/>
      <c r="G1561" s="1"/>
      <c r="H1561" s="1"/>
      <c r="I1561" s="1"/>
      <c r="J1561" s="1"/>
      <c r="K1561" s="1"/>
      <c r="L1561" s="1"/>
      <c r="M1561" s="1"/>
      <c r="N1561" s="1"/>
      <c r="O1561" s="1"/>
      <c r="P1561" s="1"/>
      <c r="Q1561" s="1"/>
    </row>
    <row r="1562" spans="1:17" x14ac:dyDescent="0.35">
      <c r="A1562" s="1"/>
      <c r="B1562" s="1"/>
      <c r="C1562" s="1"/>
      <c r="D1562" s="1"/>
      <c r="E1562" s="1"/>
      <c r="F1562" s="1"/>
      <c r="G1562" s="1"/>
      <c r="H1562" s="1"/>
      <c r="I1562" s="1"/>
      <c r="J1562" s="1"/>
      <c r="K1562" s="1"/>
      <c r="L1562" s="1"/>
      <c r="M1562" s="1"/>
      <c r="N1562" s="1"/>
      <c r="O1562" s="1"/>
      <c r="P1562" s="1"/>
      <c r="Q1562" s="1"/>
    </row>
    <row r="1563" spans="1:17" x14ac:dyDescent="0.35">
      <c r="A1563" s="1"/>
      <c r="B1563" s="1"/>
      <c r="C1563" s="1"/>
      <c r="D1563" s="1"/>
      <c r="E1563" s="1"/>
      <c r="F1563" s="1"/>
      <c r="G1563" s="1"/>
      <c r="H1563" s="1"/>
      <c r="I1563" s="1"/>
      <c r="J1563" s="1"/>
      <c r="K1563" s="1"/>
      <c r="L1563" s="1"/>
      <c r="M1563" s="1"/>
      <c r="N1563" s="1"/>
      <c r="O1563" s="1"/>
      <c r="P1563" s="1"/>
      <c r="Q1563" s="1"/>
    </row>
    <row r="1564" spans="1:17" x14ac:dyDescent="0.35">
      <c r="A1564" s="1"/>
      <c r="B1564" s="1"/>
      <c r="C1564" s="1"/>
      <c r="D1564" s="1"/>
      <c r="E1564" s="1"/>
      <c r="F1564" s="1"/>
      <c r="G1564" s="1"/>
      <c r="H1564" s="1"/>
      <c r="I1564" s="1"/>
      <c r="J1564" s="1"/>
      <c r="K1564" s="1"/>
      <c r="L1564" s="1"/>
      <c r="M1564" s="1"/>
      <c r="N1564" s="1"/>
      <c r="O1564" s="1"/>
      <c r="P1564" s="1"/>
      <c r="Q1564" s="1"/>
    </row>
    <row r="1565" spans="1:17" x14ac:dyDescent="0.35">
      <c r="A1565" s="1"/>
      <c r="B1565" s="1"/>
      <c r="C1565" s="1"/>
      <c r="D1565" s="1"/>
      <c r="E1565" s="1"/>
      <c r="F1565" s="1"/>
      <c r="G1565" s="1"/>
      <c r="H1565" s="1"/>
      <c r="I1565" s="1"/>
      <c r="J1565" s="1"/>
      <c r="K1565" s="1"/>
      <c r="L1565" s="1"/>
      <c r="M1565" s="1"/>
      <c r="N1565" s="1"/>
      <c r="O1565" s="1"/>
      <c r="P1565" s="1"/>
      <c r="Q1565" s="1"/>
    </row>
    <row r="1566" spans="1:17" x14ac:dyDescent="0.35">
      <c r="A1566" s="1"/>
      <c r="B1566" s="1"/>
      <c r="C1566" s="1"/>
      <c r="D1566" s="1"/>
      <c r="E1566" s="1"/>
      <c r="F1566" s="1"/>
      <c r="G1566" s="1"/>
      <c r="H1566" s="1"/>
      <c r="I1566" s="1"/>
      <c r="J1566" s="1"/>
      <c r="K1566" s="1"/>
      <c r="L1566" s="1"/>
      <c r="M1566" s="1"/>
      <c r="N1566" s="1"/>
      <c r="O1566" s="1"/>
      <c r="P1566" s="1"/>
      <c r="Q1566" s="1"/>
    </row>
    <row r="1567" spans="1:17" x14ac:dyDescent="0.35">
      <c r="A1567" s="1"/>
      <c r="B1567" s="1"/>
      <c r="C1567" s="1"/>
      <c r="D1567" s="1"/>
      <c r="E1567" s="1"/>
      <c r="F1567" s="1"/>
      <c r="G1567" s="1"/>
      <c r="H1567" s="1"/>
      <c r="I1567" s="1"/>
      <c r="J1567" s="1"/>
      <c r="K1567" s="1"/>
      <c r="L1567" s="1"/>
      <c r="M1567" s="1"/>
      <c r="N1567" s="1"/>
      <c r="O1567" s="1"/>
      <c r="P1567" s="1"/>
      <c r="Q1567" s="1"/>
    </row>
    <row r="1568" spans="1:17" x14ac:dyDescent="0.35">
      <c r="A1568" s="1"/>
      <c r="B1568" s="1"/>
      <c r="C1568" s="1"/>
      <c r="D1568" s="1"/>
      <c r="E1568" s="1"/>
      <c r="F1568" s="1"/>
      <c r="G1568" s="1"/>
      <c r="H1568" s="1"/>
      <c r="I1568" s="1"/>
      <c r="J1568" s="1"/>
      <c r="K1568" s="1"/>
      <c r="L1568" s="1"/>
      <c r="M1568" s="1"/>
      <c r="N1568" s="1"/>
      <c r="O1568" s="1"/>
      <c r="P1568" s="1"/>
      <c r="Q1568" s="1"/>
    </row>
    <row r="1569" spans="1:17" x14ac:dyDescent="0.35">
      <c r="A1569" s="1"/>
      <c r="B1569" s="1"/>
      <c r="C1569" s="1"/>
      <c r="D1569" s="1"/>
      <c r="E1569" s="1"/>
      <c r="F1569" s="1"/>
      <c r="G1569" s="1"/>
      <c r="H1569" s="1"/>
      <c r="I1569" s="1"/>
      <c r="J1569" s="1"/>
      <c r="K1569" s="1"/>
      <c r="L1569" s="1"/>
      <c r="M1569" s="1"/>
      <c r="N1569" s="1"/>
      <c r="O1569" s="1"/>
      <c r="P1569" s="1"/>
      <c r="Q1569" s="1"/>
    </row>
    <row r="1570" spans="1:17" x14ac:dyDescent="0.35">
      <c r="A1570" s="1"/>
      <c r="B1570" s="1"/>
      <c r="C1570" s="1"/>
      <c r="D1570" s="1"/>
      <c r="E1570" s="1"/>
      <c r="F1570" s="1"/>
      <c r="G1570" s="1"/>
      <c r="H1570" s="1"/>
      <c r="I1570" s="1"/>
      <c r="J1570" s="1"/>
      <c r="K1570" s="1"/>
      <c r="L1570" s="1"/>
      <c r="M1570" s="1"/>
      <c r="N1570" s="1"/>
      <c r="O1570" s="1"/>
      <c r="P1570" s="1"/>
      <c r="Q1570" s="1"/>
    </row>
    <row r="1571" spans="1:17" x14ac:dyDescent="0.35">
      <c r="A1571" s="1"/>
      <c r="B1571" s="1"/>
      <c r="C1571" s="1"/>
      <c r="D1571" s="1"/>
      <c r="E1571" s="1"/>
      <c r="F1571" s="1"/>
      <c r="G1571" s="1"/>
      <c r="H1571" s="1"/>
      <c r="I1571" s="1"/>
      <c r="J1571" s="1"/>
      <c r="K1571" s="1"/>
      <c r="L1571" s="1"/>
      <c r="M1571" s="1"/>
      <c r="N1571" s="1"/>
      <c r="O1571" s="1"/>
      <c r="P1571" s="1"/>
      <c r="Q1571" s="1"/>
    </row>
    <row r="1572" spans="1:17" x14ac:dyDescent="0.35">
      <c r="A1572" s="1"/>
      <c r="B1572" s="1"/>
      <c r="C1572" s="1"/>
      <c r="D1572" s="1"/>
      <c r="E1572" s="1"/>
      <c r="F1572" s="1"/>
      <c r="G1572" s="1"/>
      <c r="H1572" s="1"/>
      <c r="I1572" s="1"/>
      <c r="J1572" s="1"/>
      <c r="K1572" s="1"/>
      <c r="L1572" s="1"/>
      <c r="M1572" s="1"/>
      <c r="N1572" s="1"/>
      <c r="O1572" s="1"/>
      <c r="P1572" s="1"/>
      <c r="Q1572" s="1"/>
    </row>
    <row r="1573" spans="1:17" x14ac:dyDescent="0.35">
      <c r="A1573" s="1"/>
      <c r="B1573" s="1"/>
      <c r="C1573" s="1"/>
      <c r="D1573" s="1"/>
      <c r="E1573" s="1"/>
      <c r="F1573" s="1"/>
      <c r="G1573" s="1"/>
      <c r="H1573" s="1"/>
      <c r="I1573" s="1"/>
      <c r="J1573" s="1"/>
      <c r="K1573" s="1"/>
      <c r="L1573" s="1"/>
      <c r="M1573" s="1"/>
      <c r="N1573" s="1"/>
      <c r="O1573" s="1"/>
      <c r="P1573" s="1"/>
      <c r="Q1573" s="1"/>
    </row>
    <row r="1574" spans="1:17" x14ac:dyDescent="0.35">
      <c r="A1574" s="1"/>
      <c r="B1574" s="1"/>
      <c r="C1574" s="1"/>
      <c r="D1574" s="1"/>
      <c r="E1574" s="1"/>
      <c r="F1574" s="1"/>
      <c r="G1574" s="1"/>
      <c r="H1574" s="1"/>
      <c r="I1574" s="1"/>
      <c r="J1574" s="1"/>
      <c r="K1574" s="1"/>
      <c r="L1574" s="1"/>
      <c r="M1574" s="1"/>
      <c r="N1574" s="1"/>
      <c r="O1574" s="1"/>
      <c r="P1574" s="1"/>
      <c r="Q1574" s="1"/>
    </row>
    <row r="1575" spans="1:17" x14ac:dyDescent="0.35">
      <c r="A1575" s="1"/>
      <c r="B1575" s="1"/>
      <c r="C1575" s="1"/>
      <c r="D1575" s="1"/>
      <c r="E1575" s="1"/>
      <c r="F1575" s="1"/>
      <c r="G1575" s="1"/>
      <c r="H1575" s="1"/>
      <c r="I1575" s="1"/>
      <c r="J1575" s="1"/>
      <c r="K1575" s="1"/>
      <c r="L1575" s="1"/>
      <c r="M1575" s="1"/>
      <c r="N1575" s="1"/>
      <c r="O1575" s="1"/>
      <c r="P1575" s="1"/>
      <c r="Q1575" s="1"/>
    </row>
    <row r="1576" spans="1:17" x14ac:dyDescent="0.35">
      <c r="A1576" s="1"/>
      <c r="B1576" s="1"/>
      <c r="C1576" s="1"/>
      <c r="D1576" s="1"/>
      <c r="E1576" s="1"/>
      <c r="F1576" s="1"/>
      <c r="G1576" s="1"/>
      <c r="H1576" s="1"/>
      <c r="I1576" s="1"/>
      <c r="J1576" s="1"/>
      <c r="K1576" s="1"/>
      <c r="L1576" s="1"/>
      <c r="M1576" s="1"/>
      <c r="N1576" s="1"/>
      <c r="O1576" s="1"/>
      <c r="P1576" s="1"/>
      <c r="Q1576" s="1"/>
    </row>
    <row r="1577" spans="1:17" x14ac:dyDescent="0.35">
      <c r="A1577" s="1"/>
      <c r="B1577" s="1"/>
      <c r="C1577" s="1"/>
      <c r="D1577" s="1"/>
      <c r="E1577" s="1"/>
      <c r="F1577" s="1"/>
      <c r="G1577" s="1"/>
      <c r="H1577" s="1"/>
      <c r="I1577" s="1"/>
      <c r="J1577" s="1"/>
      <c r="K1577" s="1"/>
      <c r="L1577" s="1"/>
      <c r="M1577" s="1"/>
      <c r="N1577" s="1"/>
      <c r="O1577" s="1"/>
      <c r="P1577" s="1"/>
      <c r="Q1577" s="1"/>
    </row>
    <row r="1578" spans="1:17" x14ac:dyDescent="0.35">
      <c r="A1578" s="1"/>
      <c r="B1578" s="1"/>
      <c r="C1578" s="1"/>
      <c r="D1578" s="1"/>
      <c r="E1578" s="1"/>
      <c r="F1578" s="1"/>
      <c r="G1578" s="1"/>
      <c r="H1578" s="1"/>
      <c r="I1578" s="1"/>
      <c r="J1578" s="1"/>
      <c r="K1578" s="1"/>
      <c r="L1578" s="1"/>
      <c r="M1578" s="1"/>
      <c r="N1578" s="1"/>
      <c r="O1578" s="1"/>
      <c r="P1578" s="1"/>
      <c r="Q1578" s="1"/>
    </row>
    <row r="1579" spans="1:17" x14ac:dyDescent="0.35">
      <c r="A1579" s="1"/>
      <c r="B1579" s="1"/>
      <c r="C1579" s="1"/>
      <c r="D1579" s="1"/>
      <c r="E1579" s="1"/>
      <c r="F1579" s="1"/>
      <c r="G1579" s="1"/>
      <c r="H1579" s="1"/>
      <c r="I1579" s="1"/>
      <c r="J1579" s="1"/>
      <c r="K1579" s="1"/>
      <c r="L1579" s="1"/>
      <c r="M1579" s="1"/>
      <c r="N1579" s="1"/>
      <c r="O1579" s="1"/>
      <c r="P1579" s="1"/>
      <c r="Q1579" s="1"/>
    </row>
    <row r="1580" spans="1:17" x14ac:dyDescent="0.35">
      <c r="A1580" s="1"/>
      <c r="B1580" s="1"/>
      <c r="C1580" s="1"/>
      <c r="D1580" s="1"/>
      <c r="E1580" s="1"/>
      <c r="F1580" s="1"/>
      <c r="G1580" s="1"/>
      <c r="H1580" s="1"/>
      <c r="I1580" s="1"/>
      <c r="J1580" s="1"/>
      <c r="K1580" s="1"/>
      <c r="L1580" s="1"/>
      <c r="M1580" s="1"/>
      <c r="N1580" s="1"/>
      <c r="O1580" s="1"/>
      <c r="P1580" s="1"/>
      <c r="Q1580" s="1"/>
    </row>
    <row r="1581" spans="1:17" x14ac:dyDescent="0.35">
      <c r="A1581" s="1"/>
      <c r="B1581" s="1"/>
      <c r="C1581" s="1"/>
      <c r="D1581" s="1"/>
      <c r="E1581" s="1"/>
      <c r="F1581" s="1"/>
      <c r="G1581" s="1"/>
      <c r="H1581" s="1"/>
      <c r="I1581" s="1"/>
      <c r="J1581" s="1"/>
      <c r="K1581" s="1"/>
      <c r="L1581" s="1"/>
      <c r="M1581" s="1"/>
      <c r="N1581" s="1"/>
      <c r="O1581" s="1"/>
      <c r="P1581" s="1"/>
      <c r="Q1581" s="1"/>
    </row>
    <row r="1582" spans="1:17" x14ac:dyDescent="0.35">
      <c r="A1582" s="1"/>
      <c r="B1582" s="1"/>
      <c r="C1582" s="1"/>
      <c r="D1582" s="1"/>
      <c r="E1582" s="1"/>
      <c r="F1582" s="1"/>
      <c r="G1582" s="1"/>
      <c r="H1582" s="1"/>
      <c r="I1582" s="1"/>
      <c r="J1582" s="1"/>
      <c r="K1582" s="1"/>
      <c r="L1582" s="1"/>
      <c r="M1582" s="1"/>
      <c r="N1582" s="1"/>
      <c r="O1582" s="1"/>
      <c r="P1582" s="1"/>
      <c r="Q1582" s="1"/>
    </row>
    <row r="1583" spans="1:17" x14ac:dyDescent="0.35">
      <c r="A1583" s="1"/>
      <c r="B1583" s="1"/>
      <c r="C1583" s="1"/>
      <c r="D1583" s="1"/>
      <c r="E1583" s="1"/>
      <c r="F1583" s="1"/>
      <c r="G1583" s="1"/>
      <c r="H1583" s="1"/>
      <c r="I1583" s="1"/>
      <c r="J1583" s="1"/>
      <c r="K1583" s="1"/>
      <c r="L1583" s="1"/>
      <c r="M1583" s="1"/>
      <c r="N1583" s="1"/>
      <c r="O1583" s="1"/>
      <c r="P1583" s="1"/>
      <c r="Q1583" s="1"/>
    </row>
    <row r="1584" spans="1:17" x14ac:dyDescent="0.35">
      <c r="A1584" s="1"/>
      <c r="B1584" s="1"/>
      <c r="C1584" s="1"/>
      <c r="D1584" s="1"/>
      <c r="E1584" s="1"/>
      <c r="F1584" s="1"/>
      <c r="G1584" s="1"/>
      <c r="H1584" s="1"/>
      <c r="I1584" s="1"/>
      <c r="J1584" s="1"/>
      <c r="K1584" s="1"/>
      <c r="L1584" s="1"/>
      <c r="M1584" s="1"/>
      <c r="N1584" s="1"/>
      <c r="O1584" s="1"/>
      <c r="P1584" s="1"/>
      <c r="Q1584" s="1"/>
    </row>
    <row r="1585" spans="1:17" x14ac:dyDescent="0.35">
      <c r="A1585" s="1"/>
      <c r="B1585" s="1"/>
      <c r="C1585" s="1"/>
      <c r="D1585" s="1"/>
      <c r="E1585" s="1"/>
      <c r="F1585" s="1"/>
      <c r="G1585" s="1"/>
      <c r="H1585" s="1"/>
      <c r="I1585" s="1"/>
      <c r="J1585" s="1"/>
      <c r="K1585" s="1"/>
      <c r="L1585" s="1"/>
      <c r="M1585" s="1"/>
      <c r="N1585" s="1"/>
      <c r="O1585" s="1"/>
      <c r="P1585" s="1"/>
      <c r="Q1585" s="1"/>
    </row>
    <row r="1586" spans="1:17" x14ac:dyDescent="0.35">
      <c r="A1586" s="1"/>
      <c r="B1586" s="1"/>
      <c r="C1586" s="1"/>
      <c r="D1586" s="1"/>
      <c r="E1586" s="1"/>
      <c r="F1586" s="1"/>
      <c r="G1586" s="1"/>
      <c r="H1586" s="1"/>
      <c r="I1586" s="1"/>
      <c r="J1586" s="1"/>
      <c r="K1586" s="1"/>
      <c r="L1586" s="1"/>
      <c r="M1586" s="1"/>
      <c r="N1586" s="1"/>
      <c r="O1586" s="1"/>
      <c r="P1586" s="1"/>
      <c r="Q1586" s="1"/>
    </row>
    <row r="1587" spans="1:17" x14ac:dyDescent="0.35">
      <c r="A1587" s="1"/>
      <c r="B1587" s="1"/>
      <c r="C1587" s="1"/>
      <c r="D1587" s="1"/>
      <c r="E1587" s="1"/>
      <c r="F1587" s="1"/>
      <c r="G1587" s="1"/>
      <c r="H1587" s="1"/>
      <c r="I1587" s="1"/>
      <c r="J1587" s="1"/>
      <c r="K1587" s="1"/>
      <c r="L1587" s="1"/>
      <c r="M1587" s="1"/>
      <c r="N1587" s="1"/>
      <c r="O1587" s="1"/>
      <c r="P1587" s="1"/>
      <c r="Q1587" s="1"/>
    </row>
    <row r="1588" spans="1:17" x14ac:dyDescent="0.35">
      <c r="A1588" s="1"/>
      <c r="B1588" s="1"/>
      <c r="C1588" s="1"/>
      <c r="D1588" s="1"/>
      <c r="E1588" s="1"/>
      <c r="F1588" s="1"/>
      <c r="G1588" s="1"/>
      <c r="H1588" s="1"/>
      <c r="I1588" s="1"/>
      <c r="J1588" s="1"/>
      <c r="K1588" s="1"/>
      <c r="L1588" s="1"/>
      <c r="M1588" s="1"/>
      <c r="N1588" s="1"/>
      <c r="O1588" s="1"/>
      <c r="P1588" s="1"/>
      <c r="Q1588" s="1"/>
    </row>
    <row r="1589" spans="1:17" x14ac:dyDescent="0.35">
      <c r="A1589" s="1"/>
      <c r="B1589" s="1"/>
      <c r="C1589" s="1"/>
      <c r="D1589" s="1"/>
      <c r="E1589" s="1"/>
      <c r="F1589" s="1"/>
      <c r="G1589" s="1"/>
      <c r="H1589" s="1"/>
      <c r="I1589" s="1"/>
      <c r="J1589" s="1"/>
      <c r="K1589" s="1"/>
      <c r="L1589" s="1"/>
      <c r="M1589" s="1"/>
      <c r="N1589" s="1"/>
      <c r="O1589" s="1"/>
      <c r="P1589" s="1"/>
      <c r="Q1589" s="1"/>
    </row>
    <row r="1590" spans="1:17" x14ac:dyDescent="0.35">
      <c r="A1590" s="1"/>
      <c r="B1590" s="1"/>
      <c r="C1590" s="1"/>
      <c r="D1590" s="1"/>
      <c r="E1590" s="1"/>
      <c r="F1590" s="1"/>
      <c r="G1590" s="1"/>
      <c r="H1590" s="1"/>
      <c r="I1590" s="1"/>
      <c r="J1590" s="1"/>
      <c r="K1590" s="1"/>
      <c r="L1590" s="1"/>
      <c r="M1590" s="1"/>
      <c r="N1590" s="1"/>
      <c r="O1590" s="1"/>
      <c r="P1590" s="1"/>
      <c r="Q1590" s="1"/>
    </row>
    <row r="1591" spans="1:17" x14ac:dyDescent="0.35">
      <c r="A1591" s="1"/>
      <c r="B1591" s="1"/>
      <c r="C1591" s="1"/>
      <c r="D1591" s="1"/>
      <c r="E1591" s="1"/>
      <c r="F1591" s="1"/>
      <c r="G1591" s="1"/>
      <c r="H1591" s="1"/>
      <c r="I1591" s="1"/>
      <c r="J1591" s="1"/>
      <c r="K1591" s="1"/>
      <c r="L1591" s="1"/>
      <c r="M1591" s="1"/>
      <c r="N1591" s="1"/>
      <c r="O1591" s="1"/>
      <c r="P1591" s="1"/>
      <c r="Q1591" s="1"/>
    </row>
    <row r="1592" spans="1:17" x14ac:dyDescent="0.35">
      <c r="A1592" s="1"/>
      <c r="B1592" s="1"/>
      <c r="C1592" s="1"/>
      <c r="D1592" s="1"/>
      <c r="E1592" s="1"/>
      <c r="F1592" s="1"/>
      <c r="G1592" s="1"/>
      <c r="H1592" s="1"/>
      <c r="I1592" s="1"/>
      <c r="J1592" s="1"/>
      <c r="K1592" s="1"/>
      <c r="L1592" s="1"/>
      <c r="M1592" s="1"/>
      <c r="N1592" s="1"/>
      <c r="O1592" s="1"/>
      <c r="P1592" s="1"/>
      <c r="Q1592" s="1"/>
    </row>
    <row r="1593" spans="1:17" x14ac:dyDescent="0.35">
      <c r="A1593" s="1"/>
      <c r="B1593" s="1"/>
      <c r="C1593" s="1"/>
      <c r="D1593" s="1"/>
      <c r="E1593" s="1"/>
      <c r="F1593" s="1"/>
      <c r="G1593" s="1"/>
      <c r="H1593" s="1"/>
      <c r="I1593" s="1"/>
      <c r="J1593" s="1"/>
      <c r="K1593" s="1"/>
      <c r="L1593" s="1"/>
      <c r="M1593" s="1"/>
      <c r="N1593" s="1"/>
      <c r="O1593" s="1"/>
      <c r="P1593" s="1"/>
      <c r="Q1593" s="1"/>
    </row>
    <row r="1594" spans="1:17" x14ac:dyDescent="0.35">
      <c r="A1594" s="1"/>
      <c r="B1594" s="1"/>
      <c r="C1594" s="1"/>
      <c r="D1594" s="1"/>
      <c r="E1594" s="1"/>
      <c r="F1594" s="1"/>
      <c r="G1594" s="1"/>
      <c r="H1594" s="1"/>
      <c r="I1594" s="1"/>
      <c r="J1594" s="1"/>
      <c r="K1594" s="1"/>
      <c r="L1594" s="1"/>
      <c r="M1594" s="1"/>
      <c r="N1594" s="1"/>
      <c r="O1594" s="1"/>
      <c r="P1594" s="1"/>
      <c r="Q1594" s="1"/>
    </row>
    <row r="1595" spans="1:17" x14ac:dyDescent="0.35">
      <c r="A1595" s="1"/>
      <c r="B1595" s="1"/>
      <c r="C1595" s="1"/>
      <c r="D1595" s="1"/>
      <c r="E1595" s="1"/>
      <c r="F1595" s="1"/>
      <c r="G1595" s="1"/>
      <c r="H1595" s="1"/>
      <c r="I1595" s="1"/>
      <c r="J1595" s="1"/>
      <c r="K1595" s="1"/>
      <c r="L1595" s="1"/>
      <c r="M1595" s="1"/>
      <c r="N1595" s="1"/>
      <c r="O1595" s="1"/>
      <c r="P1595" s="1"/>
      <c r="Q1595" s="1"/>
    </row>
    <row r="1596" spans="1:17" x14ac:dyDescent="0.35">
      <c r="A1596" s="1"/>
      <c r="B1596" s="1"/>
      <c r="C1596" s="1"/>
      <c r="D1596" s="1"/>
      <c r="E1596" s="1"/>
      <c r="F1596" s="1"/>
      <c r="G1596" s="1"/>
      <c r="H1596" s="1"/>
      <c r="I1596" s="1"/>
      <c r="J1596" s="1"/>
      <c r="K1596" s="1"/>
      <c r="L1596" s="1"/>
      <c r="M1596" s="1"/>
      <c r="N1596" s="1"/>
      <c r="O1596" s="1"/>
      <c r="P1596" s="1"/>
      <c r="Q1596" s="1"/>
    </row>
    <row r="1597" spans="1:17" x14ac:dyDescent="0.35">
      <c r="A1597" s="1"/>
      <c r="B1597" s="1"/>
      <c r="C1597" s="1"/>
      <c r="D1597" s="1"/>
      <c r="E1597" s="1"/>
      <c r="F1597" s="1"/>
      <c r="G1597" s="1"/>
      <c r="H1597" s="1"/>
      <c r="I1597" s="1"/>
      <c r="J1597" s="1"/>
      <c r="K1597" s="1"/>
      <c r="L1597" s="1"/>
      <c r="M1597" s="1"/>
      <c r="N1597" s="1"/>
      <c r="O1597" s="1"/>
      <c r="P1597" s="1"/>
      <c r="Q1597" s="1"/>
    </row>
    <row r="1598" spans="1:17" x14ac:dyDescent="0.35">
      <c r="A1598" s="1"/>
      <c r="B1598" s="1"/>
      <c r="C1598" s="1"/>
      <c r="D1598" s="1"/>
      <c r="E1598" s="1"/>
      <c r="F1598" s="1"/>
      <c r="G1598" s="1"/>
      <c r="H1598" s="1"/>
      <c r="I1598" s="1"/>
      <c r="J1598" s="1"/>
      <c r="K1598" s="1"/>
      <c r="L1598" s="1"/>
      <c r="M1598" s="1"/>
      <c r="N1598" s="1"/>
      <c r="O1598" s="1"/>
      <c r="P1598" s="1"/>
      <c r="Q1598" s="1"/>
    </row>
    <row r="1599" spans="1:17" x14ac:dyDescent="0.35">
      <c r="A1599" s="1"/>
      <c r="B1599" s="1"/>
      <c r="C1599" s="1"/>
      <c r="D1599" s="1"/>
      <c r="E1599" s="1"/>
      <c r="F1599" s="1"/>
      <c r="G1599" s="1"/>
      <c r="H1599" s="1"/>
      <c r="I1599" s="1"/>
      <c r="J1599" s="1"/>
      <c r="K1599" s="1"/>
      <c r="L1599" s="1"/>
      <c r="M1599" s="1"/>
      <c r="N1599" s="1"/>
      <c r="O1599" s="1"/>
      <c r="P1599" s="1"/>
      <c r="Q1599" s="1"/>
    </row>
    <row r="1600" spans="1:17" x14ac:dyDescent="0.35">
      <c r="A1600" s="1"/>
      <c r="B1600" s="1"/>
      <c r="C1600" s="1"/>
      <c r="D1600" s="1"/>
      <c r="E1600" s="1"/>
      <c r="F1600" s="1"/>
      <c r="G1600" s="1"/>
      <c r="H1600" s="1"/>
      <c r="I1600" s="1"/>
      <c r="J1600" s="1"/>
      <c r="K1600" s="1"/>
      <c r="L1600" s="1"/>
      <c r="M1600" s="1"/>
      <c r="N1600" s="1"/>
      <c r="O1600" s="1"/>
      <c r="P1600" s="1"/>
      <c r="Q1600" s="1"/>
    </row>
    <row r="1601" spans="1:17" x14ac:dyDescent="0.35">
      <c r="A1601" s="1"/>
      <c r="B1601" s="1"/>
      <c r="C1601" s="1"/>
      <c r="D1601" s="1"/>
      <c r="E1601" s="1"/>
      <c r="F1601" s="1"/>
      <c r="G1601" s="1"/>
      <c r="H1601" s="1"/>
      <c r="I1601" s="1"/>
      <c r="J1601" s="1"/>
      <c r="K1601" s="1"/>
      <c r="L1601" s="1"/>
      <c r="M1601" s="1"/>
      <c r="N1601" s="1"/>
      <c r="O1601" s="1"/>
      <c r="P1601" s="1"/>
      <c r="Q1601" s="1"/>
    </row>
    <row r="1602" spans="1:17" x14ac:dyDescent="0.35">
      <c r="A1602" s="1"/>
      <c r="B1602" s="1"/>
      <c r="C1602" s="1"/>
      <c r="D1602" s="1"/>
      <c r="E1602" s="1"/>
      <c r="F1602" s="1"/>
      <c r="G1602" s="1"/>
      <c r="H1602" s="1"/>
      <c r="I1602" s="1"/>
      <c r="J1602" s="1"/>
      <c r="K1602" s="1"/>
      <c r="L1602" s="1"/>
      <c r="M1602" s="1"/>
      <c r="N1602" s="1"/>
      <c r="O1602" s="1"/>
      <c r="P1602" s="1"/>
      <c r="Q1602" s="1"/>
    </row>
    <row r="1603" spans="1:17" x14ac:dyDescent="0.35">
      <c r="A1603" s="1"/>
      <c r="B1603" s="1"/>
      <c r="C1603" s="1"/>
      <c r="D1603" s="1"/>
      <c r="E1603" s="1"/>
      <c r="F1603" s="1"/>
      <c r="G1603" s="1"/>
      <c r="H1603" s="1"/>
      <c r="I1603" s="1"/>
      <c r="J1603" s="1"/>
      <c r="K1603" s="1"/>
      <c r="L1603" s="1"/>
      <c r="M1603" s="1"/>
      <c r="N1603" s="1"/>
      <c r="O1603" s="1"/>
      <c r="P1603" s="1"/>
      <c r="Q1603" s="1"/>
    </row>
    <row r="1604" spans="1:17" x14ac:dyDescent="0.35">
      <c r="A1604" s="1"/>
      <c r="B1604" s="1"/>
      <c r="C1604" s="1"/>
      <c r="D1604" s="1"/>
      <c r="E1604" s="1"/>
      <c r="F1604" s="1"/>
      <c r="G1604" s="1"/>
      <c r="H1604" s="1"/>
      <c r="I1604" s="1"/>
      <c r="J1604" s="1"/>
      <c r="K1604" s="1"/>
      <c r="L1604" s="1"/>
      <c r="M1604" s="1"/>
      <c r="N1604" s="1"/>
      <c r="O1604" s="1"/>
      <c r="P1604" s="1"/>
      <c r="Q1604" s="1"/>
    </row>
    <row r="1605" spans="1:17" x14ac:dyDescent="0.35">
      <c r="A1605" s="1"/>
      <c r="B1605" s="1"/>
      <c r="C1605" s="1"/>
      <c r="D1605" s="1"/>
      <c r="E1605" s="1"/>
      <c r="F1605" s="1"/>
      <c r="G1605" s="1"/>
      <c r="H1605" s="1"/>
      <c r="I1605" s="1"/>
      <c r="J1605" s="1"/>
      <c r="K1605" s="1"/>
      <c r="L1605" s="1"/>
      <c r="M1605" s="1"/>
      <c r="N1605" s="1"/>
      <c r="O1605" s="1"/>
      <c r="P1605" s="1"/>
      <c r="Q1605" s="1"/>
    </row>
  </sheetData>
  <sheetProtection algorithmName="SHA-512" hashValue="pABPNw+2Vd5OSgmAgkpSvVOrMLyMIApYdflvrBZuBeknRhW9cZ1a0/wjUCKEM0S6AwDptUZHtiN06djl0rd+aw==" saltValue="T1rWsiJHZ7PsWXO34YOOSg==" spinCount="100000" sheet="1" objects="1" scenarios="1"/>
  <mergeCells count="4">
    <mergeCell ref="A17:K17"/>
    <mergeCell ref="E21:K21"/>
    <mergeCell ref="E23:K23"/>
    <mergeCell ref="E25:K25"/>
  </mergeCells>
  <dataValidations disablePrompts="1" count="1">
    <dataValidation type="list" showErrorMessage="1" sqref="B29 B31 B33 B35" xr:uid="{00000000-0002-0000-1E00-000000000000}">
      <formula1>X</formula1>
    </dataValidation>
  </dataValidations>
  <pageMargins left="0.5" right="0.25" top="0.75" bottom="0.75" header="0.3" footer="0.3"/>
  <pageSetup orientation="portrait" r:id="rId1"/>
  <headerFooter>
    <oddFooter xml:space="preserve">&amp;L&amp;10&amp;A&amp;C&amp;10Page &amp;P/&amp;N&amp;R&amp;10 2025 Consolidated Application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Q1607"/>
  <sheetViews>
    <sheetView showGridLines="0" workbookViewId="0">
      <selection activeCell="F33" sqref="F33"/>
    </sheetView>
  </sheetViews>
  <sheetFormatPr defaultRowHeight="14.5" x14ac:dyDescent="0.35"/>
  <cols>
    <col min="1" max="2" width="3.7265625" customWidth="1"/>
  </cols>
  <sheetData>
    <row r="1" spans="1:17" x14ac:dyDescent="0.35">
      <c r="A1" s="1" t="s">
        <v>1623</v>
      </c>
      <c r="B1" s="1"/>
      <c r="C1" s="1"/>
      <c r="D1" s="1"/>
      <c r="E1" s="1"/>
      <c r="F1" s="1"/>
      <c r="G1" s="1"/>
      <c r="H1" s="1"/>
      <c r="I1" s="1"/>
      <c r="J1" s="1"/>
      <c r="K1" s="1"/>
      <c r="L1" s="1"/>
      <c r="M1" s="1"/>
      <c r="N1" s="1"/>
      <c r="O1" s="1"/>
      <c r="P1" s="1"/>
      <c r="Q1" s="1"/>
    </row>
    <row r="2" spans="1:17" x14ac:dyDescent="0.35">
      <c r="A2" s="1" t="s">
        <v>1624</v>
      </c>
      <c r="B2" s="1"/>
      <c r="C2" s="1"/>
      <c r="D2" s="1"/>
      <c r="E2" s="1"/>
      <c r="F2" s="1"/>
      <c r="G2" s="1"/>
      <c r="H2" s="1"/>
      <c r="I2" s="1"/>
      <c r="J2" s="1"/>
      <c r="K2" s="1"/>
      <c r="L2" s="1"/>
      <c r="M2" s="1"/>
      <c r="N2" s="1"/>
      <c r="O2" s="1"/>
      <c r="P2" s="1"/>
      <c r="Q2" s="1"/>
    </row>
    <row r="3" spans="1:17" x14ac:dyDescent="0.35">
      <c r="A3" s="1"/>
      <c r="B3" s="1"/>
      <c r="C3" s="1"/>
      <c r="D3" s="1"/>
      <c r="E3" s="1"/>
      <c r="F3" s="1"/>
      <c r="G3" s="1"/>
      <c r="H3" s="1"/>
      <c r="I3" s="1"/>
      <c r="J3" s="1"/>
      <c r="K3" s="1"/>
      <c r="L3" s="1"/>
      <c r="M3" s="1"/>
      <c r="N3" s="1"/>
      <c r="O3" s="1"/>
      <c r="P3" s="1"/>
      <c r="Q3" s="1"/>
    </row>
    <row r="4" spans="1:17" x14ac:dyDescent="0.35">
      <c r="A4" s="1"/>
      <c r="B4" s="1"/>
      <c r="C4" s="1"/>
      <c r="D4" s="1"/>
      <c r="E4" s="1"/>
      <c r="F4" s="1"/>
      <c r="G4" s="1"/>
      <c r="H4" s="1"/>
      <c r="I4" s="1"/>
      <c r="J4" s="1"/>
      <c r="K4" s="1"/>
      <c r="L4" s="1"/>
      <c r="M4" s="1"/>
      <c r="N4" s="1"/>
      <c r="O4" s="1"/>
      <c r="P4" s="1"/>
      <c r="Q4" s="1"/>
    </row>
    <row r="5" spans="1:17" x14ac:dyDescent="0.35">
      <c r="A5" s="1" t="s">
        <v>1625</v>
      </c>
      <c r="B5" s="1"/>
      <c r="C5" s="1"/>
      <c r="D5" s="1"/>
      <c r="E5" s="1"/>
      <c r="F5" s="1"/>
      <c r="G5" s="1"/>
      <c r="H5" s="1"/>
      <c r="I5" s="1"/>
      <c r="J5" s="1"/>
      <c r="K5" s="1"/>
      <c r="L5" s="1"/>
      <c r="M5" s="1"/>
      <c r="N5" s="1"/>
      <c r="O5" s="1"/>
      <c r="P5" s="1"/>
      <c r="Q5" s="1"/>
    </row>
    <row r="6" spans="1:17" x14ac:dyDescent="0.35">
      <c r="A6" s="1"/>
      <c r="B6" s="1"/>
      <c r="C6" s="1"/>
      <c r="D6" s="1"/>
      <c r="E6" s="1"/>
      <c r="F6" s="1"/>
      <c r="G6" s="1"/>
      <c r="H6" s="1"/>
      <c r="I6" s="1"/>
      <c r="J6" s="1"/>
      <c r="K6" s="1"/>
      <c r="L6" s="1"/>
      <c r="M6" s="1"/>
      <c r="N6" s="1"/>
      <c r="O6" s="1"/>
      <c r="P6" s="1"/>
      <c r="Q6" s="1"/>
    </row>
    <row r="7" spans="1:17" x14ac:dyDescent="0.35">
      <c r="A7" s="1"/>
      <c r="B7" s="1"/>
      <c r="C7" s="1"/>
      <c r="D7" s="1"/>
      <c r="E7" s="1"/>
      <c r="F7" s="1"/>
      <c r="G7" s="1"/>
      <c r="H7" s="1"/>
      <c r="I7" s="1"/>
      <c r="J7" s="1"/>
      <c r="K7" s="1"/>
      <c r="L7" s="1"/>
      <c r="M7" s="1"/>
      <c r="N7" s="1"/>
      <c r="O7" s="1"/>
      <c r="P7" s="1"/>
      <c r="Q7" s="1"/>
    </row>
    <row r="8" spans="1:17" x14ac:dyDescent="0.35">
      <c r="A8" s="1" t="s">
        <v>1646</v>
      </c>
      <c r="B8" s="1"/>
      <c r="C8" s="1"/>
      <c r="D8" s="1"/>
      <c r="E8" s="1"/>
      <c r="F8" s="1"/>
      <c r="G8" s="1"/>
      <c r="H8" s="1"/>
      <c r="I8" s="1"/>
      <c r="J8" s="1"/>
      <c r="K8" s="1"/>
      <c r="L8" s="1"/>
      <c r="M8" s="1"/>
      <c r="N8" s="1"/>
      <c r="O8" s="1"/>
      <c r="P8" s="1"/>
      <c r="Q8" s="1"/>
    </row>
    <row r="9" spans="1:17" x14ac:dyDescent="0.35">
      <c r="A9" s="1" t="s">
        <v>1647</v>
      </c>
      <c r="B9" s="1"/>
      <c r="C9" s="1"/>
      <c r="D9" s="1"/>
      <c r="E9" s="1"/>
      <c r="F9" s="1"/>
      <c r="G9" s="1"/>
      <c r="H9" s="1"/>
      <c r="I9" s="1"/>
      <c r="J9" s="1"/>
      <c r="K9" s="1"/>
      <c r="L9" s="1"/>
      <c r="M9" s="1"/>
      <c r="N9" s="1"/>
      <c r="O9" s="1"/>
      <c r="P9" s="1"/>
      <c r="Q9" s="1"/>
    </row>
    <row r="10" spans="1:17" x14ac:dyDescent="0.35">
      <c r="A10" s="1" t="s">
        <v>1648</v>
      </c>
      <c r="B10" s="1"/>
      <c r="C10" s="1"/>
      <c r="D10" s="1"/>
      <c r="E10" s="1"/>
      <c r="F10" s="1"/>
      <c r="G10" s="1"/>
      <c r="H10" s="1"/>
      <c r="I10" s="1"/>
      <c r="J10" s="1"/>
      <c r="K10" s="1"/>
      <c r="L10" s="1"/>
      <c r="M10" s="1"/>
      <c r="N10" s="1"/>
      <c r="O10" s="1"/>
      <c r="P10" s="1"/>
      <c r="Q10" s="1"/>
    </row>
    <row r="11" spans="1:17" x14ac:dyDescent="0.35">
      <c r="A11" s="1" t="s">
        <v>1649</v>
      </c>
      <c r="B11" s="1"/>
      <c r="C11" s="1"/>
      <c r="D11" s="1"/>
      <c r="E11" s="1"/>
      <c r="F11" s="1"/>
      <c r="G11" s="1"/>
      <c r="H11" s="1"/>
      <c r="I11" s="1"/>
      <c r="J11" s="1"/>
      <c r="K11" s="1"/>
      <c r="L11" s="1"/>
      <c r="M11" s="1"/>
      <c r="N11" s="1"/>
      <c r="O11" s="1"/>
      <c r="P11" s="1"/>
      <c r="Q11" s="1"/>
    </row>
    <row r="12" spans="1:17" x14ac:dyDescent="0.35">
      <c r="A12" s="1" t="s">
        <v>1650</v>
      </c>
      <c r="B12" s="1"/>
      <c r="C12" s="1"/>
      <c r="D12" s="1"/>
      <c r="E12" s="1"/>
      <c r="F12" s="1"/>
      <c r="G12" s="1"/>
      <c r="H12" s="1"/>
      <c r="I12" s="1"/>
      <c r="J12" s="1"/>
      <c r="K12" s="1"/>
      <c r="L12" s="1"/>
      <c r="M12" s="1"/>
      <c r="N12" s="1"/>
      <c r="O12" s="1"/>
      <c r="P12" s="1"/>
      <c r="Q12" s="1"/>
    </row>
    <row r="13" spans="1:17" x14ac:dyDescent="0.35">
      <c r="A13" s="1" t="s">
        <v>726</v>
      </c>
      <c r="B13" s="1"/>
      <c r="C13" s="1"/>
      <c r="D13" s="1"/>
      <c r="E13" s="1"/>
      <c r="F13" s="1"/>
      <c r="G13" s="1"/>
      <c r="H13" s="1"/>
      <c r="I13" s="1"/>
      <c r="J13" s="1"/>
      <c r="K13" s="1"/>
      <c r="L13" s="1"/>
      <c r="M13" s="1"/>
      <c r="N13" s="1"/>
      <c r="O13" s="1"/>
      <c r="P13" s="1"/>
      <c r="Q13" s="1"/>
    </row>
    <row r="14" spans="1:17" x14ac:dyDescent="0.35">
      <c r="A14" s="1"/>
      <c r="B14" s="1"/>
      <c r="C14" s="1"/>
      <c r="D14" s="1"/>
      <c r="E14" s="1"/>
      <c r="F14" s="1"/>
      <c r="G14" s="1"/>
      <c r="H14" s="1"/>
      <c r="I14" s="1"/>
      <c r="J14" s="1"/>
      <c r="K14" s="1"/>
      <c r="L14" s="1"/>
      <c r="M14" s="1"/>
      <c r="N14" s="1"/>
      <c r="O14" s="1"/>
      <c r="P14" s="1"/>
      <c r="Q14" s="1"/>
    </row>
    <row r="15" spans="1:17" x14ac:dyDescent="0.35">
      <c r="A15" s="1" t="s">
        <v>1651</v>
      </c>
      <c r="B15" s="1"/>
      <c r="C15" s="1"/>
      <c r="D15" s="1"/>
      <c r="E15" s="1"/>
      <c r="F15" s="1"/>
      <c r="G15" s="1"/>
      <c r="H15" s="1"/>
      <c r="I15" s="1"/>
      <c r="J15" s="1"/>
      <c r="K15" s="1"/>
      <c r="L15" s="1"/>
      <c r="M15" s="1"/>
      <c r="N15" s="1"/>
      <c r="O15" s="1"/>
      <c r="P15" s="1"/>
      <c r="Q15" s="1"/>
    </row>
    <row r="16" spans="1:17" x14ac:dyDescent="0.35">
      <c r="A16" s="1"/>
      <c r="B16" s="1"/>
      <c r="C16" s="1"/>
      <c r="D16" s="1"/>
      <c r="E16" s="1"/>
      <c r="F16" s="1"/>
      <c r="G16" s="1"/>
      <c r="H16" s="1"/>
      <c r="I16" s="1"/>
      <c r="J16" s="1"/>
      <c r="K16" s="1"/>
      <c r="L16" s="1"/>
      <c r="M16" s="1"/>
      <c r="N16" s="1"/>
      <c r="O16" s="1"/>
      <c r="P16" s="1"/>
      <c r="Q16" s="1"/>
    </row>
    <row r="17" spans="1:17" x14ac:dyDescent="0.35">
      <c r="A17" s="1" t="s">
        <v>1631</v>
      </c>
      <c r="B17" s="1" t="s">
        <v>1632</v>
      </c>
      <c r="C17" s="1"/>
      <c r="D17" s="1"/>
      <c r="E17" s="1"/>
      <c r="F17" s="1"/>
      <c r="G17" s="1"/>
      <c r="H17" s="1"/>
      <c r="I17" s="1"/>
      <c r="J17" s="1"/>
      <c r="K17" s="1"/>
      <c r="L17" s="1"/>
      <c r="M17" s="1"/>
      <c r="N17" s="1"/>
      <c r="O17" s="1"/>
      <c r="P17" s="1"/>
      <c r="Q17" s="1"/>
    </row>
    <row r="18" spans="1:17" x14ac:dyDescent="0.35">
      <c r="A18" s="1"/>
      <c r="B18" s="1"/>
      <c r="C18" s="1"/>
      <c r="D18" s="1"/>
      <c r="E18" s="1"/>
      <c r="F18" s="1"/>
      <c r="G18" s="1"/>
      <c r="H18" s="1"/>
      <c r="I18" s="1"/>
      <c r="J18" s="1"/>
      <c r="K18" s="1"/>
      <c r="L18" s="1"/>
      <c r="M18" s="1"/>
      <c r="N18" s="1"/>
      <c r="O18" s="1"/>
      <c r="P18" s="1"/>
      <c r="Q18" s="1"/>
    </row>
    <row r="19" spans="1:17" ht="43.9" customHeight="1" x14ac:dyDescent="0.35">
      <c r="A19" s="926" t="s">
        <v>1633</v>
      </c>
      <c r="B19" s="927"/>
      <c r="C19" s="927"/>
      <c r="D19" s="927"/>
      <c r="E19" s="927"/>
      <c r="F19" s="927"/>
      <c r="G19" s="927"/>
      <c r="H19" s="927"/>
      <c r="I19" s="927"/>
      <c r="J19" s="927"/>
      <c r="K19" s="927"/>
      <c r="L19" s="1"/>
      <c r="M19" s="1"/>
      <c r="N19" s="1"/>
      <c r="O19" s="1"/>
      <c r="P19" s="1"/>
      <c r="Q19" s="1"/>
    </row>
    <row r="20" spans="1:17" x14ac:dyDescent="0.35">
      <c r="A20" s="1"/>
      <c r="B20" s="1"/>
      <c r="C20" s="1"/>
      <c r="D20" s="1"/>
      <c r="E20" s="1"/>
      <c r="F20" s="1"/>
      <c r="G20" s="1"/>
      <c r="H20" s="1"/>
      <c r="I20" s="1"/>
      <c r="J20" s="1"/>
      <c r="K20" s="1"/>
      <c r="L20" s="1"/>
      <c r="M20" s="1"/>
      <c r="N20" s="1"/>
      <c r="O20" s="1"/>
      <c r="P20" s="1"/>
      <c r="Q20" s="1"/>
    </row>
    <row r="21" spans="1:17" x14ac:dyDescent="0.35">
      <c r="A21" s="1" t="s">
        <v>1634</v>
      </c>
      <c r="B21" s="1"/>
      <c r="C21" s="1"/>
      <c r="D21" s="1"/>
      <c r="E21" s="1"/>
      <c r="F21" s="1"/>
      <c r="G21" s="1"/>
      <c r="H21" s="1"/>
      <c r="I21" s="1"/>
      <c r="J21" s="1"/>
      <c r="K21" s="1"/>
      <c r="L21" s="1"/>
      <c r="M21" s="1"/>
      <c r="N21" s="1"/>
      <c r="O21" s="1"/>
      <c r="P21" s="1"/>
      <c r="Q21" s="1"/>
    </row>
    <row r="22" spans="1:17" x14ac:dyDescent="0.35">
      <c r="A22" s="1"/>
      <c r="B22" s="1"/>
      <c r="C22" s="1"/>
      <c r="D22" s="1"/>
      <c r="E22" s="1"/>
      <c r="F22" s="1"/>
      <c r="G22" s="1"/>
      <c r="H22" s="1"/>
      <c r="I22" s="1"/>
      <c r="J22" s="1"/>
      <c r="K22" s="1"/>
      <c r="L22" s="1"/>
      <c r="M22" s="1"/>
      <c r="N22" s="1"/>
      <c r="O22" s="1"/>
      <c r="P22" s="1"/>
      <c r="Q22" s="1"/>
    </row>
    <row r="23" spans="1:17" x14ac:dyDescent="0.35">
      <c r="A23" s="1" t="s">
        <v>82</v>
      </c>
      <c r="B23" s="1"/>
      <c r="C23" s="1"/>
      <c r="E23" s="990"/>
      <c r="F23" s="990"/>
      <c r="G23" s="990"/>
      <c r="H23" s="990"/>
      <c r="I23" s="990"/>
      <c r="J23" s="990"/>
      <c r="K23" s="990"/>
      <c r="M23" s="1"/>
      <c r="N23" s="1"/>
      <c r="O23" s="1"/>
      <c r="P23" s="1"/>
      <c r="Q23" s="1"/>
    </row>
    <row r="24" spans="1:17" x14ac:dyDescent="0.35">
      <c r="A24" s="1"/>
      <c r="B24" s="1"/>
      <c r="C24" s="1"/>
      <c r="D24" s="1"/>
      <c r="E24" s="1"/>
      <c r="F24" s="1"/>
      <c r="G24" s="1"/>
      <c r="H24" s="1"/>
      <c r="I24" s="1"/>
      <c r="J24" s="1"/>
      <c r="K24" s="1"/>
      <c r="L24" s="1"/>
      <c r="M24" s="1"/>
      <c r="N24" s="1"/>
      <c r="O24" s="1"/>
      <c r="P24" s="1"/>
      <c r="Q24" s="1"/>
    </row>
    <row r="25" spans="1:17" x14ac:dyDescent="0.35">
      <c r="A25" s="1" t="s">
        <v>1635</v>
      </c>
      <c r="B25" s="1"/>
      <c r="C25" s="1"/>
      <c r="E25" s="990"/>
      <c r="F25" s="990"/>
      <c r="G25" s="990"/>
      <c r="H25" s="990"/>
      <c r="I25" s="990"/>
      <c r="J25" s="990"/>
      <c r="K25" s="990"/>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t="s">
        <v>1636</v>
      </c>
      <c r="B27" s="1"/>
      <c r="C27" s="1"/>
      <c r="D27" s="1"/>
      <c r="E27" s="989"/>
      <c r="F27" s="990"/>
      <c r="G27" s="990"/>
      <c r="H27" s="990"/>
      <c r="I27" s="990"/>
      <c r="J27" s="990"/>
      <c r="K27" s="990"/>
      <c r="M27" s="1"/>
      <c r="N27" s="1"/>
      <c r="O27" s="1"/>
      <c r="P27" s="1"/>
      <c r="Q27" s="1"/>
    </row>
    <row r="28" spans="1:17" x14ac:dyDescent="0.35">
      <c r="A28" s="1"/>
      <c r="B28" s="1"/>
      <c r="C28" s="1"/>
      <c r="D28" s="1"/>
      <c r="E28" s="1"/>
      <c r="F28" s="1"/>
      <c r="G28" s="1"/>
      <c r="H28" s="1"/>
      <c r="I28" s="1"/>
      <c r="J28" s="1"/>
      <c r="K28" s="1"/>
      <c r="L28" s="1"/>
      <c r="M28" s="1"/>
      <c r="N28" s="1"/>
      <c r="O28" s="1"/>
      <c r="P28" s="1"/>
      <c r="Q28" s="1"/>
    </row>
    <row r="29" spans="1:17" x14ac:dyDescent="0.35">
      <c r="A29" s="1" t="s">
        <v>1637</v>
      </c>
      <c r="B29" s="1"/>
      <c r="C29" s="1"/>
      <c r="D29" s="1"/>
      <c r="E29" s="1"/>
      <c r="F29" s="1"/>
      <c r="G29" s="1"/>
      <c r="H29" s="1"/>
      <c r="I29" s="1"/>
      <c r="J29" s="1"/>
      <c r="K29" s="1"/>
      <c r="L29" s="1"/>
      <c r="M29" s="1"/>
      <c r="N29" s="1"/>
      <c r="O29" s="1"/>
      <c r="P29" s="1"/>
      <c r="Q29" s="1"/>
    </row>
    <row r="30" spans="1:17" ht="6" customHeight="1" x14ac:dyDescent="0.35">
      <c r="A30" s="1"/>
      <c r="B30" s="1"/>
      <c r="C30" s="1"/>
      <c r="D30" s="1"/>
      <c r="E30" s="1"/>
      <c r="F30" s="1"/>
      <c r="G30" s="1"/>
      <c r="H30" s="1"/>
      <c r="I30" s="1"/>
      <c r="J30" s="1"/>
      <c r="K30" s="1"/>
      <c r="L30" s="1"/>
      <c r="M30" s="1"/>
      <c r="N30" s="1"/>
      <c r="O30" s="1"/>
      <c r="P30" s="1"/>
      <c r="Q30" s="1"/>
    </row>
    <row r="31" spans="1:17" x14ac:dyDescent="0.35">
      <c r="A31" s="1"/>
      <c r="B31" s="324"/>
      <c r="C31" s="1" t="s">
        <v>1638</v>
      </c>
      <c r="D31" s="1"/>
      <c r="E31" s="1"/>
      <c r="F31" s="1"/>
      <c r="G31" s="1"/>
      <c r="H31" s="1"/>
      <c r="I31" s="1"/>
      <c r="J31" s="1"/>
      <c r="K31" s="1"/>
      <c r="L31" s="1"/>
      <c r="M31" s="1"/>
      <c r="N31" s="1"/>
      <c r="O31" s="1"/>
      <c r="P31" s="1"/>
      <c r="Q31" s="1"/>
    </row>
    <row r="32" spans="1:17" ht="6" customHeight="1" x14ac:dyDescent="0.35">
      <c r="A32" s="1"/>
      <c r="B32" s="1"/>
      <c r="C32" s="1"/>
      <c r="D32" s="1"/>
      <c r="E32" s="1"/>
      <c r="F32" s="1"/>
      <c r="G32" s="1"/>
      <c r="H32" s="1"/>
      <c r="I32" s="1"/>
      <c r="J32" s="1"/>
      <c r="K32" s="1"/>
      <c r="L32" s="1"/>
      <c r="M32" s="1"/>
      <c r="N32" s="1"/>
      <c r="O32" s="1"/>
      <c r="P32" s="1"/>
      <c r="Q32" s="1"/>
    </row>
    <row r="33" spans="1:17" x14ac:dyDescent="0.35">
      <c r="A33" s="1"/>
      <c r="B33" s="324"/>
      <c r="C33" s="1" t="s">
        <v>1639</v>
      </c>
      <c r="D33" s="1"/>
      <c r="E33" s="1"/>
      <c r="F33" s="1"/>
      <c r="G33" s="1"/>
      <c r="H33" s="1"/>
      <c r="I33" s="1"/>
      <c r="J33" s="1"/>
      <c r="K33" s="1"/>
      <c r="L33" s="1"/>
      <c r="M33" s="1"/>
      <c r="N33" s="1"/>
      <c r="O33" s="1"/>
      <c r="P33" s="1"/>
      <c r="Q33" s="1"/>
    </row>
    <row r="34" spans="1:17" ht="6" customHeight="1" x14ac:dyDescent="0.35">
      <c r="A34" s="1"/>
      <c r="B34" s="1"/>
      <c r="C34" s="1"/>
      <c r="D34" s="1"/>
      <c r="E34" s="1"/>
      <c r="F34" s="1"/>
      <c r="G34" s="1"/>
      <c r="H34" s="1"/>
      <c r="I34" s="1"/>
      <c r="J34" s="1"/>
      <c r="K34" s="1"/>
      <c r="L34" s="1"/>
      <c r="M34" s="1"/>
      <c r="N34" s="1"/>
      <c r="O34" s="1"/>
      <c r="P34" s="1"/>
      <c r="Q34" s="1"/>
    </row>
    <row r="35" spans="1:17" x14ac:dyDescent="0.35">
      <c r="A35" s="1"/>
      <c r="B35" s="324"/>
      <c r="C35" s="1" t="s">
        <v>1640</v>
      </c>
      <c r="D35" s="1"/>
      <c r="E35" s="1"/>
      <c r="F35" s="1"/>
      <c r="G35" s="1"/>
      <c r="H35" s="1"/>
      <c r="I35" s="1"/>
      <c r="J35" s="1"/>
      <c r="K35" s="1"/>
      <c r="L35" s="1"/>
      <c r="M35" s="1"/>
      <c r="N35" s="1"/>
      <c r="O35" s="1"/>
      <c r="P35" s="1"/>
      <c r="Q35" s="1"/>
    </row>
    <row r="36" spans="1:17" ht="6" customHeight="1" x14ac:dyDescent="0.35">
      <c r="A36" s="1"/>
      <c r="B36" s="1"/>
      <c r="C36" s="1"/>
      <c r="D36" s="1"/>
      <c r="E36" s="1"/>
      <c r="F36" s="1"/>
      <c r="G36" s="1"/>
      <c r="H36" s="1"/>
      <c r="I36" s="1"/>
      <c r="J36" s="1"/>
      <c r="K36" s="1"/>
      <c r="L36" s="1"/>
      <c r="M36" s="1"/>
      <c r="N36" s="1"/>
      <c r="O36" s="1"/>
      <c r="P36" s="1"/>
      <c r="Q36" s="1"/>
    </row>
    <row r="37" spans="1:17" x14ac:dyDescent="0.35">
      <c r="A37" s="1"/>
      <c r="B37" s="324"/>
      <c r="C37" s="1" t="s">
        <v>1641</v>
      </c>
      <c r="D37" s="1"/>
      <c r="E37" s="1"/>
      <c r="F37" s="1"/>
      <c r="G37" s="1"/>
      <c r="H37" s="1"/>
      <c r="I37" s="1"/>
      <c r="J37" s="1"/>
      <c r="K37" s="1"/>
      <c r="L37" s="1"/>
      <c r="M37" s="1"/>
      <c r="N37" s="1"/>
      <c r="O37" s="1"/>
      <c r="P37" s="1"/>
      <c r="Q37" s="1"/>
    </row>
    <row r="38" spans="1:17" x14ac:dyDescent="0.35">
      <c r="A38" s="1"/>
      <c r="B38" s="1"/>
      <c r="C38" s="1"/>
      <c r="D38" s="1"/>
      <c r="E38" s="1"/>
      <c r="F38" s="1"/>
      <c r="G38" s="1"/>
      <c r="H38" s="1"/>
      <c r="I38" s="1"/>
      <c r="J38" s="1"/>
      <c r="K38" s="1"/>
      <c r="L38" s="1"/>
      <c r="M38" s="1"/>
      <c r="N38" s="1"/>
      <c r="O38" s="1"/>
      <c r="P38" s="1"/>
      <c r="Q38" s="1"/>
    </row>
    <row r="39" spans="1:17" x14ac:dyDescent="0.35">
      <c r="A39" s="1" t="s">
        <v>1642</v>
      </c>
      <c r="B39" s="1"/>
      <c r="C39" s="1"/>
      <c r="D39" s="1"/>
      <c r="E39" s="1"/>
      <c r="F39" s="1"/>
      <c r="G39" s="1"/>
      <c r="H39" s="1"/>
      <c r="I39" s="1"/>
      <c r="J39" s="1"/>
      <c r="K39" s="1"/>
      <c r="L39" s="1"/>
      <c r="M39" s="1"/>
      <c r="N39" s="1"/>
      <c r="O39" s="1"/>
      <c r="P39" s="1"/>
      <c r="Q39" s="1"/>
    </row>
    <row r="40" spans="1:17" x14ac:dyDescent="0.35">
      <c r="A40" s="1"/>
      <c r="B40" s="1"/>
      <c r="C40" s="1"/>
      <c r="D40" s="1"/>
      <c r="E40" s="1"/>
      <c r="F40" s="1"/>
      <c r="G40" s="1"/>
      <c r="H40" s="1"/>
      <c r="I40" s="1"/>
      <c r="J40" s="1"/>
      <c r="K40" s="1"/>
      <c r="L40" s="1"/>
      <c r="M40" s="1"/>
      <c r="N40" s="1"/>
      <c r="O40" s="1"/>
      <c r="P40" s="1"/>
      <c r="Q40" s="1"/>
    </row>
    <row r="41" spans="1:17" x14ac:dyDescent="0.35">
      <c r="A41" s="1" t="s">
        <v>1643</v>
      </c>
      <c r="B41" s="1"/>
      <c r="C41" s="1"/>
      <c r="D41" s="1"/>
      <c r="E41" s="1"/>
      <c r="F41" s="1"/>
      <c r="G41" s="1"/>
      <c r="H41" s="1"/>
      <c r="I41" s="1"/>
      <c r="J41" s="1"/>
      <c r="K41" s="1"/>
      <c r="L41" s="1"/>
      <c r="M41" s="1"/>
      <c r="N41" s="1"/>
      <c r="O41" s="1"/>
      <c r="P41" s="1"/>
      <c r="Q41" s="1"/>
    </row>
    <row r="42" spans="1:17" x14ac:dyDescent="0.35">
      <c r="A42" s="1"/>
      <c r="B42" s="1"/>
      <c r="C42" s="1"/>
      <c r="D42" s="1"/>
      <c r="E42" s="1"/>
      <c r="F42" s="1"/>
      <c r="G42" s="1"/>
      <c r="H42" s="1"/>
      <c r="I42" s="1"/>
      <c r="J42" s="1"/>
      <c r="K42" s="1"/>
      <c r="L42" s="1"/>
      <c r="M42" s="1"/>
      <c r="N42" s="1"/>
      <c r="O42" s="1"/>
      <c r="P42" s="1"/>
      <c r="Q42" s="1"/>
    </row>
    <row r="43" spans="1:17" x14ac:dyDescent="0.35">
      <c r="A43" s="1"/>
      <c r="B43" s="1"/>
      <c r="C43" s="1"/>
      <c r="D43" s="1"/>
      <c r="E43" s="1"/>
      <c r="F43" s="1"/>
      <c r="G43" s="1"/>
      <c r="H43" s="1"/>
      <c r="I43" s="1"/>
      <c r="J43" s="1"/>
      <c r="K43" s="1"/>
      <c r="L43" s="1"/>
      <c r="M43" s="1"/>
      <c r="N43" s="1"/>
      <c r="O43" s="1"/>
      <c r="P43" s="1"/>
      <c r="Q43" s="1"/>
    </row>
    <row r="44" spans="1:17" x14ac:dyDescent="0.35">
      <c r="A44" s="1"/>
      <c r="B44" s="1"/>
      <c r="C44" s="1"/>
      <c r="D44" s="1"/>
      <c r="E44" s="1"/>
      <c r="F44" s="1"/>
      <c r="G44" s="1"/>
      <c r="H44" s="1"/>
      <c r="I44" s="1"/>
      <c r="J44" s="1"/>
      <c r="K44" s="1"/>
      <c r="L44" s="1"/>
      <c r="M44" s="1"/>
      <c r="N44" s="1"/>
      <c r="O44" s="1"/>
      <c r="P44" s="1"/>
      <c r="Q44" s="1"/>
    </row>
    <row r="45" spans="1:17" x14ac:dyDescent="0.35">
      <c r="A45" s="1" t="s">
        <v>1644</v>
      </c>
      <c r="B45" s="1"/>
      <c r="C45" s="1"/>
      <c r="D45" s="1"/>
      <c r="E45" s="1"/>
      <c r="F45" s="1"/>
      <c r="G45" s="1"/>
      <c r="H45" s="1"/>
      <c r="I45" s="1"/>
      <c r="J45" s="1"/>
      <c r="K45" s="1"/>
      <c r="L45" s="1"/>
      <c r="M45" s="1"/>
      <c r="N45" s="1"/>
      <c r="O45" s="1"/>
      <c r="P45" s="1"/>
      <c r="Q45" s="1"/>
    </row>
    <row r="46" spans="1:17" x14ac:dyDescent="0.35">
      <c r="A46" s="1" t="s">
        <v>1645</v>
      </c>
      <c r="B46" s="1"/>
      <c r="C46" s="1"/>
      <c r="D46" s="1"/>
      <c r="E46" s="1"/>
      <c r="F46" s="1"/>
      <c r="G46" s="1"/>
      <c r="H46" s="1"/>
      <c r="I46" s="1"/>
      <c r="J46" s="1"/>
      <c r="K46" s="1"/>
      <c r="L46" s="1"/>
      <c r="M46" s="1"/>
      <c r="N46" s="1"/>
      <c r="O46" s="1"/>
      <c r="P46" s="1"/>
      <c r="Q46" s="1"/>
    </row>
    <row r="47" spans="1:17" x14ac:dyDescent="0.35">
      <c r="A47" s="1"/>
      <c r="B47" s="1"/>
      <c r="C47" s="1"/>
      <c r="D47" s="1"/>
      <c r="E47" s="1"/>
      <c r="F47" s="1"/>
      <c r="G47" s="1"/>
      <c r="H47" s="1"/>
      <c r="I47" s="1"/>
      <c r="J47" s="1"/>
      <c r="K47" s="1"/>
      <c r="L47" s="1"/>
      <c r="M47" s="1"/>
      <c r="N47" s="1"/>
      <c r="O47" s="1"/>
      <c r="P47" s="1"/>
      <c r="Q47" s="1"/>
    </row>
    <row r="48" spans="1:17" x14ac:dyDescent="0.35">
      <c r="A48" s="1"/>
      <c r="B48" s="1"/>
      <c r="C48" s="1"/>
      <c r="D48" s="1"/>
      <c r="E48" s="1"/>
      <c r="F48" s="1"/>
      <c r="G48" s="1"/>
      <c r="H48" s="1"/>
      <c r="I48" s="1"/>
      <c r="J48" s="1"/>
      <c r="K48" s="1"/>
      <c r="L48" s="1"/>
      <c r="M48" s="1"/>
      <c r="N48" s="1"/>
      <c r="O48" s="1"/>
      <c r="P48" s="1"/>
      <c r="Q48" s="1"/>
    </row>
    <row r="49" spans="1:17" x14ac:dyDescent="0.35">
      <c r="A49" s="1"/>
      <c r="B49" s="1"/>
      <c r="C49" s="1"/>
      <c r="D49" s="1"/>
      <c r="E49" s="1"/>
      <c r="F49" s="1"/>
      <c r="G49" s="1"/>
      <c r="H49" s="1"/>
      <c r="I49" s="1"/>
      <c r="J49" s="1"/>
      <c r="K49" s="1"/>
      <c r="L49" s="1"/>
      <c r="M49" s="1"/>
      <c r="N49" s="1"/>
      <c r="O49" s="1"/>
      <c r="P49" s="1"/>
      <c r="Q49" s="1"/>
    </row>
    <row r="50" spans="1:17" x14ac:dyDescent="0.35">
      <c r="A50" s="1"/>
      <c r="B50" s="1"/>
      <c r="C50" s="1"/>
      <c r="D50" s="1"/>
      <c r="E50" s="1"/>
      <c r="F50" s="1"/>
      <c r="G50" s="1"/>
      <c r="H50" s="1"/>
      <c r="I50" s="1"/>
      <c r="J50" s="1"/>
      <c r="K50" s="1"/>
      <c r="L50" s="1"/>
      <c r="M50" s="1"/>
      <c r="N50" s="1"/>
      <c r="O50" s="1"/>
      <c r="P50" s="1"/>
      <c r="Q50" s="1"/>
    </row>
    <row r="51" spans="1:17" x14ac:dyDescent="0.35">
      <c r="A51" s="1"/>
      <c r="B51" s="1"/>
      <c r="C51" s="1"/>
      <c r="D51" s="1"/>
      <c r="E51" s="1"/>
      <c r="F51" s="1"/>
      <c r="G51" s="1"/>
      <c r="H51" s="1"/>
      <c r="I51" s="1"/>
      <c r="J51" s="1"/>
      <c r="K51" s="1"/>
      <c r="L51" s="1"/>
      <c r="M51" s="1"/>
      <c r="N51" s="1"/>
      <c r="O51" s="1"/>
      <c r="P51" s="1"/>
      <c r="Q51" s="1"/>
    </row>
    <row r="52" spans="1:17" x14ac:dyDescent="0.35">
      <c r="A52" s="1"/>
      <c r="B52" s="1"/>
      <c r="C52" s="1"/>
      <c r="D52" s="1"/>
      <c r="E52" s="1"/>
      <c r="F52" s="1"/>
      <c r="G52" s="1"/>
      <c r="H52" s="1"/>
      <c r="I52" s="1"/>
      <c r="J52" s="1"/>
      <c r="K52" s="1"/>
      <c r="L52" s="1"/>
      <c r="M52" s="1"/>
      <c r="N52" s="1"/>
      <c r="O52" s="1"/>
      <c r="P52" s="1"/>
      <c r="Q52" s="1"/>
    </row>
    <row r="53" spans="1:17" x14ac:dyDescent="0.35">
      <c r="A53" s="1"/>
      <c r="B53" s="1"/>
      <c r="C53" s="1"/>
      <c r="D53" s="1"/>
      <c r="E53" s="1"/>
      <c r="F53" s="1"/>
      <c r="G53" s="1"/>
      <c r="H53" s="1"/>
      <c r="I53" s="1"/>
      <c r="J53" s="1"/>
      <c r="K53" s="1"/>
      <c r="L53" s="1"/>
      <c r="M53" s="1"/>
      <c r="N53" s="1"/>
      <c r="O53" s="1"/>
      <c r="P53" s="1"/>
      <c r="Q53" s="1"/>
    </row>
    <row r="54" spans="1:17" x14ac:dyDescent="0.35">
      <c r="A54" s="1"/>
      <c r="B54" s="1"/>
      <c r="C54" s="1"/>
      <c r="D54" s="1"/>
      <c r="E54" s="1"/>
      <c r="F54" s="1"/>
      <c r="G54" s="1"/>
      <c r="H54" s="1"/>
      <c r="I54" s="1"/>
      <c r="J54" s="1"/>
      <c r="K54" s="1"/>
      <c r="L54" s="1"/>
      <c r="M54" s="1"/>
      <c r="N54" s="1"/>
      <c r="O54" s="1"/>
      <c r="P54" s="1"/>
      <c r="Q54" s="1"/>
    </row>
    <row r="55" spans="1:17" x14ac:dyDescent="0.35">
      <c r="A55" s="1"/>
      <c r="B55" s="1"/>
      <c r="C55" s="1"/>
      <c r="D55" s="1"/>
      <c r="E55" s="1"/>
      <c r="F55" s="1"/>
      <c r="G55" s="1"/>
      <c r="H55" s="1"/>
      <c r="I55" s="1"/>
      <c r="J55" s="1"/>
      <c r="K55" s="1"/>
      <c r="L55" s="1"/>
      <c r="M55" s="1"/>
      <c r="N55" s="1"/>
      <c r="O55" s="1"/>
      <c r="P55" s="1"/>
      <c r="Q55" s="1"/>
    </row>
    <row r="56" spans="1:17" x14ac:dyDescent="0.35">
      <c r="A56" s="1"/>
      <c r="B56" s="1"/>
      <c r="C56" s="1"/>
      <c r="D56" s="1"/>
      <c r="E56" s="1"/>
      <c r="F56" s="1"/>
      <c r="G56" s="1"/>
      <c r="H56" s="1"/>
      <c r="I56" s="1"/>
      <c r="J56" s="1"/>
      <c r="K56" s="1"/>
      <c r="L56" s="1"/>
      <c r="M56" s="1"/>
      <c r="N56" s="1"/>
      <c r="O56" s="1"/>
      <c r="P56" s="1"/>
      <c r="Q56" s="1"/>
    </row>
    <row r="57" spans="1:17" x14ac:dyDescent="0.35">
      <c r="A57" s="1"/>
      <c r="B57" s="1"/>
      <c r="C57" s="1"/>
      <c r="D57" s="1"/>
      <c r="E57" s="1"/>
      <c r="F57" s="1"/>
      <c r="G57" s="1"/>
      <c r="H57" s="1"/>
      <c r="I57" s="1"/>
      <c r="J57" s="1"/>
      <c r="K57" s="1"/>
      <c r="L57" s="1"/>
      <c r="M57" s="1"/>
      <c r="N57" s="1"/>
      <c r="O57" s="1"/>
      <c r="P57" s="1"/>
      <c r="Q57" s="1"/>
    </row>
    <row r="58" spans="1:17" x14ac:dyDescent="0.35">
      <c r="A58" s="1"/>
      <c r="B58" s="1"/>
      <c r="C58" s="1"/>
      <c r="D58" s="1"/>
      <c r="E58" s="1"/>
      <c r="F58" s="1"/>
      <c r="G58" s="1"/>
      <c r="H58" s="1"/>
      <c r="I58" s="1"/>
      <c r="J58" s="1"/>
      <c r="K58" s="1"/>
      <c r="L58" s="1"/>
      <c r="M58" s="1"/>
      <c r="N58" s="1"/>
      <c r="O58" s="1"/>
      <c r="P58" s="1"/>
      <c r="Q58" s="1"/>
    </row>
    <row r="59" spans="1:17" x14ac:dyDescent="0.35">
      <c r="A59" s="1"/>
      <c r="B59" s="1"/>
      <c r="C59" s="1"/>
      <c r="D59" s="1"/>
      <c r="E59" s="1"/>
      <c r="F59" s="1"/>
      <c r="G59" s="1"/>
      <c r="H59" s="1"/>
      <c r="I59" s="1"/>
      <c r="J59" s="1"/>
      <c r="K59" s="1"/>
      <c r="L59" s="1"/>
      <c r="M59" s="1"/>
      <c r="N59" s="1"/>
      <c r="O59" s="1"/>
      <c r="P59" s="1"/>
      <c r="Q59" s="1"/>
    </row>
    <row r="60" spans="1:17" x14ac:dyDescent="0.35">
      <c r="A60" s="1"/>
      <c r="B60" s="1"/>
      <c r="C60" s="1"/>
      <c r="D60" s="1"/>
      <c r="E60" s="1"/>
      <c r="F60" s="1"/>
      <c r="G60" s="1"/>
      <c r="H60" s="1"/>
      <c r="I60" s="1"/>
      <c r="J60" s="1"/>
      <c r="K60" s="1"/>
      <c r="L60" s="1"/>
      <c r="M60" s="1"/>
      <c r="N60" s="1"/>
      <c r="O60" s="1"/>
      <c r="P60" s="1"/>
      <c r="Q60" s="1"/>
    </row>
    <row r="61" spans="1:17" x14ac:dyDescent="0.35">
      <c r="A61" s="1"/>
      <c r="B61" s="1"/>
      <c r="C61" s="1"/>
      <c r="D61" s="1"/>
      <c r="E61" s="1"/>
      <c r="F61" s="1"/>
      <c r="G61" s="1"/>
      <c r="H61" s="1"/>
      <c r="I61" s="1"/>
      <c r="J61" s="1"/>
      <c r="K61" s="1"/>
      <c r="L61" s="1"/>
      <c r="M61" s="1"/>
      <c r="N61" s="1"/>
      <c r="O61" s="1"/>
      <c r="P61" s="1"/>
      <c r="Q61" s="1"/>
    </row>
    <row r="62" spans="1:17" x14ac:dyDescent="0.35">
      <c r="A62" s="1"/>
      <c r="B62" s="1"/>
      <c r="C62" s="1"/>
      <c r="D62" s="1"/>
      <c r="E62" s="1"/>
      <c r="F62" s="1"/>
      <c r="G62" s="1"/>
      <c r="H62" s="1"/>
      <c r="I62" s="1"/>
      <c r="J62" s="1"/>
      <c r="K62" s="1"/>
      <c r="L62" s="1"/>
      <c r="M62" s="1"/>
      <c r="N62" s="1"/>
      <c r="O62" s="1"/>
      <c r="P62" s="1"/>
      <c r="Q62" s="1"/>
    </row>
    <row r="63" spans="1:17" x14ac:dyDescent="0.35">
      <c r="A63" s="1"/>
      <c r="B63" s="1"/>
      <c r="C63" s="1"/>
      <c r="D63" s="1"/>
      <c r="E63" s="1"/>
      <c r="F63" s="1"/>
      <c r="G63" s="1"/>
      <c r="H63" s="1"/>
      <c r="I63" s="1"/>
      <c r="J63" s="1"/>
      <c r="K63" s="1"/>
      <c r="L63" s="1"/>
      <c r="M63" s="1"/>
      <c r="N63" s="1"/>
      <c r="O63" s="1"/>
      <c r="P63" s="1"/>
      <c r="Q63" s="1"/>
    </row>
    <row r="64" spans="1:17" x14ac:dyDescent="0.35">
      <c r="A64" s="1"/>
      <c r="B64" s="1"/>
      <c r="C64" s="1"/>
      <c r="D64" s="1"/>
      <c r="E64" s="1"/>
      <c r="F64" s="1"/>
      <c r="G64" s="1"/>
      <c r="H64" s="1"/>
      <c r="I64" s="1"/>
      <c r="J64" s="1"/>
      <c r="K64" s="1"/>
      <c r="L64" s="1"/>
      <c r="M64" s="1"/>
      <c r="N64" s="1"/>
      <c r="O64" s="1"/>
      <c r="P64" s="1"/>
      <c r="Q64" s="1"/>
    </row>
    <row r="65" spans="1:17" x14ac:dyDescent="0.35">
      <c r="A65" s="1"/>
      <c r="B65" s="1"/>
      <c r="C65" s="1"/>
      <c r="D65" s="1"/>
      <c r="E65" s="1"/>
      <c r="F65" s="1"/>
      <c r="G65" s="1"/>
      <c r="H65" s="1"/>
      <c r="I65" s="1"/>
      <c r="J65" s="1"/>
      <c r="K65" s="1"/>
      <c r="L65" s="1"/>
      <c r="M65" s="1"/>
      <c r="N65" s="1"/>
      <c r="O65" s="1"/>
      <c r="P65" s="1"/>
      <c r="Q65" s="1"/>
    </row>
    <row r="66" spans="1:17" x14ac:dyDescent="0.35">
      <c r="A66" s="1"/>
      <c r="B66" s="1"/>
      <c r="C66" s="1"/>
      <c r="D66" s="1"/>
      <c r="E66" s="1"/>
      <c r="F66" s="1"/>
      <c r="G66" s="1"/>
      <c r="H66" s="1"/>
      <c r="I66" s="1"/>
      <c r="J66" s="1"/>
      <c r="K66" s="1"/>
      <c r="L66" s="1"/>
      <c r="M66" s="1"/>
      <c r="N66" s="1"/>
      <c r="O66" s="1"/>
      <c r="P66" s="1"/>
      <c r="Q66" s="1"/>
    </row>
    <row r="67" spans="1:17" x14ac:dyDescent="0.35">
      <c r="A67" s="1"/>
      <c r="B67" s="1"/>
      <c r="C67" s="1"/>
      <c r="D67" s="1"/>
      <c r="E67" s="1"/>
      <c r="F67" s="1"/>
      <c r="G67" s="1"/>
      <c r="H67" s="1"/>
      <c r="I67" s="1"/>
      <c r="J67" s="1"/>
      <c r="K67" s="1"/>
      <c r="L67" s="1"/>
      <c r="M67" s="1"/>
      <c r="N67" s="1"/>
      <c r="O67" s="1"/>
      <c r="P67" s="1"/>
      <c r="Q67" s="1"/>
    </row>
    <row r="68" spans="1:17" x14ac:dyDescent="0.35">
      <c r="A68" s="1"/>
      <c r="B68" s="1"/>
      <c r="C68" s="1"/>
      <c r="D68" s="1"/>
      <c r="E68" s="1"/>
      <c r="F68" s="1"/>
      <c r="G68" s="1"/>
      <c r="H68" s="1"/>
      <c r="I68" s="1"/>
      <c r="J68" s="1"/>
      <c r="K68" s="1"/>
      <c r="L68" s="1"/>
      <c r="M68" s="1"/>
      <c r="N68" s="1"/>
      <c r="O68" s="1"/>
      <c r="P68" s="1"/>
      <c r="Q68" s="1"/>
    </row>
    <row r="69" spans="1:17" x14ac:dyDescent="0.35">
      <c r="A69" s="1"/>
      <c r="B69" s="1"/>
      <c r="C69" s="1"/>
      <c r="D69" s="1"/>
      <c r="E69" s="1"/>
      <c r="F69" s="1"/>
      <c r="G69" s="1"/>
      <c r="H69" s="1"/>
      <c r="I69" s="1"/>
      <c r="J69" s="1"/>
      <c r="K69" s="1"/>
      <c r="L69" s="1"/>
      <c r="M69" s="1"/>
      <c r="N69" s="1"/>
      <c r="O69" s="1"/>
      <c r="P69" s="1"/>
      <c r="Q69" s="1"/>
    </row>
    <row r="70" spans="1:17" x14ac:dyDescent="0.35">
      <c r="A70" s="1"/>
      <c r="B70" s="1"/>
      <c r="C70" s="1"/>
      <c r="D70" s="1"/>
      <c r="E70" s="1"/>
      <c r="F70" s="1"/>
      <c r="G70" s="1"/>
      <c r="H70" s="1"/>
      <c r="I70" s="1"/>
      <c r="J70" s="1"/>
      <c r="K70" s="1"/>
      <c r="L70" s="1"/>
      <c r="M70" s="1"/>
      <c r="N70" s="1"/>
      <c r="O70" s="1"/>
      <c r="P70" s="1"/>
      <c r="Q70" s="1"/>
    </row>
    <row r="71" spans="1:17" x14ac:dyDescent="0.35">
      <c r="A71" s="1"/>
      <c r="B71" s="1"/>
      <c r="C71" s="1"/>
      <c r="D71" s="1"/>
      <c r="E71" s="1"/>
      <c r="F71" s="1"/>
      <c r="G71" s="1"/>
      <c r="H71" s="1"/>
      <c r="I71" s="1"/>
      <c r="J71" s="1"/>
      <c r="K71" s="1"/>
      <c r="L71" s="1"/>
      <c r="M71" s="1"/>
      <c r="N71" s="1"/>
      <c r="O71" s="1"/>
      <c r="P71" s="1"/>
      <c r="Q71" s="1"/>
    </row>
    <row r="72" spans="1:17" x14ac:dyDescent="0.35">
      <c r="A72" s="1"/>
      <c r="B72" s="1"/>
      <c r="C72" s="1"/>
      <c r="D72" s="1"/>
      <c r="E72" s="1"/>
      <c r="F72" s="1"/>
      <c r="G72" s="1"/>
      <c r="H72" s="1"/>
      <c r="I72" s="1"/>
      <c r="J72" s="1"/>
      <c r="K72" s="1"/>
      <c r="L72" s="1"/>
      <c r="M72" s="1"/>
      <c r="N72" s="1"/>
      <c r="O72" s="1"/>
      <c r="P72" s="1"/>
      <c r="Q72" s="1"/>
    </row>
    <row r="73" spans="1:17" x14ac:dyDescent="0.35">
      <c r="A73" s="1"/>
      <c r="B73" s="1"/>
      <c r="C73" s="1"/>
      <c r="D73" s="1"/>
      <c r="E73" s="1"/>
      <c r="F73" s="1"/>
      <c r="G73" s="1"/>
      <c r="H73" s="1"/>
      <c r="I73" s="1"/>
      <c r="J73" s="1"/>
      <c r="K73" s="1"/>
      <c r="L73" s="1"/>
      <c r="M73" s="1"/>
      <c r="N73" s="1"/>
      <c r="O73" s="1"/>
      <c r="P73" s="1"/>
      <c r="Q73" s="1"/>
    </row>
    <row r="74" spans="1:17" x14ac:dyDescent="0.35">
      <c r="A74" s="1"/>
      <c r="B74" s="1"/>
      <c r="C74" s="1"/>
      <c r="D74" s="1"/>
      <c r="E74" s="1"/>
      <c r="F74" s="1"/>
      <c r="G74" s="1"/>
      <c r="H74" s="1"/>
      <c r="I74" s="1"/>
      <c r="J74" s="1"/>
      <c r="K74" s="1"/>
      <c r="L74" s="1"/>
      <c r="M74" s="1"/>
      <c r="N74" s="1"/>
      <c r="O74" s="1"/>
      <c r="P74" s="1"/>
      <c r="Q74" s="1"/>
    </row>
    <row r="75" spans="1:17" x14ac:dyDescent="0.35">
      <c r="A75" s="1"/>
      <c r="B75" s="1"/>
      <c r="C75" s="1"/>
      <c r="D75" s="1"/>
      <c r="E75" s="1"/>
      <c r="F75" s="1"/>
      <c r="G75" s="1"/>
      <c r="H75" s="1"/>
      <c r="I75" s="1"/>
      <c r="J75" s="1"/>
      <c r="K75" s="1"/>
      <c r="L75" s="1"/>
      <c r="M75" s="1"/>
      <c r="N75" s="1"/>
      <c r="O75" s="1"/>
      <c r="P75" s="1"/>
      <c r="Q75" s="1"/>
    </row>
    <row r="76" spans="1:17" x14ac:dyDescent="0.35">
      <c r="A76" s="1"/>
      <c r="B76" s="1"/>
      <c r="C76" s="1"/>
      <c r="D76" s="1"/>
      <c r="E76" s="1"/>
      <c r="F76" s="1"/>
      <c r="G76" s="1"/>
      <c r="H76" s="1"/>
      <c r="I76" s="1"/>
      <c r="J76" s="1"/>
      <c r="K76" s="1"/>
      <c r="L76" s="1"/>
      <c r="M76" s="1"/>
      <c r="N76" s="1"/>
      <c r="O76" s="1"/>
      <c r="P76" s="1"/>
      <c r="Q76" s="1"/>
    </row>
    <row r="77" spans="1:17" x14ac:dyDescent="0.35">
      <c r="A77" s="1"/>
      <c r="B77" s="1"/>
      <c r="C77" s="1"/>
      <c r="D77" s="1"/>
      <c r="E77" s="1"/>
      <c r="F77" s="1"/>
      <c r="G77" s="1"/>
      <c r="H77" s="1"/>
      <c r="I77" s="1"/>
      <c r="J77" s="1"/>
      <c r="K77" s="1"/>
      <c r="L77" s="1"/>
      <c r="M77" s="1"/>
      <c r="N77" s="1"/>
      <c r="O77" s="1"/>
      <c r="P77" s="1"/>
      <c r="Q77" s="1"/>
    </row>
    <row r="78" spans="1:17" x14ac:dyDescent="0.35">
      <c r="A78" s="1"/>
      <c r="B78" s="1"/>
      <c r="C78" s="1"/>
      <c r="D78" s="1"/>
      <c r="E78" s="1"/>
      <c r="F78" s="1"/>
      <c r="G78" s="1"/>
      <c r="H78" s="1"/>
      <c r="I78" s="1"/>
      <c r="J78" s="1"/>
      <c r="K78" s="1"/>
      <c r="L78" s="1"/>
      <c r="M78" s="1"/>
      <c r="N78" s="1"/>
      <c r="O78" s="1"/>
      <c r="P78" s="1"/>
      <c r="Q78" s="1"/>
    </row>
    <row r="79" spans="1:17" x14ac:dyDescent="0.35">
      <c r="A79" s="1"/>
      <c r="B79" s="1"/>
      <c r="C79" s="1"/>
      <c r="D79" s="1"/>
      <c r="E79" s="1"/>
      <c r="F79" s="1"/>
      <c r="G79" s="1"/>
      <c r="H79" s="1"/>
      <c r="I79" s="1"/>
      <c r="J79" s="1"/>
      <c r="K79" s="1"/>
      <c r="L79" s="1"/>
      <c r="M79" s="1"/>
      <c r="N79" s="1"/>
      <c r="O79" s="1"/>
      <c r="P79" s="1"/>
      <c r="Q79" s="1"/>
    </row>
    <row r="80" spans="1:17" x14ac:dyDescent="0.35">
      <c r="A80" s="1"/>
      <c r="B80" s="1"/>
      <c r="C80" s="1"/>
      <c r="D80" s="1"/>
      <c r="E80" s="1"/>
      <c r="F80" s="1"/>
      <c r="G80" s="1"/>
      <c r="H80" s="1"/>
      <c r="I80" s="1"/>
      <c r="J80" s="1"/>
      <c r="K80" s="1"/>
      <c r="L80" s="1"/>
      <c r="M80" s="1"/>
      <c r="N80" s="1"/>
      <c r="O80" s="1"/>
      <c r="P80" s="1"/>
      <c r="Q80" s="1"/>
    </row>
    <row r="81" spans="1:17" x14ac:dyDescent="0.35">
      <c r="A81" s="1"/>
      <c r="B81" s="1"/>
      <c r="C81" s="1"/>
      <c r="D81" s="1"/>
      <c r="E81" s="1"/>
      <c r="F81" s="1"/>
      <c r="G81" s="1"/>
      <c r="H81" s="1"/>
      <c r="I81" s="1"/>
      <c r="J81" s="1"/>
      <c r="K81" s="1"/>
      <c r="L81" s="1"/>
      <c r="M81" s="1"/>
      <c r="N81" s="1"/>
      <c r="O81" s="1"/>
      <c r="P81" s="1"/>
      <c r="Q81" s="1"/>
    </row>
    <row r="82" spans="1:17" x14ac:dyDescent="0.35">
      <c r="A82" s="1"/>
      <c r="B82" s="1"/>
      <c r="C82" s="1"/>
      <c r="D82" s="1"/>
      <c r="E82" s="1"/>
      <c r="F82" s="1"/>
      <c r="G82" s="1"/>
      <c r="H82" s="1"/>
      <c r="I82" s="1"/>
      <c r="J82" s="1"/>
      <c r="K82" s="1"/>
      <c r="L82" s="1"/>
      <c r="M82" s="1"/>
      <c r="N82" s="1"/>
      <c r="O82" s="1"/>
      <c r="P82" s="1"/>
      <c r="Q82" s="1"/>
    </row>
    <row r="83" spans="1:17" x14ac:dyDescent="0.35">
      <c r="A83" s="1"/>
      <c r="B83" s="1"/>
      <c r="C83" s="1"/>
      <c r="D83" s="1"/>
      <c r="E83" s="1"/>
      <c r="F83" s="1"/>
      <c r="G83" s="1"/>
      <c r="H83" s="1"/>
      <c r="I83" s="1"/>
      <c r="J83" s="1"/>
      <c r="K83" s="1"/>
      <c r="L83" s="1"/>
      <c r="M83" s="1"/>
      <c r="N83" s="1"/>
      <c r="O83" s="1"/>
      <c r="P83" s="1"/>
      <c r="Q83" s="1"/>
    </row>
    <row r="84" spans="1:17" x14ac:dyDescent="0.35">
      <c r="A84" s="1"/>
      <c r="B84" s="1"/>
      <c r="C84" s="1"/>
      <c r="D84" s="1"/>
      <c r="E84" s="1"/>
      <c r="F84" s="1"/>
      <c r="G84" s="1"/>
      <c r="H84" s="1"/>
      <c r="I84" s="1"/>
      <c r="J84" s="1"/>
      <c r="K84" s="1"/>
      <c r="L84" s="1"/>
      <c r="M84" s="1"/>
      <c r="N84" s="1"/>
      <c r="O84" s="1"/>
      <c r="P84" s="1"/>
      <c r="Q84" s="1"/>
    </row>
    <row r="85" spans="1:17" x14ac:dyDescent="0.35">
      <c r="A85" s="1"/>
      <c r="B85" s="1"/>
      <c r="C85" s="1"/>
      <c r="D85" s="1"/>
      <c r="E85" s="1"/>
      <c r="F85" s="1"/>
      <c r="G85" s="1"/>
      <c r="H85" s="1"/>
      <c r="I85" s="1"/>
      <c r="J85" s="1"/>
      <c r="K85" s="1"/>
      <c r="L85" s="1"/>
      <c r="M85" s="1"/>
      <c r="N85" s="1"/>
      <c r="O85" s="1"/>
      <c r="P85" s="1"/>
      <c r="Q85" s="1"/>
    </row>
    <row r="86" spans="1:17" x14ac:dyDescent="0.35">
      <c r="A86" s="1"/>
      <c r="B86" s="1"/>
      <c r="C86" s="1"/>
      <c r="D86" s="1"/>
      <c r="E86" s="1"/>
      <c r="F86" s="1"/>
      <c r="G86" s="1"/>
      <c r="H86" s="1"/>
      <c r="I86" s="1"/>
      <c r="J86" s="1"/>
      <c r="K86" s="1"/>
      <c r="L86" s="1"/>
      <c r="M86" s="1"/>
      <c r="N86" s="1"/>
      <c r="O86" s="1"/>
      <c r="P86" s="1"/>
      <c r="Q86" s="1"/>
    </row>
    <row r="87" spans="1:17" x14ac:dyDescent="0.35">
      <c r="A87" s="1"/>
      <c r="B87" s="1"/>
      <c r="C87" s="1"/>
      <c r="D87" s="1"/>
      <c r="E87" s="1"/>
      <c r="F87" s="1"/>
      <c r="G87" s="1"/>
      <c r="H87" s="1"/>
      <c r="I87" s="1"/>
      <c r="J87" s="1"/>
      <c r="K87" s="1"/>
      <c r="L87" s="1"/>
      <c r="M87" s="1"/>
      <c r="N87" s="1"/>
      <c r="O87" s="1"/>
      <c r="P87" s="1"/>
      <c r="Q87" s="1"/>
    </row>
    <row r="88" spans="1:17" x14ac:dyDescent="0.35">
      <c r="A88" s="1"/>
      <c r="B88" s="1"/>
      <c r="C88" s="1"/>
      <c r="D88" s="1"/>
      <c r="E88" s="1"/>
      <c r="F88" s="1"/>
      <c r="G88" s="1"/>
      <c r="H88" s="1"/>
      <c r="I88" s="1"/>
      <c r="J88" s="1"/>
      <c r="K88" s="1"/>
      <c r="L88" s="1"/>
      <c r="M88" s="1"/>
      <c r="N88" s="1"/>
      <c r="O88" s="1"/>
      <c r="P88" s="1"/>
      <c r="Q88" s="1"/>
    </row>
    <row r="89" spans="1:17" x14ac:dyDescent="0.35">
      <c r="A89" s="1"/>
      <c r="B89" s="1"/>
      <c r="C89" s="1"/>
      <c r="D89" s="1"/>
      <c r="E89" s="1"/>
      <c r="F89" s="1"/>
      <c r="G89" s="1"/>
      <c r="H89" s="1"/>
      <c r="I89" s="1"/>
      <c r="J89" s="1"/>
      <c r="K89" s="1"/>
      <c r="L89" s="1"/>
      <c r="M89" s="1"/>
      <c r="N89" s="1"/>
      <c r="O89" s="1"/>
      <c r="P89" s="1"/>
      <c r="Q89" s="1"/>
    </row>
    <row r="90" spans="1:17" x14ac:dyDescent="0.35">
      <c r="A90" s="1"/>
      <c r="B90" s="1"/>
      <c r="C90" s="1"/>
      <c r="D90" s="1"/>
      <c r="E90" s="1"/>
      <c r="F90" s="1"/>
      <c r="G90" s="1"/>
      <c r="H90" s="1"/>
      <c r="I90" s="1"/>
      <c r="J90" s="1"/>
      <c r="K90" s="1"/>
      <c r="L90" s="1"/>
      <c r="M90" s="1"/>
      <c r="N90" s="1"/>
      <c r="O90" s="1"/>
      <c r="P90" s="1"/>
      <c r="Q90" s="1"/>
    </row>
    <row r="91" spans="1:17" x14ac:dyDescent="0.35">
      <c r="A91" s="1"/>
      <c r="B91" s="1"/>
      <c r="C91" s="1"/>
      <c r="D91" s="1"/>
      <c r="E91" s="1"/>
      <c r="F91" s="1"/>
      <c r="G91" s="1"/>
      <c r="H91" s="1"/>
      <c r="I91" s="1"/>
      <c r="J91" s="1"/>
      <c r="K91" s="1"/>
      <c r="L91" s="1"/>
      <c r="M91" s="1"/>
      <c r="N91" s="1"/>
      <c r="O91" s="1"/>
      <c r="P91" s="1"/>
      <c r="Q91" s="1"/>
    </row>
    <row r="92" spans="1:17" x14ac:dyDescent="0.35">
      <c r="A92" s="1"/>
      <c r="B92" s="1"/>
      <c r="C92" s="1"/>
      <c r="D92" s="1"/>
      <c r="E92" s="1"/>
      <c r="F92" s="1"/>
      <c r="G92" s="1"/>
      <c r="H92" s="1"/>
      <c r="I92" s="1"/>
      <c r="J92" s="1"/>
      <c r="K92" s="1"/>
      <c r="L92" s="1"/>
      <c r="M92" s="1"/>
      <c r="N92" s="1"/>
      <c r="O92" s="1"/>
      <c r="P92" s="1"/>
      <c r="Q92" s="1"/>
    </row>
    <row r="93" spans="1:17" x14ac:dyDescent="0.35">
      <c r="A93" s="1"/>
      <c r="B93" s="1"/>
      <c r="C93" s="1"/>
      <c r="D93" s="1"/>
      <c r="E93" s="1"/>
      <c r="F93" s="1"/>
      <c r="G93" s="1"/>
      <c r="H93" s="1"/>
      <c r="I93" s="1"/>
      <c r="J93" s="1"/>
      <c r="K93" s="1"/>
      <c r="L93" s="1"/>
      <c r="M93" s="1"/>
      <c r="N93" s="1"/>
      <c r="O93" s="1"/>
      <c r="P93" s="1"/>
      <c r="Q93" s="1"/>
    </row>
    <row r="94" spans="1:17" x14ac:dyDescent="0.35">
      <c r="A94" s="1"/>
      <c r="B94" s="1"/>
      <c r="C94" s="1"/>
      <c r="D94" s="1"/>
      <c r="E94" s="1"/>
      <c r="F94" s="1"/>
      <c r="G94" s="1"/>
      <c r="H94" s="1"/>
      <c r="I94" s="1"/>
      <c r="J94" s="1"/>
      <c r="K94" s="1"/>
      <c r="L94" s="1"/>
      <c r="M94" s="1"/>
      <c r="N94" s="1"/>
      <c r="O94" s="1"/>
      <c r="P94" s="1"/>
      <c r="Q94" s="1"/>
    </row>
    <row r="95" spans="1:17" x14ac:dyDescent="0.35">
      <c r="A95" s="1"/>
      <c r="B95" s="1"/>
      <c r="C95" s="1"/>
      <c r="D95" s="1"/>
      <c r="E95" s="1"/>
      <c r="F95" s="1"/>
      <c r="G95" s="1"/>
      <c r="H95" s="1"/>
      <c r="I95" s="1"/>
      <c r="J95" s="1"/>
      <c r="K95" s="1"/>
      <c r="L95" s="1"/>
      <c r="M95" s="1"/>
      <c r="N95" s="1"/>
      <c r="O95" s="1"/>
      <c r="P95" s="1"/>
      <c r="Q95" s="1"/>
    </row>
    <row r="96" spans="1:17" x14ac:dyDescent="0.35">
      <c r="A96" s="1"/>
      <c r="B96" s="1"/>
      <c r="C96" s="1"/>
      <c r="D96" s="1"/>
      <c r="E96" s="1"/>
      <c r="F96" s="1"/>
      <c r="G96" s="1"/>
      <c r="H96" s="1"/>
      <c r="I96" s="1"/>
      <c r="J96" s="1"/>
      <c r="K96" s="1"/>
      <c r="L96" s="1"/>
      <c r="M96" s="1"/>
      <c r="N96" s="1"/>
      <c r="O96" s="1"/>
      <c r="P96" s="1"/>
      <c r="Q96" s="1"/>
    </row>
    <row r="97" spans="1:17" x14ac:dyDescent="0.35">
      <c r="A97" s="1"/>
      <c r="B97" s="1"/>
      <c r="C97" s="1"/>
      <c r="D97" s="1"/>
      <c r="E97" s="1"/>
      <c r="F97" s="1"/>
      <c r="G97" s="1"/>
      <c r="H97" s="1"/>
      <c r="I97" s="1"/>
      <c r="J97" s="1"/>
      <c r="K97" s="1"/>
      <c r="L97" s="1"/>
      <c r="M97" s="1"/>
      <c r="N97" s="1"/>
      <c r="O97" s="1"/>
      <c r="P97" s="1"/>
      <c r="Q97" s="1"/>
    </row>
    <row r="98" spans="1:17" x14ac:dyDescent="0.35">
      <c r="A98" s="1"/>
      <c r="B98" s="1"/>
      <c r="C98" s="1"/>
      <c r="D98" s="1"/>
      <c r="E98" s="1"/>
      <c r="F98" s="1"/>
      <c r="G98" s="1"/>
      <c r="H98" s="1"/>
      <c r="I98" s="1"/>
      <c r="J98" s="1"/>
      <c r="K98" s="1"/>
      <c r="L98" s="1"/>
      <c r="M98" s="1"/>
      <c r="N98" s="1"/>
      <c r="O98" s="1"/>
      <c r="P98" s="1"/>
      <c r="Q98" s="1"/>
    </row>
    <row r="99" spans="1:17" x14ac:dyDescent="0.35">
      <c r="A99" s="1"/>
      <c r="B99" s="1"/>
      <c r="C99" s="1"/>
      <c r="D99" s="1"/>
      <c r="E99" s="1"/>
      <c r="F99" s="1"/>
      <c r="G99" s="1"/>
      <c r="H99" s="1"/>
      <c r="I99" s="1"/>
      <c r="J99" s="1"/>
      <c r="K99" s="1"/>
      <c r="L99" s="1"/>
      <c r="M99" s="1"/>
      <c r="N99" s="1"/>
      <c r="O99" s="1"/>
      <c r="P99" s="1"/>
      <c r="Q99" s="1"/>
    </row>
    <row r="100" spans="1:17" x14ac:dyDescent="0.35">
      <c r="A100" s="1"/>
      <c r="B100" s="1"/>
      <c r="C100" s="1"/>
      <c r="D100" s="1"/>
      <c r="E100" s="1"/>
      <c r="F100" s="1"/>
      <c r="G100" s="1"/>
      <c r="H100" s="1"/>
      <c r="I100" s="1"/>
      <c r="J100" s="1"/>
      <c r="K100" s="1"/>
      <c r="L100" s="1"/>
      <c r="M100" s="1"/>
      <c r="N100" s="1"/>
      <c r="O100" s="1"/>
      <c r="P100" s="1"/>
      <c r="Q100" s="1"/>
    </row>
    <row r="101" spans="1:17" x14ac:dyDescent="0.35">
      <c r="A101" s="1"/>
      <c r="B101" s="1"/>
      <c r="C101" s="1"/>
      <c r="D101" s="1"/>
      <c r="E101" s="1"/>
      <c r="F101" s="1"/>
      <c r="G101" s="1"/>
      <c r="H101" s="1"/>
      <c r="I101" s="1"/>
      <c r="J101" s="1"/>
      <c r="K101" s="1"/>
      <c r="L101" s="1"/>
      <c r="M101" s="1"/>
      <c r="N101" s="1"/>
      <c r="O101" s="1"/>
      <c r="P101" s="1"/>
      <c r="Q101" s="1"/>
    </row>
    <row r="102" spans="1:17" x14ac:dyDescent="0.35">
      <c r="A102" s="1"/>
      <c r="B102" s="1"/>
      <c r="C102" s="1"/>
      <c r="D102" s="1"/>
      <c r="E102" s="1"/>
      <c r="F102" s="1"/>
      <c r="G102" s="1"/>
      <c r="H102" s="1"/>
      <c r="I102" s="1"/>
      <c r="J102" s="1"/>
      <c r="K102" s="1"/>
      <c r="L102" s="1"/>
      <c r="M102" s="1"/>
      <c r="N102" s="1"/>
      <c r="O102" s="1"/>
      <c r="P102" s="1"/>
      <c r="Q102" s="1"/>
    </row>
    <row r="103" spans="1:17" x14ac:dyDescent="0.35">
      <c r="A103" s="1"/>
      <c r="B103" s="1"/>
      <c r="C103" s="1"/>
      <c r="D103" s="1"/>
      <c r="E103" s="1"/>
      <c r="F103" s="1"/>
      <c r="G103" s="1"/>
      <c r="H103" s="1"/>
      <c r="I103" s="1"/>
      <c r="J103" s="1"/>
      <c r="K103" s="1"/>
      <c r="L103" s="1"/>
      <c r="M103" s="1"/>
      <c r="N103" s="1"/>
      <c r="O103" s="1"/>
      <c r="P103" s="1"/>
      <c r="Q103" s="1"/>
    </row>
    <row r="104" spans="1:17" x14ac:dyDescent="0.35">
      <c r="A104" s="1"/>
      <c r="B104" s="1"/>
      <c r="C104" s="1"/>
      <c r="D104" s="1"/>
      <c r="E104" s="1"/>
      <c r="F104" s="1"/>
      <c r="G104" s="1"/>
      <c r="H104" s="1"/>
      <c r="I104" s="1"/>
      <c r="J104" s="1"/>
      <c r="K104" s="1"/>
      <c r="L104" s="1"/>
      <c r="M104" s="1"/>
      <c r="N104" s="1"/>
      <c r="O104" s="1"/>
      <c r="P104" s="1"/>
      <c r="Q104" s="1"/>
    </row>
    <row r="105" spans="1:17" x14ac:dyDescent="0.35">
      <c r="A105" s="1"/>
      <c r="B105" s="1"/>
      <c r="C105" s="1"/>
      <c r="D105" s="1"/>
      <c r="E105" s="1"/>
      <c r="F105" s="1"/>
      <c r="G105" s="1"/>
      <c r="H105" s="1"/>
      <c r="I105" s="1"/>
      <c r="J105" s="1"/>
      <c r="K105" s="1"/>
      <c r="L105" s="1"/>
      <c r="M105" s="1"/>
      <c r="N105" s="1"/>
      <c r="O105" s="1"/>
      <c r="P105" s="1"/>
      <c r="Q105" s="1"/>
    </row>
    <row r="106" spans="1:17" x14ac:dyDescent="0.35">
      <c r="A106" s="1"/>
      <c r="B106" s="1"/>
      <c r="C106" s="1"/>
      <c r="D106" s="1"/>
      <c r="E106" s="1"/>
      <c r="F106" s="1"/>
      <c r="G106" s="1"/>
      <c r="H106" s="1"/>
      <c r="I106" s="1"/>
      <c r="J106" s="1"/>
      <c r="K106" s="1"/>
      <c r="L106" s="1"/>
      <c r="M106" s="1"/>
      <c r="N106" s="1"/>
      <c r="O106" s="1"/>
      <c r="P106" s="1"/>
      <c r="Q106" s="1"/>
    </row>
    <row r="107" spans="1:17" x14ac:dyDescent="0.35">
      <c r="A107" s="1"/>
      <c r="B107" s="1"/>
      <c r="C107" s="1"/>
      <c r="D107" s="1"/>
      <c r="E107" s="1"/>
      <c r="F107" s="1"/>
      <c r="G107" s="1"/>
      <c r="H107" s="1"/>
      <c r="I107" s="1"/>
      <c r="J107" s="1"/>
      <c r="K107" s="1"/>
      <c r="L107" s="1"/>
      <c r="M107" s="1"/>
      <c r="N107" s="1"/>
      <c r="O107" s="1"/>
      <c r="P107" s="1"/>
      <c r="Q107" s="1"/>
    </row>
    <row r="108" spans="1:17" x14ac:dyDescent="0.35">
      <c r="A108" s="1"/>
      <c r="B108" s="1"/>
      <c r="C108" s="1"/>
      <c r="D108" s="1"/>
      <c r="E108" s="1"/>
      <c r="F108" s="1"/>
      <c r="G108" s="1"/>
      <c r="H108" s="1"/>
      <c r="I108" s="1"/>
      <c r="J108" s="1"/>
      <c r="K108" s="1"/>
      <c r="L108" s="1"/>
      <c r="M108" s="1"/>
      <c r="N108" s="1"/>
      <c r="O108" s="1"/>
      <c r="P108" s="1"/>
      <c r="Q108" s="1"/>
    </row>
    <row r="109" spans="1:17" x14ac:dyDescent="0.35">
      <c r="A109" s="1"/>
      <c r="B109" s="1"/>
      <c r="C109" s="1"/>
      <c r="D109" s="1"/>
      <c r="E109" s="1"/>
      <c r="F109" s="1"/>
      <c r="G109" s="1"/>
      <c r="H109" s="1"/>
      <c r="I109" s="1"/>
      <c r="J109" s="1"/>
      <c r="K109" s="1"/>
      <c r="L109" s="1"/>
      <c r="M109" s="1"/>
      <c r="N109" s="1"/>
      <c r="O109" s="1"/>
      <c r="P109" s="1"/>
      <c r="Q109" s="1"/>
    </row>
    <row r="110" spans="1:17" x14ac:dyDescent="0.35">
      <c r="A110" s="1"/>
      <c r="B110" s="1"/>
      <c r="C110" s="1"/>
      <c r="D110" s="1"/>
      <c r="E110" s="1"/>
      <c r="F110" s="1"/>
      <c r="G110" s="1"/>
      <c r="H110" s="1"/>
      <c r="I110" s="1"/>
      <c r="J110" s="1"/>
      <c r="K110" s="1"/>
      <c r="L110" s="1"/>
      <c r="M110" s="1"/>
      <c r="N110" s="1"/>
      <c r="O110" s="1"/>
      <c r="P110" s="1"/>
      <c r="Q110" s="1"/>
    </row>
    <row r="111" spans="1:17" x14ac:dyDescent="0.35">
      <c r="A111" s="1"/>
      <c r="B111" s="1"/>
      <c r="C111" s="1"/>
      <c r="D111" s="1"/>
      <c r="E111" s="1"/>
      <c r="F111" s="1"/>
      <c r="G111" s="1"/>
      <c r="H111" s="1"/>
      <c r="I111" s="1"/>
      <c r="J111" s="1"/>
      <c r="K111" s="1"/>
      <c r="L111" s="1"/>
      <c r="M111" s="1"/>
      <c r="N111" s="1"/>
      <c r="O111" s="1"/>
      <c r="P111" s="1"/>
      <c r="Q111" s="1"/>
    </row>
    <row r="112" spans="1:17" x14ac:dyDescent="0.35">
      <c r="A112" s="1"/>
      <c r="B112" s="1"/>
      <c r="C112" s="1"/>
      <c r="D112" s="1"/>
      <c r="E112" s="1"/>
      <c r="F112" s="1"/>
      <c r="G112" s="1"/>
      <c r="H112" s="1"/>
      <c r="I112" s="1"/>
      <c r="J112" s="1"/>
      <c r="K112" s="1"/>
      <c r="L112" s="1"/>
      <c r="M112" s="1"/>
      <c r="N112" s="1"/>
      <c r="O112" s="1"/>
      <c r="P112" s="1"/>
      <c r="Q112" s="1"/>
    </row>
    <row r="113" spans="1:17" x14ac:dyDescent="0.35">
      <c r="A113" s="1"/>
      <c r="B113" s="1"/>
      <c r="C113" s="1"/>
      <c r="D113" s="1"/>
      <c r="E113" s="1"/>
      <c r="F113" s="1"/>
      <c r="G113" s="1"/>
      <c r="H113" s="1"/>
      <c r="I113" s="1"/>
      <c r="J113" s="1"/>
      <c r="K113" s="1"/>
      <c r="L113" s="1"/>
      <c r="M113" s="1"/>
      <c r="N113" s="1"/>
      <c r="O113" s="1"/>
      <c r="P113" s="1"/>
      <c r="Q113" s="1"/>
    </row>
    <row r="114" spans="1:17" x14ac:dyDescent="0.35">
      <c r="A114" s="1"/>
      <c r="B114" s="1"/>
      <c r="C114" s="1"/>
      <c r="D114" s="1"/>
      <c r="E114" s="1"/>
      <c r="F114" s="1"/>
      <c r="G114" s="1"/>
      <c r="H114" s="1"/>
      <c r="I114" s="1"/>
      <c r="J114" s="1"/>
      <c r="K114" s="1"/>
      <c r="L114" s="1"/>
      <c r="M114" s="1"/>
      <c r="N114" s="1"/>
      <c r="O114" s="1"/>
      <c r="P114" s="1"/>
      <c r="Q114" s="1"/>
    </row>
    <row r="115" spans="1:17" x14ac:dyDescent="0.35">
      <c r="A115" s="1"/>
      <c r="B115" s="1"/>
      <c r="C115" s="1"/>
      <c r="D115" s="1"/>
      <c r="E115" s="1"/>
      <c r="F115" s="1"/>
      <c r="G115" s="1"/>
      <c r="H115" s="1"/>
      <c r="I115" s="1"/>
      <c r="J115" s="1"/>
      <c r="K115" s="1"/>
      <c r="L115" s="1"/>
      <c r="M115" s="1"/>
      <c r="N115" s="1"/>
      <c r="O115" s="1"/>
      <c r="P115" s="1"/>
      <c r="Q115" s="1"/>
    </row>
    <row r="116" spans="1:17" x14ac:dyDescent="0.35">
      <c r="A116" s="1"/>
      <c r="B116" s="1"/>
      <c r="C116" s="1"/>
      <c r="D116" s="1"/>
      <c r="E116" s="1"/>
      <c r="F116" s="1"/>
      <c r="G116" s="1"/>
      <c r="H116" s="1"/>
      <c r="I116" s="1"/>
      <c r="J116" s="1"/>
      <c r="K116" s="1"/>
      <c r="L116" s="1"/>
      <c r="M116" s="1"/>
      <c r="N116" s="1"/>
      <c r="O116" s="1"/>
      <c r="P116" s="1"/>
      <c r="Q116" s="1"/>
    </row>
    <row r="117" spans="1:17" x14ac:dyDescent="0.35">
      <c r="A117" s="1"/>
      <c r="B117" s="1"/>
      <c r="C117" s="1"/>
      <c r="D117" s="1"/>
      <c r="E117" s="1"/>
      <c r="F117" s="1"/>
      <c r="G117" s="1"/>
      <c r="H117" s="1"/>
      <c r="I117" s="1"/>
      <c r="J117" s="1"/>
      <c r="K117" s="1"/>
      <c r="L117" s="1"/>
      <c r="M117" s="1"/>
      <c r="N117" s="1"/>
      <c r="O117" s="1"/>
      <c r="P117" s="1"/>
      <c r="Q117" s="1"/>
    </row>
    <row r="118" spans="1:17" x14ac:dyDescent="0.35">
      <c r="A118" s="1"/>
      <c r="B118" s="1"/>
      <c r="C118" s="1"/>
      <c r="D118" s="1"/>
      <c r="E118" s="1"/>
      <c r="F118" s="1"/>
      <c r="G118" s="1"/>
      <c r="H118" s="1"/>
      <c r="I118" s="1"/>
      <c r="J118" s="1"/>
      <c r="K118" s="1"/>
      <c r="L118" s="1"/>
      <c r="M118" s="1"/>
      <c r="N118" s="1"/>
      <c r="O118" s="1"/>
      <c r="P118" s="1"/>
      <c r="Q118" s="1"/>
    </row>
    <row r="119" spans="1:17" x14ac:dyDescent="0.35">
      <c r="A119" s="1"/>
      <c r="B119" s="1"/>
      <c r="C119" s="1"/>
      <c r="D119" s="1"/>
      <c r="E119" s="1"/>
      <c r="F119" s="1"/>
      <c r="G119" s="1"/>
      <c r="H119" s="1"/>
      <c r="I119" s="1"/>
      <c r="J119" s="1"/>
      <c r="K119" s="1"/>
      <c r="L119" s="1"/>
      <c r="M119" s="1"/>
      <c r="N119" s="1"/>
      <c r="O119" s="1"/>
      <c r="P119" s="1"/>
      <c r="Q119" s="1"/>
    </row>
    <row r="120" spans="1:17" x14ac:dyDescent="0.35">
      <c r="A120" s="1"/>
      <c r="B120" s="1"/>
      <c r="C120" s="1"/>
      <c r="D120" s="1"/>
      <c r="E120" s="1"/>
      <c r="F120" s="1"/>
      <c r="G120" s="1"/>
      <c r="H120" s="1"/>
      <c r="I120" s="1"/>
      <c r="J120" s="1"/>
      <c r="K120" s="1"/>
      <c r="L120" s="1"/>
      <c r="M120" s="1"/>
      <c r="N120" s="1"/>
      <c r="O120" s="1"/>
      <c r="P120" s="1"/>
      <c r="Q120" s="1"/>
    </row>
    <row r="121" spans="1:17" x14ac:dyDescent="0.35">
      <c r="A121" s="1"/>
      <c r="B121" s="1"/>
      <c r="C121" s="1"/>
      <c r="D121" s="1"/>
      <c r="E121" s="1"/>
      <c r="F121" s="1"/>
      <c r="G121" s="1"/>
      <c r="H121" s="1"/>
      <c r="I121" s="1"/>
      <c r="J121" s="1"/>
      <c r="K121" s="1"/>
      <c r="L121" s="1"/>
      <c r="M121" s="1"/>
      <c r="N121" s="1"/>
      <c r="O121" s="1"/>
      <c r="P121" s="1"/>
      <c r="Q121" s="1"/>
    </row>
    <row r="122" spans="1:17" x14ac:dyDescent="0.35">
      <c r="A122" s="1"/>
      <c r="B122" s="1"/>
      <c r="C122" s="1"/>
      <c r="D122" s="1"/>
      <c r="E122" s="1"/>
      <c r="F122" s="1"/>
      <c r="G122" s="1"/>
      <c r="H122" s="1"/>
      <c r="I122" s="1"/>
      <c r="J122" s="1"/>
      <c r="K122" s="1"/>
      <c r="L122" s="1"/>
      <c r="M122" s="1"/>
      <c r="N122" s="1"/>
      <c r="O122" s="1"/>
      <c r="P122" s="1"/>
      <c r="Q122" s="1"/>
    </row>
    <row r="123" spans="1:17" x14ac:dyDescent="0.35">
      <c r="A123" s="1"/>
      <c r="B123" s="1"/>
      <c r="C123" s="1"/>
      <c r="D123" s="1"/>
      <c r="E123" s="1"/>
      <c r="F123" s="1"/>
      <c r="G123" s="1"/>
      <c r="H123" s="1"/>
      <c r="I123" s="1"/>
      <c r="J123" s="1"/>
      <c r="K123" s="1"/>
      <c r="L123" s="1"/>
      <c r="M123" s="1"/>
      <c r="N123" s="1"/>
      <c r="O123" s="1"/>
      <c r="P123" s="1"/>
      <c r="Q123" s="1"/>
    </row>
    <row r="124" spans="1:17" x14ac:dyDescent="0.35">
      <c r="A124" s="1"/>
      <c r="B124" s="1"/>
      <c r="C124" s="1"/>
      <c r="D124" s="1"/>
      <c r="E124" s="1"/>
      <c r="F124" s="1"/>
      <c r="G124" s="1"/>
      <c r="H124" s="1"/>
      <c r="I124" s="1"/>
      <c r="J124" s="1"/>
      <c r="K124" s="1"/>
      <c r="L124" s="1"/>
      <c r="M124" s="1"/>
      <c r="N124" s="1"/>
      <c r="O124" s="1"/>
      <c r="P124" s="1"/>
      <c r="Q124" s="1"/>
    </row>
    <row r="125" spans="1:17" x14ac:dyDescent="0.35">
      <c r="A125" s="1"/>
      <c r="B125" s="1"/>
      <c r="C125" s="1"/>
      <c r="D125" s="1"/>
      <c r="E125" s="1"/>
      <c r="F125" s="1"/>
      <c r="G125" s="1"/>
      <c r="H125" s="1"/>
      <c r="I125" s="1"/>
      <c r="J125" s="1"/>
      <c r="K125" s="1"/>
      <c r="L125" s="1"/>
      <c r="M125" s="1"/>
      <c r="N125" s="1"/>
      <c r="O125" s="1"/>
      <c r="P125" s="1"/>
      <c r="Q125" s="1"/>
    </row>
    <row r="126" spans="1:17" x14ac:dyDescent="0.35">
      <c r="A126" s="1"/>
      <c r="B126" s="1"/>
      <c r="C126" s="1"/>
      <c r="D126" s="1"/>
      <c r="E126" s="1"/>
      <c r="F126" s="1"/>
      <c r="G126" s="1"/>
      <c r="H126" s="1"/>
      <c r="I126" s="1"/>
      <c r="J126" s="1"/>
      <c r="K126" s="1"/>
      <c r="L126" s="1"/>
      <c r="M126" s="1"/>
      <c r="N126" s="1"/>
      <c r="O126" s="1"/>
      <c r="P126" s="1"/>
      <c r="Q126" s="1"/>
    </row>
    <row r="127" spans="1:17" x14ac:dyDescent="0.35">
      <c r="A127" s="1"/>
      <c r="B127" s="1"/>
      <c r="C127" s="1"/>
      <c r="D127" s="1"/>
      <c r="E127" s="1"/>
      <c r="F127" s="1"/>
      <c r="G127" s="1"/>
      <c r="H127" s="1"/>
      <c r="I127" s="1"/>
      <c r="J127" s="1"/>
      <c r="K127" s="1"/>
      <c r="L127" s="1"/>
      <c r="M127" s="1"/>
      <c r="N127" s="1"/>
      <c r="O127" s="1"/>
      <c r="P127" s="1"/>
      <c r="Q127" s="1"/>
    </row>
    <row r="128" spans="1:17" x14ac:dyDescent="0.35">
      <c r="A128" s="1"/>
      <c r="B128" s="1"/>
      <c r="C128" s="1"/>
      <c r="D128" s="1"/>
      <c r="E128" s="1"/>
      <c r="F128" s="1"/>
      <c r="G128" s="1"/>
      <c r="H128" s="1"/>
      <c r="I128" s="1"/>
      <c r="J128" s="1"/>
      <c r="K128" s="1"/>
      <c r="L128" s="1"/>
      <c r="M128" s="1"/>
      <c r="N128" s="1"/>
      <c r="O128" s="1"/>
      <c r="P128" s="1"/>
      <c r="Q128" s="1"/>
    </row>
    <row r="129" spans="1:17" x14ac:dyDescent="0.35">
      <c r="A129" s="1"/>
      <c r="B129" s="1"/>
      <c r="C129" s="1"/>
      <c r="D129" s="1"/>
      <c r="E129" s="1"/>
      <c r="F129" s="1"/>
      <c r="G129" s="1"/>
      <c r="H129" s="1"/>
      <c r="I129" s="1"/>
      <c r="J129" s="1"/>
      <c r="K129" s="1"/>
      <c r="L129" s="1"/>
      <c r="M129" s="1"/>
      <c r="N129" s="1"/>
      <c r="O129" s="1"/>
      <c r="P129" s="1"/>
      <c r="Q129" s="1"/>
    </row>
    <row r="130" spans="1:17" x14ac:dyDescent="0.35">
      <c r="A130" s="1"/>
      <c r="B130" s="1"/>
      <c r="C130" s="1"/>
      <c r="D130" s="1"/>
      <c r="E130" s="1"/>
      <c r="F130" s="1"/>
      <c r="G130" s="1"/>
      <c r="H130" s="1"/>
      <c r="I130" s="1"/>
      <c r="J130" s="1"/>
      <c r="K130" s="1"/>
      <c r="L130" s="1"/>
      <c r="M130" s="1"/>
      <c r="N130" s="1"/>
      <c r="O130" s="1"/>
      <c r="P130" s="1"/>
      <c r="Q130" s="1"/>
    </row>
    <row r="131" spans="1:17" x14ac:dyDescent="0.35">
      <c r="A131" s="1"/>
      <c r="B131" s="1"/>
      <c r="C131" s="1"/>
      <c r="D131" s="1"/>
      <c r="E131" s="1"/>
      <c r="F131" s="1"/>
      <c r="G131" s="1"/>
      <c r="H131" s="1"/>
      <c r="I131" s="1"/>
      <c r="J131" s="1"/>
      <c r="K131" s="1"/>
      <c r="L131" s="1"/>
      <c r="M131" s="1"/>
      <c r="N131" s="1"/>
      <c r="O131" s="1"/>
      <c r="P131" s="1"/>
      <c r="Q131" s="1"/>
    </row>
    <row r="132" spans="1:17" x14ac:dyDescent="0.35">
      <c r="A132" s="1"/>
      <c r="B132" s="1"/>
      <c r="C132" s="1"/>
      <c r="D132" s="1"/>
      <c r="E132" s="1"/>
      <c r="F132" s="1"/>
      <c r="G132" s="1"/>
      <c r="H132" s="1"/>
      <c r="I132" s="1"/>
      <c r="J132" s="1"/>
      <c r="K132" s="1"/>
      <c r="L132" s="1"/>
      <c r="M132" s="1"/>
      <c r="N132" s="1"/>
      <c r="O132" s="1"/>
      <c r="P132" s="1"/>
      <c r="Q132" s="1"/>
    </row>
    <row r="133" spans="1:17" x14ac:dyDescent="0.35">
      <c r="A133" s="1"/>
      <c r="B133" s="1"/>
      <c r="C133" s="1"/>
      <c r="D133" s="1"/>
      <c r="E133" s="1"/>
      <c r="F133" s="1"/>
      <c r="G133" s="1"/>
      <c r="H133" s="1"/>
      <c r="I133" s="1"/>
      <c r="J133" s="1"/>
      <c r="K133" s="1"/>
      <c r="L133" s="1"/>
      <c r="M133" s="1"/>
      <c r="N133" s="1"/>
      <c r="O133" s="1"/>
      <c r="P133" s="1"/>
      <c r="Q133" s="1"/>
    </row>
    <row r="134" spans="1:17" x14ac:dyDescent="0.35">
      <c r="A134" s="1"/>
      <c r="B134" s="1"/>
      <c r="C134" s="1"/>
      <c r="D134" s="1"/>
      <c r="E134" s="1"/>
      <c r="F134" s="1"/>
      <c r="G134" s="1"/>
      <c r="H134" s="1"/>
      <c r="I134" s="1"/>
      <c r="J134" s="1"/>
      <c r="K134" s="1"/>
      <c r="L134" s="1"/>
      <c r="M134" s="1"/>
      <c r="N134" s="1"/>
      <c r="O134" s="1"/>
      <c r="P134" s="1"/>
      <c r="Q134" s="1"/>
    </row>
    <row r="135" spans="1:17" x14ac:dyDescent="0.35">
      <c r="A135" s="1"/>
      <c r="B135" s="1"/>
      <c r="C135" s="1"/>
      <c r="D135" s="1"/>
      <c r="E135" s="1"/>
      <c r="F135" s="1"/>
      <c r="G135" s="1"/>
      <c r="H135" s="1"/>
      <c r="I135" s="1"/>
      <c r="J135" s="1"/>
      <c r="K135" s="1"/>
      <c r="L135" s="1"/>
      <c r="M135" s="1"/>
      <c r="N135" s="1"/>
      <c r="O135" s="1"/>
      <c r="P135" s="1"/>
      <c r="Q135" s="1"/>
    </row>
    <row r="136" spans="1:17" x14ac:dyDescent="0.35">
      <c r="A136" s="1"/>
      <c r="B136" s="1"/>
      <c r="C136" s="1"/>
      <c r="D136" s="1"/>
      <c r="E136" s="1"/>
      <c r="F136" s="1"/>
      <c r="G136" s="1"/>
      <c r="H136" s="1"/>
      <c r="I136" s="1"/>
      <c r="J136" s="1"/>
      <c r="K136" s="1"/>
      <c r="L136" s="1"/>
      <c r="M136" s="1"/>
      <c r="N136" s="1"/>
      <c r="O136" s="1"/>
      <c r="P136" s="1"/>
      <c r="Q136" s="1"/>
    </row>
    <row r="137" spans="1:17" x14ac:dyDescent="0.35">
      <c r="A137" s="1"/>
      <c r="B137" s="1"/>
      <c r="C137" s="1"/>
      <c r="D137" s="1"/>
      <c r="E137" s="1"/>
      <c r="F137" s="1"/>
      <c r="G137" s="1"/>
      <c r="H137" s="1"/>
      <c r="I137" s="1"/>
      <c r="J137" s="1"/>
      <c r="K137" s="1"/>
      <c r="L137" s="1"/>
      <c r="M137" s="1"/>
      <c r="N137" s="1"/>
      <c r="O137" s="1"/>
      <c r="P137" s="1"/>
      <c r="Q137" s="1"/>
    </row>
    <row r="138" spans="1:17" x14ac:dyDescent="0.35">
      <c r="A138" s="1"/>
      <c r="B138" s="1"/>
      <c r="C138" s="1"/>
      <c r="D138" s="1"/>
      <c r="E138" s="1"/>
      <c r="F138" s="1"/>
      <c r="G138" s="1"/>
      <c r="H138" s="1"/>
      <c r="I138" s="1"/>
      <c r="J138" s="1"/>
      <c r="K138" s="1"/>
      <c r="L138" s="1"/>
      <c r="M138" s="1"/>
      <c r="N138" s="1"/>
      <c r="O138" s="1"/>
      <c r="P138" s="1"/>
      <c r="Q138" s="1"/>
    </row>
    <row r="139" spans="1:17" x14ac:dyDescent="0.35">
      <c r="A139" s="1"/>
      <c r="B139" s="1"/>
      <c r="C139" s="1"/>
      <c r="D139" s="1"/>
      <c r="E139" s="1"/>
      <c r="F139" s="1"/>
      <c r="G139" s="1"/>
      <c r="H139" s="1"/>
      <c r="I139" s="1"/>
      <c r="J139" s="1"/>
      <c r="K139" s="1"/>
      <c r="L139" s="1"/>
      <c r="M139" s="1"/>
      <c r="N139" s="1"/>
      <c r="O139" s="1"/>
      <c r="P139" s="1"/>
      <c r="Q139" s="1"/>
    </row>
    <row r="140" spans="1:17" x14ac:dyDescent="0.35">
      <c r="A140" s="1"/>
      <c r="B140" s="1"/>
      <c r="C140" s="1"/>
      <c r="D140" s="1"/>
      <c r="E140" s="1"/>
      <c r="F140" s="1"/>
      <c r="G140" s="1"/>
      <c r="H140" s="1"/>
      <c r="I140" s="1"/>
      <c r="J140" s="1"/>
      <c r="K140" s="1"/>
      <c r="L140" s="1"/>
      <c r="M140" s="1"/>
      <c r="N140" s="1"/>
      <c r="O140" s="1"/>
      <c r="P140" s="1"/>
      <c r="Q140" s="1"/>
    </row>
    <row r="141" spans="1:17" x14ac:dyDescent="0.35">
      <c r="A141" s="1"/>
      <c r="B141" s="1"/>
      <c r="C141" s="1"/>
      <c r="D141" s="1"/>
      <c r="E141" s="1"/>
      <c r="F141" s="1"/>
      <c r="G141" s="1"/>
      <c r="H141" s="1"/>
      <c r="I141" s="1"/>
      <c r="J141" s="1"/>
      <c r="K141" s="1"/>
      <c r="L141" s="1"/>
      <c r="M141" s="1"/>
      <c r="N141" s="1"/>
      <c r="O141" s="1"/>
      <c r="P141" s="1"/>
      <c r="Q141" s="1"/>
    </row>
    <row r="142" spans="1:17" x14ac:dyDescent="0.35">
      <c r="A142" s="1"/>
      <c r="B142" s="1"/>
      <c r="C142" s="1"/>
      <c r="D142" s="1"/>
      <c r="E142" s="1"/>
      <c r="F142" s="1"/>
      <c r="G142" s="1"/>
      <c r="H142" s="1"/>
      <c r="I142" s="1"/>
      <c r="J142" s="1"/>
      <c r="K142" s="1"/>
      <c r="L142" s="1"/>
      <c r="M142" s="1"/>
      <c r="N142" s="1"/>
      <c r="O142" s="1"/>
      <c r="P142" s="1"/>
      <c r="Q142" s="1"/>
    </row>
    <row r="143" spans="1:17" x14ac:dyDescent="0.35">
      <c r="A143" s="1"/>
      <c r="B143" s="1"/>
      <c r="C143" s="1"/>
      <c r="D143" s="1"/>
      <c r="E143" s="1"/>
      <c r="F143" s="1"/>
      <c r="G143" s="1"/>
      <c r="H143" s="1"/>
      <c r="I143" s="1"/>
      <c r="J143" s="1"/>
      <c r="K143" s="1"/>
      <c r="L143" s="1"/>
      <c r="M143" s="1"/>
      <c r="N143" s="1"/>
      <c r="O143" s="1"/>
      <c r="P143" s="1"/>
      <c r="Q143" s="1"/>
    </row>
    <row r="144" spans="1:17" x14ac:dyDescent="0.35">
      <c r="A144" s="1"/>
      <c r="B144" s="1"/>
      <c r="C144" s="1"/>
      <c r="D144" s="1"/>
      <c r="E144" s="1"/>
      <c r="F144" s="1"/>
      <c r="G144" s="1"/>
      <c r="H144" s="1"/>
      <c r="I144" s="1"/>
      <c r="J144" s="1"/>
      <c r="K144" s="1"/>
      <c r="L144" s="1"/>
      <c r="M144" s="1"/>
      <c r="N144" s="1"/>
      <c r="O144" s="1"/>
      <c r="P144" s="1"/>
      <c r="Q144" s="1"/>
    </row>
    <row r="145" spans="1:17" x14ac:dyDescent="0.35">
      <c r="A145" s="1"/>
      <c r="B145" s="1"/>
      <c r="C145" s="1"/>
      <c r="D145" s="1"/>
      <c r="E145" s="1"/>
      <c r="F145" s="1"/>
      <c r="G145" s="1"/>
      <c r="H145" s="1"/>
      <c r="I145" s="1"/>
      <c r="J145" s="1"/>
      <c r="K145" s="1"/>
      <c r="L145" s="1"/>
      <c r="M145" s="1"/>
      <c r="N145" s="1"/>
      <c r="O145" s="1"/>
      <c r="P145" s="1"/>
      <c r="Q145" s="1"/>
    </row>
    <row r="146" spans="1:17" x14ac:dyDescent="0.35">
      <c r="A146" s="1"/>
      <c r="B146" s="1"/>
      <c r="C146" s="1"/>
      <c r="D146" s="1"/>
      <c r="E146" s="1"/>
      <c r="F146" s="1"/>
      <c r="G146" s="1"/>
      <c r="H146" s="1"/>
      <c r="I146" s="1"/>
      <c r="J146" s="1"/>
      <c r="K146" s="1"/>
      <c r="L146" s="1"/>
      <c r="M146" s="1"/>
      <c r="N146" s="1"/>
      <c r="O146" s="1"/>
      <c r="P146" s="1"/>
      <c r="Q146" s="1"/>
    </row>
    <row r="147" spans="1:17" x14ac:dyDescent="0.35">
      <c r="A147" s="1"/>
      <c r="B147" s="1"/>
      <c r="C147" s="1"/>
      <c r="D147" s="1"/>
      <c r="E147" s="1"/>
      <c r="F147" s="1"/>
      <c r="G147" s="1"/>
      <c r="H147" s="1"/>
      <c r="I147" s="1"/>
      <c r="J147" s="1"/>
      <c r="K147" s="1"/>
      <c r="L147" s="1"/>
      <c r="M147" s="1"/>
      <c r="N147" s="1"/>
      <c r="O147" s="1"/>
      <c r="P147" s="1"/>
      <c r="Q147" s="1"/>
    </row>
    <row r="148" spans="1:17" x14ac:dyDescent="0.35">
      <c r="A148" s="1"/>
      <c r="B148" s="1"/>
      <c r="C148" s="1"/>
      <c r="D148" s="1"/>
      <c r="E148" s="1"/>
      <c r="F148" s="1"/>
      <c r="G148" s="1"/>
      <c r="H148" s="1"/>
      <c r="I148" s="1"/>
      <c r="J148" s="1"/>
      <c r="K148" s="1"/>
      <c r="L148" s="1"/>
      <c r="M148" s="1"/>
      <c r="N148" s="1"/>
      <c r="O148" s="1"/>
      <c r="P148" s="1"/>
      <c r="Q148" s="1"/>
    </row>
    <row r="149" spans="1:17" x14ac:dyDescent="0.35">
      <c r="A149" s="1"/>
      <c r="B149" s="1"/>
      <c r="C149" s="1"/>
      <c r="D149" s="1"/>
      <c r="E149" s="1"/>
      <c r="F149" s="1"/>
      <c r="G149" s="1"/>
      <c r="H149" s="1"/>
      <c r="I149" s="1"/>
      <c r="J149" s="1"/>
      <c r="K149" s="1"/>
      <c r="L149" s="1"/>
      <c r="M149" s="1"/>
      <c r="N149" s="1"/>
      <c r="O149" s="1"/>
      <c r="P149" s="1"/>
      <c r="Q149" s="1"/>
    </row>
    <row r="150" spans="1:17" x14ac:dyDescent="0.35">
      <c r="A150" s="1"/>
      <c r="B150" s="1"/>
      <c r="C150" s="1"/>
      <c r="D150" s="1"/>
      <c r="E150" s="1"/>
      <c r="F150" s="1"/>
      <c r="G150" s="1"/>
      <c r="H150" s="1"/>
      <c r="I150" s="1"/>
      <c r="J150" s="1"/>
      <c r="K150" s="1"/>
      <c r="L150" s="1"/>
      <c r="M150" s="1"/>
      <c r="N150" s="1"/>
      <c r="O150" s="1"/>
      <c r="P150" s="1"/>
      <c r="Q150" s="1"/>
    </row>
    <row r="151" spans="1:17" x14ac:dyDescent="0.35">
      <c r="A151" s="1"/>
      <c r="B151" s="1"/>
      <c r="C151" s="1"/>
      <c r="D151" s="1"/>
      <c r="E151" s="1"/>
      <c r="F151" s="1"/>
      <c r="G151" s="1"/>
      <c r="H151" s="1"/>
      <c r="I151" s="1"/>
      <c r="J151" s="1"/>
      <c r="K151" s="1"/>
      <c r="L151" s="1"/>
      <c r="M151" s="1"/>
      <c r="N151" s="1"/>
      <c r="O151" s="1"/>
      <c r="P151" s="1"/>
      <c r="Q151" s="1"/>
    </row>
    <row r="152" spans="1:17" x14ac:dyDescent="0.35">
      <c r="A152" s="1"/>
      <c r="B152" s="1"/>
      <c r="C152" s="1"/>
      <c r="D152" s="1"/>
      <c r="E152" s="1"/>
      <c r="F152" s="1"/>
      <c r="G152" s="1"/>
      <c r="H152" s="1"/>
      <c r="I152" s="1"/>
      <c r="J152" s="1"/>
      <c r="K152" s="1"/>
      <c r="L152" s="1"/>
      <c r="M152" s="1"/>
      <c r="N152" s="1"/>
      <c r="O152" s="1"/>
      <c r="P152" s="1"/>
      <c r="Q152" s="1"/>
    </row>
    <row r="153" spans="1:17" x14ac:dyDescent="0.35">
      <c r="A153" s="1"/>
      <c r="B153" s="1"/>
      <c r="C153" s="1"/>
      <c r="D153" s="1"/>
      <c r="E153" s="1"/>
      <c r="F153" s="1"/>
      <c r="G153" s="1"/>
      <c r="H153" s="1"/>
      <c r="I153" s="1"/>
      <c r="J153" s="1"/>
      <c r="K153" s="1"/>
      <c r="L153" s="1"/>
      <c r="M153" s="1"/>
      <c r="N153" s="1"/>
      <c r="O153" s="1"/>
      <c r="P153" s="1"/>
      <c r="Q153" s="1"/>
    </row>
    <row r="154" spans="1:17" x14ac:dyDescent="0.35">
      <c r="A154" s="1"/>
      <c r="B154" s="1"/>
      <c r="C154" s="1"/>
      <c r="D154" s="1"/>
      <c r="E154" s="1"/>
      <c r="F154" s="1"/>
      <c r="G154" s="1"/>
      <c r="H154" s="1"/>
      <c r="I154" s="1"/>
      <c r="J154" s="1"/>
      <c r="K154" s="1"/>
      <c r="L154" s="1"/>
      <c r="M154" s="1"/>
      <c r="N154" s="1"/>
      <c r="O154" s="1"/>
      <c r="P154" s="1"/>
      <c r="Q154" s="1"/>
    </row>
    <row r="155" spans="1:17" x14ac:dyDescent="0.35">
      <c r="A155" s="1"/>
      <c r="B155" s="1"/>
      <c r="C155" s="1"/>
      <c r="D155" s="1"/>
      <c r="E155" s="1"/>
      <c r="F155" s="1"/>
      <c r="G155" s="1"/>
      <c r="H155" s="1"/>
      <c r="I155" s="1"/>
      <c r="J155" s="1"/>
      <c r="K155" s="1"/>
      <c r="L155" s="1"/>
      <c r="M155" s="1"/>
      <c r="N155" s="1"/>
      <c r="O155" s="1"/>
      <c r="P155" s="1"/>
      <c r="Q155" s="1"/>
    </row>
    <row r="156" spans="1:17" x14ac:dyDescent="0.35">
      <c r="A156" s="1"/>
      <c r="B156" s="1"/>
      <c r="C156" s="1"/>
      <c r="D156" s="1"/>
      <c r="E156" s="1"/>
      <c r="F156" s="1"/>
      <c r="G156" s="1"/>
      <c r="H156" s="1"/>
      <c r="I156" s="1"/>
      <c r="J156" s="1"/>
      <c r="K156" s="1"/>
      <c r="L156" s="1"/>
      <c r="M156" s="1"/>
      <c r="N156" s="1"/>
      <c r="O156" s="1"/>
      <c r="P156" s="1"/>
      <c r="Q156" s="1"/>
    </row>
    <row r="157" spans="1:17" x14ac:dyDescent="0.35">
      <c r="A157" s="1"/>
      <c r="B157" s="1"/>
      <c r="C157" s="1"/>
      <c r="D157" s="1"/>
      <c r="E157" s="1"/>
      <c r="F157" s="1"/>
      <c r="G157" s="1"/>
      <c r="H157" s="1"/>
      <c r="I157" s="1"/>
      <c r="J157" s="1"/>
      <c r="K157" s="1"/>
      <c r="L157" s="1"/>
      <c r="M157" s="1"/>
      <c r="N157" s="1"/>
      <c r="O157" s="1"/>
      <c r="P157" s="1"/>
      <c r="Q157" s="1"/>
    </row>
    <row r="158" spans="1:17" x14ac:dyDescent="0.35">
      <c r="A158" s="1"/>
      <c r="B158" s="1"/>
      <c r="C158" s="1"/>
      <c r="D158" s="1"/>
      <c r="E158" s="1"/>
      <c r="F158" s="1"/>
      <c r="G158" s="1"/>
      <c r="H158" s="1"/>
      <c r="I158" s="1"/>
      <c r="J158" s="1"/>
      <c r="K158" s="1"/>
      <c r="L158" s="1"/>
      <c r="M158" s="1"/>
      <c r="N158" s="1"/>
      <c r="O158" s="1"/>
      <c r="P158" s="1"/>
      <c r="Q158" s="1"/>
    </row>
    <row r="159" spans="1:17" x14ac:dyDescent="0.35">
      <c r="A159" s="1"/>
      <c r="B159" s="1"/>
      <c r="C159" s="1"/>
      <c r="D159" s="1"/>
      <c r="E159" s="1"/>
      <c r="F159" s="1"/>
      <c r="G159" s="1"/>
      <c r="H159" s="1"/>
      <c r="I159" s="1"/>
      <c r="J159" s="1"/>
      <c r="K159" s="1"/>
      <c r="L159" s="1"/>
      <c r="M159" s="1"/>
      <c r="N159" s="1"/>
      <c r="O159" s="1"/>
      <c r="P159" s="1"/>
      <c r="Q159" s="1"/>
    </row>
    <row r="160" spans="1:17" x14ac:dyDescent="0.35">
      <c r="A160" s="1"/>
      <c r="B160" s="1"/>
      <c r="C160" s="1"/>
      <c r="D160" s="1"/>
      <c r="E160" s="1"/>
      <c r="F160" s="1"/>
      <c r="G160" s="1"/>
      <c r="H160" s="1"/>
      <c r="I160" s="1"/>
      <c r="J160" s="1"/>
      <c r="K160" s="1"/>
      <c r="L160" s="1"/>
      <c r="M160" s="1"/>
      <c r="N160" s="1"/>
      <c r="O160" s="1"/>
      <c r="P160" s="1"/>
      <c r="Q160" s="1"/>
    </row>
    <row r="161" spans="1:17" x14ac:dyDescent="0.35">
      <c r="A161" s="1"/>
      <c r="B161" s="1"/>
      <c r="C161" s="1"/>
      <c r="D161" s="1"/>
      <c r="E161" s="1"/>
      <c r="F161" s="1"/>
      <c r="G161" s="1"/>
      <c r="H161" s="1"/>
      <c r="I161" s="1"/>
      <c r="J161" s="1"/>
      <c r="K161" s="1"/>
      <c r="L161" s="1"/>
      <c r="M161" s="1"/>
      <c r="N161" s="1"/>
      <c r="O161" s="1"/>
      <c r="P161" s="1"/>
      <c r="Q161" s="1"/>
    </row>
    <row r="162" spans="1:17" x14ac:dyDescent="0.35">
      <c r="A162" s="1"/>
      <c r="B162" s="1"/>
      <c r="C162" s="1"/>
      <c r="D162" s="1"/>
      <c r="E162" s="1"/>
      <c r="F162" s="1"/>
      <c r="G162" s="1"/>
      <c r="H162" s="1"/>
      <c r="I162" s="1"/>
      <c r="J162" s="1"/>
      <c r="K162" s="1"/>
      <c r="L162" s="1"/>
      <c r="M162" s="1"/>
      <c r="N162" s="1"/>
      <c r="O162" s="1"/>
      <c r="P162" s="1"/>
      <c r="Q162" s="1"/>
    </row>
    <row r="163" spans="1:17" x14ac:dyDescent="0.35">
      <c r="A163" s="1"/>
      <c r="B163" s="1"/>
      <c r="C163" s="1"/>
      <c r="D163" s="1"/>
      <c r="E163" s="1"/>
      <c r="F163" s="1"/>
      <c r="G163" s="1"/>
      <c r="H163" s="1"/>
      <c r="I163" s="1"/>
      <c r="J163" s="1"/>
      <c r="K163" s="1"/>
      <c r="L163" s="1"/>
      <c r="M163" s="1"/>
      <c r="N163" s="1"/>
      <c r="O163" s="1"/>
      <c r="P163" s="1"/>
      <c r="Q163" s="1"/>
    </row>
    <row r="164" spans="1:17" x14ac:dyDescent="0.35">
      <c r="A164" s="1"/>
      <c r="B164" s="1"/>
      <c r="C164" s="1"/>
      <c r="D164" s="1"/>
      <c r="E164" s="1"/>
      <c r="F164" s="1"/>
      <c r="G164" s="1"/>
      <c r="H164" s="1"/>
      <c r="I164" s="1"/>
      <c r="J164" s="1"/>
      <c r="K164" s="1"/>
      <c r="L164" s="1"/>
      <c r="M164" s="1"/>
      <c r="N164" s="1"/>
      <c r="O164" s="1"/>
      <c r="P164" s="1"/>
      <c r="Q164" s="1"/>
    </row>
    <row r="165" spans="1:17" x14ac:dyDescent="0.35">
      <c r="A165" s="1"/>
      <c r="B165" s="1"/>
      <c r="C165" s="1"/>
      <c r="D165" s="1"/>
      <c r="E165" s="1"/>
      <c r="F165" s="1"/>
      <c r="G165" s="1"/>
      <c r="H165" s="1"/>
      <c r="I165" s="1"/>
      <c r="J165" s="1"/>
      <c r="K165" s="1"/>
      <c r="L165" s="1"/>
      <c r="M165" s="1"/>
      <c r="N165" s="1"/>
      <c r="O165" s="1"/>
      <c r="P165" s="1"/>
      <c r="Q165" s="1"/>
    </row>
    <row r="166" spans="1:17" x14ac:dyDescent="0.35">
      <c r="A166" s="1"/>
      <c r="B166" s="1"/>
      <c r="C166" s="1"/>
      <c r="D166" s="1"/>
      <c r="E166" s="1"/>
      <c r="F166" s="1"/>
      <c r="G166" s="1"/>
      <c r="H166" s="1"/>
      <c r="I166" s="1"/>
      <c r="J166" s="1"/>
      <c r="K166" s="1"/>
      <c r="L166" s="1"/>
      <c r="M166" s="1"/>
      <c r="N166" s="1"/>
      <c r="O166" s="1"/>
      <c r="P166" s="1"/>
      <c r="Q166" s="1"/>
    </row>
    <row r="167" spans="1:17" x14ac:dyDescent="0.35">
      <c r="A167" s="1"/>
      <c r="B167" s="1"/>
      <c r="C167" s="1"/>
      <c r="D167" s="1"/>
      <c r="E167" s="1"/>
      <c r="F167" s="1"/>
      <c r="G167" s="1"/>
      <c r="H167" s="1"/>
      <c r="I167" s="1"/>
      <c r="J167" s="1"/>
      <c r="K167" s="1"/>
      <c r="L167" s="1"/>
      <c r="M167" s="1"/>
      <c r="N167" s="1"/>
      <c r="O167" s="1"/>
      <c r="P167" s="1"/>
      <c r="Q167" s="1"/>
    </row>
    <row r="168" spans="1:17" x14ac:dyDescent="0.35">
      <c r="A168" s="1"/>
      <c r="B168" s="1"/>
      <c r="C168" s="1"/>
      <c r="D168" s="1"/>
      <c r="E168" s="1"/>
      <c r="F168" s="1"/>
      <c r="G168" s="1"/>
      <c r="H168" s="1"/>
      <c r="I168" s="1"/>
      <c r="J168" s="1"/>
      <c r="K168" s="1"/>
      <c r="L168" s="1"/>
      <c r="M168" s="1"/>
      <c r="N168" s="1"/>
      <c r="O168" s="1"/>
      <c r="P168" s="1"/>
      <c r="Q168" s="1"/>
    </row>
    <row r="169" spans="1:17" x14ac:dyDescent="0.35">
      <c r="A169" s="1"/>
      <c r="B169" s="1"/>
      <c r="C169" s="1"/>
      <c r="D169" s="1"/>
      <c r="E169" s="1"/>
      <c r="F169" s="1"/>
      <c r="G169" s="1"/>
      <c r="H169" s="1"/>
      <c r="I169" s="1"/>
      <c r="J169" s="1"/>
      <c r="K169" s="1"/>
      <c r="L169" s="1"/>
      <c r="M169" s="1"/>
      <c r="N169" s="1"/>
      <c r="O169" s="1"/>
      <c r="P169" s="1"/>
      <c r="Q169" s="1"/>
    </row>
    <row r="170" spans="1:17" x14ac:dyDescent="0.35">
      <c r="A170" s="1"/>
      <c r="B170" s="1"/>
      <c r="C170" s="1"/>
      <c r="D170" s="1"/>
      <c r="E170" s="1"/>
      <c r="F170" s="1"/>
      <c r="G170" s="1"/>
      <c r="H170" s="1"/>
      <c r="I170" s="1"/>
      <c r="J170" s="1"/>
      <c r="K170" s="1"/>
      <c r="L170" s="1"/>
      <c r="M170" s="1"/>
      <c r="N170" s="1"/>
      <c r="O170" s="1"/>
      <c r="P170" s="1"/>
      <c r="Q170" s="1"/>
    </row>
    <row r="171" spans="1:17" x14ac:dyDescent="0.35">
      <c r="A171" s="1"/>
      <c r="B171" s="1"/>
      <c r="C171" s="1"/>
      <c r="D171" s="1"/>
      <c r="E171" s="1"/>
      <c r="F171" s="1"/>
      <c r="G171" s="1"/>
      <c r="H171" s="1"/>
      <c r="I171" s="1"/>
      <c r="J171" s="1"/>
      <c r="K171" s="1"/>
      <c r="L171" s="1"/>
      <c r="M171" s="1"/>
      <c r="N171" s="1"/>
      <c r="O171" s="1"/>
      <c r="P171" s="1"/>
      <c r="Q171" s="1"/>
    </row>
    <row r="172" spans="1:17" x14ac:dyDescent="0.35">
      <c r="A172" s="1"/>
      <c r="B172" s="1"/>
      <c r="C172" s="1"/>
      <c r="D172" s="1"/>
      <c r="E172" s="1"/>
      <c r="F172" s="1"/>
      <c r="G172" s="1"/>
      <c r="H172" s="1"/>
      <c r="I172" s="1"/>
      <c r="J172" s="1"/>
      <c r="K172" s="1"/>
      <c r="L172" s="1"/>
      <c r="M172" s="1"/>
      <c r="N172" s="1"/>
      <c r="O172" s="1"/>
      <c r="P172" s="1"/>
      <c r="Q172" s="1"/>
    </row>
    <row r="173" spans="1:17" x14ac:dyDescent="0.35">
      <c r="A173" s="1"/>
      <c r="B173" s="1"/>
      <c r="C173" s="1"/>
      <c r="D173" s="1"/>
      <c r="E173" s="1"/>
      <c r="F173" s="1"/>
      <c r="G173" s="1"/>
      <c r="H173" s="1"/>
      <c r="I173" s="1"/>
      <c r="J173" s="1"/>
      <c r="K173" s="1"/>
      <c r="L173" s="1"/>
      <c r="M173" s="1"/>
      <c r="N173" s="1"/>
      <c r="O173" s="1"/>
      <c r="P173" s="1"/>
      <c r="Q173" s="1"/>
    </row>
    <row r="174" spans="1:17" x14ac:dyDescent="0.35">
      <c r="A174" s="1"/>
      <c r="B174" s="1"/>
      <c r="C174" s="1"/>
      <c r="D174" s="1"/>
      <c r="E174" s="1"/>
      <c r="F174" s="1"/>
      <c r="G174" s="1"/>
      <c r="H174" s="1"/>
      <c r="I174" s="1"/>
      <c r="J174" s="1"/>
      <c r="K174" s="1"/>
      <c r="L174" s="1"/>
      <c r="M174" s="1"/>
      <c r="N174" s="1"/>
      <c r="O174" s="1"/>
      <c r="P174" s="1"/>
      <c r="Q174" s="1"/>
    </row>
    <row r="175" spans="1:17" x14ac:dyDescent="0.35">
      <c r="A175" s="1"/>
      <c r="B175" s="1"/>
      <c r="C175" s="1"/>
      <c r="D175" s="1"/>
      <c r="E175" s="1"/>
      <c r="F175" s="1"/>
      <c r="G175" s="1"/>
      <c r="H175" s="1"/>
      <c r="I175" s="1"/>
      <c r="J175" s="1"/>
      <c r="K175" s="1"/>
      <c r="L175" s="1"/>
      <c r="M175" s="1"/>
      <c r="N175" s="1"/>
      <c r="O175" s="1"/>
      <c r="P175" s="1"/>
      <c r="Q175" s="1"/>
    </row>
    <row r="176" spans="1:17" x14ac:dyDescent="0.35">
      <c r="A176" s="1"/>
      <c r="B176" s="1"/>
      <c r="C176" s="1"/>
      <c r="D176" s="1"/>
      <c r="E176" s="1"/>
      <c r="F176" s="1"/>
      <c r="G176" s="1"/>
      <c r="H176" s="1"/>
      <c r="I176" s="1"/>
      <c r="J176" s="1"/>
      <c r="K176" s="1"/>
      <c r="L176" s="1"/>
      <c r="M176" s="1"/>
      <c r="N176" s="1"/>
      <c r="O176" s="1"/>
      <c r="P176" s="1"/>
      <c r="Q176" s="1"/>
    </row>
    <row r="177" spans="1:17" x14ac:dyDescent="0.35">
      <c r="A177" s="1"/>
      <c r="B177" s="1"/>
      <c r="C177" s="1"/>
      <c r="D177" s="1"/>
      <c r="E177" s="1"/>
      <c r="F177" s="1"/>
      <c r="G177" s="1"/>
      <c r="H177" s="1"/>
      <c r="I177" s="1"/>
      <c r="J177" s="1"/>
      <c r="K177" s="1"/>
      <c r="L177" s="1"/>
      <c r="M177" s="1"/>
      <c r="N177" s="1"/>
      <c r="O177" s="1"/>
      <c r="P177" s="1"/>
      <c r="Q177" s="1"/>
    </row>
    <row r="178" spans="1:17" x14ac:dyDescent="0.35">
      <c r="A178" s="1"/>
      <c r="B178" s="1"/>
      <c r="C178" s="1"/>
      <c r="D178" s="1"/>
      <c r="E178" s="1"/>
      <c r="F178" s="1"/>
      <c r="G178" s="1"/>
      <c r="H178" s="1"/>
      <c r="I178" s="1"/>
      <c r="J178" s="1"/>
      <c r="K178" s="1"/>
      <c r="L178" s="1"/>
      <c r="M178" s="1"/>
      <c r="N178" s="1"/>
      <c r="O178" s="1"/>
      <c r="P178" s="1"/>
      <c r="Q178" s="1"/>
    </row>
    <row r="179" spans="1:17" x14ac:dyDescent="0.35">
      <c r="A179" s="1"/>
      <c r="B179" s="1"/>
      <c r="C179" s="1"/>
      <c r="D179" s="1"/>
      <c r="E179" s="1"/>
      <c r="F179" s="1"/>
      <c r="G179" s="1"/>
      <c r="H179" s="1"/>
      <c r="I179" s="1"/>
      <c r="J179" s="1"/>
      <c r="K179" s="1"/>
      <c r="L179" s="1"/>
      <c r="M179" s="1"/>
      <c r="N179" s="1"/>
      <c r="O179" s="1"/>
      <c r="P179" s="1"/>
      <c r="Q179" s="1"/>
    </row>
    <row r="180" spans="1:17" x14ac:dyDescent="0.35">
      <c r="A180" s="1"/>
      <c r="B180" s="1"/>
      <c r="C180" s="1"/>
      <c r="D180" s="1"/>
      <c r="E180" s="1"/>
      <c r="F180" s="1"/>
      <c r="G180" s="1"/>
      <c r="H180" s="1"/>
      <c r="I180" s="1"/>
      <c r="J180" s="1"/>
      <c r="K180" s="1"/>
      <c r="L180" s="1"/>
      <c r="M180" s="1"/>
      <c r="N180" s="1"/>
      <c r="O180" s="1"/>
      <c r="P180" s="1"/>
      <c r="Q180" s="1"/>
    </row>
    <row r="181" spans="1:17" x14ac:dyDescent="0.35">
      <c r="A181" s="1"/>
      <c r="B181" s="1"/>
      <c r="C181" s="1"/>
      <c r="D181" s="1"/>
      <c r="E181" s="1"/>
      <c r="F181" s="1"/>
      <c r="G181" s="1"/>
      <c r="H181" s="1"/>
      <c r="I181" s="1"/>
      <c r="J181" s="1"/>
      <c r="K181" s="1"/>
      <c r="L181" s="1"/>
      <c r="M181" s="1"/>
      <c r="N181" s="1"/>
      <c r="O181" s="1"/>
      <c r="P181" s="1"/>
      <c r="Q181" s="1"/>
    </row>
    <row r="182" spans="1:17" x14ac:dyDescent="0.35">
      <c r="A182" s="1"/>
      <c r="B182" s="1"/>
      <c r="C182" s="1"/>
      <c r="D182" s="1"/>
      <c r="E182" s="1"/>
      <c r="F182" s="1"/>
      <c r="G182" s="1"/>
      <c r="H182" s="1"/>
      <c r="I182" s="1"/>
      <c r="J182" s="1"/>
      <c r="K182" s="1"/>
      <c r="L182" s="1"/>
      <c r="M182" s="1"/>
      <c r="N182" s="1"/>
      <c r="O182" s="1"/>
      <c r="P182" s="1"/>
      <c r="Q182" s="1"/>
    </row>
    <row r="183" spans="1:17" x14ac:dyDescent="0.35">
      <c r="A183" s="1"/>
      <c r="B183" s="1"/>
      <c r="C183" s="1"/>
      <c r="D183" s="1"/>
      <c r="E183" s="1"/>
      <c r="F183" s="1"/>
      <c r="G183" s="1"/>
      <c r="H183" s="1"/>
      <c r="I183" s="1"/>
      <c r="J183" s="1"/>
      <c r="K183" s="1"/>
      <c r="L183" s="1"/>
      <c r="M183" s="1"/>
      <c r="N183" s="1"/>
      <c r="O183" s="1"/>
      <c r="P183" s="1"/>
      <c r="Q183" s="1"/>
    </row>
    <row r="184" spans="1:17" x14ac:dyDescent="0.35">
      <c r="A184" s="1"/>
      <c r="B184" s="1"/>
      <c r="C184" s="1"/>
      <c r="D184" s="1"/>
      <c r="E184" s="1"/>
      <c r="F184" s="1"/>
      <c r="G184" s="1"/>
      <c r="H184" s="1"/>
      <c r="I184" s="1"/>
      <c r="J184" s="1"/>
      <c r="K184" s="1"/>
      <c r="L184" s="1"/>
      <c r="M184" s="1"/>
      <c r="N184" s="1"/>
      <c r="O184" s="1"/>
      <c r="P184" s="1"/>
      <c r="Q184" s="1"/>
    </row>
    <row r="185" spans="1:17" x14ac:dyDescent="0.35">
      <c r="A185" s="1"/>
      <c r="B185" s="1"/>
      <c r="C185" s="1"/>
      <c r="D185" s="1"/>
      <c r="E185" s="1"/>
      <c r="F185" s="1"/>
      <c r="G185" s="1"/>
      <c r="H185" s="1"/>
      <c r="I185" s="1"/>
      <c r="J185" s="1"/>
      <c r="K185" s="1"/>
      <c r="L185" s="1"/>
      <c r="M185" s="1"/>
      <c r="N185" s="1"/>
      <c r="O185" s="1"/>
      <c r="P185" s="1"/>
      <c r="Q185" s="1"/>
    </row>
    <row r="186" spans="1:17" x14ac:dyDescent="0.35">
      <c r="A186" s="1"/>
      <c r="B186" s="1"/>
      <c r="C186" s="1"/>
      <c r="D186" s="1"/>
      <c r="E186" s="1"/>
      <c r="F186" s="1"/>
      <c r="G186" s="1"/>
      <c r="H186" s="1"/>
      <c r="I186" s="1"/>
      <c r="J186" s="1"/>
      <c r="K186" s="1"/>
      <c r="L186" s="1"/>
      <c r="M186" s="1"/>
      <c r="N186" s="1"/>
      <c r="O186" s="1"/>
      <c r="P186" s="1"/>
      <c r="Q186" s="1"/>
    </row>
    <row r="187" spans="1:17" x14ac:dyDescent="0.35">
      <c r="A187" s="1"/>
      <c r="B187" s="1"/>
      <c r="C187" s="1"/>
      <c r="D187" s="1"/>
      <c r="E187" s="1"/>
      <c r="F187" s="1"/>
      <c r="G187" s="1"/>
      <c r="H187" s="1"/>
      <c r="I187" s="1"/>
      <c r="J187" s="1"/>
      <c r="K187" s="1"/>
      <c r="L187" s="1"/>
      <c r="M187" s="1"/>
      <c r="N187" s="1"/>
      <c r="O187" s="1"/>
      <c r="P187" s="1"/>
      <c r="Q187" s="1"/>
    </row>
    <row r="188" spans="1:17" x14ac:dyDescent="0.35">
      <c r="A188" s="1"/>
      <c r="B188" s="1"/>
      <c r="C188" s="1"/>
      <c r="D188" s="1"/>
      <c r="E188" s="1"/>
      <c r="F188" s="1"/>
      <c r="G188" s="1"/>
      <c r="H188" s="1"/>
      <c r="I188" s="1"/>
      <c r="J188" s="1"/>
      <c r="K188" s="1"/>
      <c r="L188" s="1"/>
      <c r="M188" s="1"/>
      <c r="N188" s="1"/>
      <c r="O188" s="1"/>
      <c r="P188" s="1"/>
      <c r="Q188" s="1"/>
    </row>
    <row r="189" spans="1:17" x14ac:dyDescent="0.35">
      <c r="A189" s="1"/>
      <c r="B189" s="1"/>
      <c r="C189" s="1"/>
      <c r="D189" s="1"/>
      <c r="E189" s="1"/>
      <c r="F189" s="1"/>
      <c r="G189" s="1"/>
      <c r="H189" s="1"/>
      <c r="I189" s="1"/>
      <c r="J189" s="1"/>
      <c r="K189" s="1"/>
      <c r="L189" s="1"/>
      <c r="M189" s="1"/>
      <c r="N189" s="1"/>
      <c r="O189" s="1"/>
      <c r="P189" s="1"/>
      <c r="Q189" s="1"/>
    </row>
    <row r="190" spans="1:17" x14ac:dyDescent="0.35">
      <c r="A190" s="1"/>
      <c r="B190" s="1"/>
      <c r="C190" s="1"/>
      <c r="D190" s="1"/>
      <c r="E190" s="1"/>
      <c r="F190" s="1"/>
      <c r="G190" s="1"/>
      <c r="H190" s="1"/>
      <c r="I190" s="1"/>
      <c r="J190" s="1"/>
      <c r="K190" s="1"/>
      <c r="L190" s="1"/>
      <c r="M190" s="1"/>
      <c r="N190" s="1"/>
      <c r="O190" s="1"/>
      <c r="P190" s="1"/>
      <c r="Q190" s="1"/>
    </row>
    <row r="191" spans="1:17" x14ac:dyDescent="0.35">
      <c r="A191" s="1"/>
      <c r="B191" s="1"/>
      <c r="C191" s="1"/>
      <c r="D191" s="1"/>
      <c r="E191" s="1"/>
      <c r="F191" s="1"/>
      <c r="G191" s="1"/>
      <c r="H191" s="1"/>
      <c r="I191" s="1"/>
      <c r="J191" s="1"/>
      <c r="K191" s="1"/>
      <c r="L191" s="1"/>
      <c r="M191" s="1"/>
      <c r="N191" s="1"/>
      <c r="O191" s="1"/>
      <c r="P191" s="1"/>
      <c r="Q191" s="1"/>
    </row>
    <row r="192" spans="1:17" x14ac:dyDescent="0.35">
      <c r="A192" s="1"/>
      <c r="B192" s="1"/>
      <c r="C192" s="1"/>
      <c r="D192" s="1"/>
      <c r="E192" s="1"/>
      <c r="F192" s="1"/>
      <c r="G192" s="1"/>
      <c r="H192" s="1"/>
      <c r="I192" s="1"/>
      <c r="J192" s="1"/>
      <c r="K192" s="1"/>
      <c r="L192" s="1"/>
      <c r="M192" s="1"/>
      <c r="N192" s="1"/>
      <c r="O192" s="1"/>
      <c r="P192" s="1"/>
      <c r="Q192" s="1"/>
    </row>
    <row r="193" spans="1:17" x14ac:dyDescent="0.35">
      <c r="A193" s="1"/>
      <c r="B193" s="1"/>
      <c r="C193" s="1"/>
      <c r="D193" s="1"/>
      <c r="E193" s="1"/>
      <c r="F193" s="1"/>
      <c r="G193" s="1"/>
      <c r="H193" s="1"/>
      <c r="I193" s="1"/>
      <c r="J193" s="1"/>
      <c r="K193" s="1"/>
      <c r="L193" s="1"/>
      <c r="M193" s="1"/>
      <c r="N193" s="1"/>
      <c r="O193" s="1"/>
      <c r="P193" s="1"/>
      <c r="Q193" s="1"/>
    </row>
    <row r="194" spans="1:17" x14ac:dyDescent="0.35">
      <c r="A194" s="1"/>
      <c r="B194" s="1"/>
      <c r="C194" s="1"/>
      <c r="D194" s="1"/>
      <c r="E194" s="1"/>
      <c r="F194" s="1"/>
      <c r="G194" s="1"/>
      <c r="H194" s="1"/>
      <c r="I194" s="1"/>
      <c r="J194" s="1"/>
      <c r="K194" s="1"/>
      <c r="L194" s="1"/>
      <c r="M194" s="1"/>
      <c r="N194" s="1"/>
      <c r="O194" s="1"/>
      <c r="P194" s="1"/>
      <c r="Q194" s="1"/>
    </row>
    <row r="195" spans="1:17" x14ac:dyDescent="0.35">
      <c r="A195" s="1"/>
      <c r="B195" s="1"/>
      <c r="C195" s="1"/>
      <c r="D195" s="1"/>
      <c r="E195" s="1"/>
      <c r="F195" s="1"/>
      <c r="G195" s="1"/>
      <c r="H195" s="1"/>
      <c r="I195" s="1"/>
      <c r="J195" s="1"/>
      <c r="K195" s="1"/>
      <c r="L195" s="1"/>
      <c r="M195" s="1"/>
      <c r="N195" s="1"/>
      <c r="O195" s="1"/>
      <c r="P195" s="1"/>
      <c r="Q195" s="1"/>
    </row>
    <row r="196" spans="1:17" x14ac:dyDescent="0.35">
      <c r="A196" s="1"/>
      <c r="B196" s="1"/>
      <c r="C196" s="1"/>
      <c r="D196" s="1"/>
      <c r="E196" s="1"/>
      <c r="F196" s="1"/>
      <c r="G196" s="1"/>
      <c r="H196" s="1"/>
      <c r="I196" s="1"/>
      <c r="J196" s="1"/>
      <c r="K196" s="1"/>
      <c r="L196" s="1"/>
      <c r="M196" s="1"/>
      <c r="N196" s="1"/>
      <c r="O196" s="1"/>
      <c r="P196" s="1"/>
      <c r="Q196" s="1"/>
    </row>
    <row r="197" spans="1:17" x14ac:dyDescent="0.35">
      <c r="A197" s="1"/>
      <c r="B197" s="1"/>
      <c r="C197" s="1"/>
      <c r="D197" s="1"/>
      <c r="E197" s="1"/>
      <c r="F197" s="1"/>
      <c r="G197" s="1"/>
      <c r="H197" s="1"/>
      <c r="I197" s="1"/>
      <c r="J197" s="1"/>
      <c r="K197" s="1"/>
      <c r="L197" s="1"/>
      <c r="M197" s="1"/>
      <c r="N197" s="1"/>
      <c r="O197" s="1"/>
      <c r="P197" s="1"/>
      <c r="Q197" s="1"/>
    </row>
    <row r="198" spans="1:17" x14ac:dyDescent="0.35">
      <c r="A198" s="1"/>
      <c r="B198" s="1"/>
      <c r="C198" s="1"/>
      <c r="D198" s="1"/>
      <c r="E198" s="1"/>
      <c r="F198" s="1"/>
      <c r="G198" s="1"/>
      <c r="H198" s="1"/>
      <c r="I198" s="1"/>
      <c r="J198" s="1"/>
      <c r="K198" s="1"/>
      <c r="L198" s="1"/>
      <c r="M198" s="1"/>
      <c r="N198" s="1"/>
      <c r="O198" s="1"/>
      <c r="P198" s="1"/>
      <c r="Q198" s="1"/>
    </row>
    <row r="199" spans="1:17" x14ac:dyDescent="0.35">
      <c r="A199" s="1"/>
      <c r="B199" s="1"/>
      <c r="C199" s="1"/>
      <c r="D199" s="1"/>
      <c r="E199" s="1"/>
      <c r="F199" s="1"/>
      <c r="G199" s="1"/>
      <c r="H199" s="1"/>
      <c r="I199" s="1"/>
      <c r="J199" s="1"/>
      <c r="K199" s="1"/>
      <c r="L199" s="1"/>
      <c r="M199" s="1"/>
      <c r="N199" s="1"/>
      <c r="O199" s="1"/>
      <c r="P199" s="1"/>
      <c r="Q199" s="1"/>
    </row>
    <row r="200" spans="1:17" x14ac:dyDescent="0.35">
      <c r="A200" s="1"/>
      <c r="B200" s="1"/>
      <c r="C200" s="1"/>
      <c r="D200" s="1"/>
      <c r="E200" s="1"/>
      <c r="F200" s="1"/>
      <c r="G200" s="1"/>
      <c r="H200" s="1"/>
      <c r="I200" s="1"/>
      <c r="J200" s="1"/>
      <c r="K200" s="1"/>
      <c r="L200" s="1"/>
      <c r="M200" s="1"/>
      <c r="N200" s="1"/>
      <c r="O200" s="1"/>
      <c r="P200" s="1"/>
      <c r="Q200" s="1"/>
    </row>
    <row r="201" spans="1:17" x14ac:dyDescent="0.35">
      <c r="A201" s="1"/>
      <c r="B201" s="1"/>
      <c r="C201" s="1"/>
      <c r="D201" s="1"/>
      <c r="E201" s="1"/>
      <c r="F201" s="1"/>
      <c r="G201" s="1"/>
      <c r="H201" s="1"/>
      <c r="I201" s="1"/>
      <c r="J201" s="1"/>
      <c r="K201" s="1"/>
      <c r="L201" s="1"/>
      <c r="M201" s="1"/>
      <c r="N201" s="1"/>
      <c r="O201" s="1"/>
      <c r="P201" s="1"/>
      <c r="Q201" s="1"/>
    </row>
    <row r="202" spans="1:17" x14ac:dyDescent="0.35">
      <c r="A202" s="1"/>
      <c r="B202" s="1"/>
      <c r="C202" s="1"/>
      <c r="D202" s="1"/>
      <c r="E202" s="1"/>
      <c r="F202" s="1"/>
      <c r="G202" s="1"/>
      <c r="H202" s="1"/>
      <c r="I202" s="1"/>
      <c r="J202" s="1"/>
      <c r="K202" s="1"/>
      <c r="L202" s="1"/>
      <c r="M202" s="1"/>
      <c r="N202" s="1"/>
      <c r="O202" s="1"/>
      <c r="P202" s="1"/>
      <c r="Q202" s="1"/>
    </row>
    <row r="203" spans="1:17" x14ac:dyDescent="0.35">
      <c r="A203" s="1"/>
      <c r="B203" s="1"/>
      <c r="C203" s="1"/>
      <c r="D203" s="1"/>
      <c r="E203" s="1"/>
      <c r="F203" s="1"/>
      <c r="G203" s="1"/>
      <c r="H203" s="1"/>
      <c r="I203" s="1"/>
      <c r="J203" s="1"/>
      <c r="K203" s="1"/>
      <c r="L203" s="1"/>
      <c r="M203" s="1"/>
      <c r="N203" s="1"/>
      <c r="O203" s="1"/>
      <c r="P203" s="1"/>
      <c r="Q203" s="1"/>
    </row>
    <row r="204" spans="1:17" x14ac:dyDescent="0.35">
      <c r="A204" s="1"/>
      <c r="B204" s="1"/>
      <c r="C204" s="1"/>
      <c r="D204" s="1"/>
      <c r="E204" s="1"/>
      <c r="F204" s="1"/>
      <c r="G204" s="1"/>
      <c r="H204" s="1"/>
      <c r="I204" s="1"/>
      <c r="J204" s="1"/>
      <c r="K204" s="1"/>
      <c r="L204" s="1"/>
      <c r="M204" s="1"/>
      <c r="N204" s="1"/>
      <c r="O204" s="1"/>
      <c r="P204" s="1"/>
      <c r="Q204" s="1"/>
    </row>
    <row r="205" spans="1:17" x14ac:dyDescent="0.35">
      <c r="A205" s="1"/>
      <c r="B205" s="1"/>
      <c r="C205" s="1"/>
      <c r="D205" s="1"/>
      <c r="E205" s="1"/>
      <c r="F205" s="1"/>
      <c r="G205" s="1"/>
      <c r="H205" s="1"/>
      <c r="I205" s="1"/>
      <c r="J205" s="1"/>
      <c r="K205" s="1"/>
      <c r="L205" s="1"/>
      <c r="M205" s="1"/>
      <c r="N205" s="1"/>
      <c r="O205" s="1"/>
      <c r="P205" s="1"/>
      <c r="Q205" s="1"/>
    </row>
    <row r="206" spans="1:17" x14ac:dyDescent="0.35">
      <c r="A206" s="1"/>
      <c r="B206" s="1"/>
      <c r="C206" s="1"/>
      <c r="D206" s="1"/>
      <c r="E206" s="1"/>
      <c r="F206" s="1"/>
      <c r="G206" s="1"/>
      <c r="H206" s="1"/>
      <c r="I206" s="1"/>
      <c r="J206" s="1"/>
      <c r="K206" s="1"/>
      <c r="L206" s="1"/>
      <c r="M206" s="1"/>
      <c r="N206" s="1"/>
      <c r="O206" s="1"/>
      <c r="P206" s="1"/>
      <c r="Q206" s="1"/>
    </row>
    <row r="207" spans="1:17" x14ac:dyDescent="0.35">
      <c r="A207" s="1"/>
      <c r="B207" s="1"/>
      <c r="C207" s="1"/>
      <c r="D207" s="1"/>
      <c r="E207" s="1"/>
      <c r="F207" s="1"/>
      <c r="G207" s="1"/>
      <c r="H207" s="1"/>
      <c r="I207" s="1"/>
      <c r="J207" s="1"/>
      <c r="K207" s="1"/>
      <c r="L207" s="1"/>
      <c r="M207" s="1"/>
      <c r="N207" s="1"/>
      <c r="O207" s="1"/>
      <c r="P207" s="1"/>
      <c r="Q207" s="1"/>
    </row>
    <row r="208" spans="1:17" x14ac:dyDescent="0.35">
      <c r="A208" s="1"/>
      <c r="B208" s="1"/>
      <c r="C208" s="1"/>
      <c r="D208" s="1"/>
      <c r="E208" s="1"/>
      <c r="F208" s="1"/>
      <c r="G208" s="1"/>
      <c r="H208" s="1"/>
      <c r="I208" s="1"/>
      <c r="J208" s="1"/>
      <c r="K208" s="1"/>
      <c r="L208" s="1"/>
      <c r="M208" s="1"/>
      <c r="N208" s="1"/>
      <c r="O208" s="1"/>
      <c r="P208" s="1"/>
      <c r="Q208" s="1"/>
    </row>
    <row r="209" spans="1:17" x14ac:dyDescent="0.35">
      <c r="A209" s="1"/>
      <c r="B209" s="1"/>
      <c r="C209" s="1"/>
      <c r="D209" s="1"/>
      <c r="E209" s="1"/>
      <c r="F209" s="1"/>
      <c r="G209" s="1"/>
      <c r="H209" s="1"/>
      <c r="I209" s="1"/>
      <c r="J209" s="1"/>
      <c r="K209" s="1"/>
      <c r="L209" s="1"/>
      <c r="M209" s="1"/>
      <c r="N209" s="1"/>
      <c r="O209" s="1"/>
      <c r="P209" s="1"/>
      <c r="Q209" s="1"/>
    </row>
    <row r="210" spans="1:17" x14ac:dyDescent="0.35">
      <c r="A210" s="1"/>
      <c r="B210" s="1"/>
      <c r="C210" s="1"/>
      <c r="D210" s="1"/>
      <c r="E210" s="1"/>
      <c r="F210" s="1"/>
      <c r="G210" s="1"/>
      <c r="H210" s="1"/>
      <c r="I210" s="1"/>
      <c r="J210" s="1"/>
      <c r="K210" s="1"/>
      <c r="L210" s="1"/>
      <c r="M210" s="1"/>
      <c r="N210" s="1"/>
      <c r="O210" s="1"/>
      <c r="P210" s="1"/>
      <c r="Q210" s="1"/>
    </row>
    <row r="211" spans="1:17" x14ac:dyDescent="0.35">
      <c r="A211" s="1"/>
      <c r="B211" s="1"/>
      <c r="C211" s="1"/>
      <c r="D211" s="1"/>
      <c r="E211" s="1"/>
      <c r="F211" s="1"/>
      <c r="G211" s="1"/>
      <c r="H211" s="1"/>
      <c r="I211" s="1"/>
      <c r="J211" s="1"/>
      <c r="K211" s="1"/>
      <c r="L211" s="1"/>
      <c r="M211" s="1"/>
      <c r="N211" s="1"/>
      <c r="O211" s="1"/>
      <c r="P211" s="1"/>
      <c r="Q211" s="1"/>
    </row>
    <row r="212" spans="1:17" x14ac:dyDescent="0.35">
      <c r="A212" s="1"/>
      <c r="B212" s="1"/>
      <c r="C212" s="1"/>
      <c r="D212" s="1"/>
      <c r="E212" s="1"/>
      <c r="F212" s="1"/>
      <c r="G212" s="1"/>
      <c r="H212" s="1"/>
      <c r="I212" s="1"/>
      <c r="J212" s="1"/>
      <c r="K212" s="1"/>
      <c r="L212" s="1"/>
      <c r="M212" s="1"/>
      <c r="N212" s="1"/>
      <c r="O212" s="1"/>
      <c r="P212" s="1"/>
      <c r="Q212" s="1"/>
    </row>
    <row r="213" spans="1:17" x14ac:dyDescent="0.35">
      <c r="A213" s="1"/>
      <c r="B213" s="1"/>
      <c r="C213" s="1"/>
      <c r="D213" s="1"/>
      <c r="E213" s="1"/>
      <c r="F213" s="1"/>
      <c r="G213" s="1"/>
      <c r="H213" s="1"/>
      <c r="I213" s="1"/>
      <c r="J213" s="1"/>
      <c r="K213" s="1"/>
      <c r="L213" s="1"/>
      <c r="M213" s="1"/>
      <c r="N213" s="1"/>
      <c r="O213" s="1"/>
      <c r="P213" s="1"/>
      <c r="Q213" s="1"/>
    </row>
    <row r="214" spans="1:17" x14ac:dyDescent="0.35">
      <c r="A214" s="1"/>
      <c r="B214" s="1"/>
      <c r="C214" s="1"/>
      <c r="D214" s="1"/>
      <c r="E214" s="1"/>
      <c r="F214" s="1"/>
      <c r="G214" s="1"/>
      <c r="H214" s="1"/>
      <c r="I214" s="1"/>
      <c r="J214" s="1"/>
      <c r="K214" s="1"/>
      <c r="L214" s="1"/>
      <c r="M214" s="1"/>
      <c r="N214" s="1"/>
      <c r="O214" s="1"/>
      <c r="P214" s="1"/>
      <c r="Q214" s="1"/>
    </row>
    <row r="215" spans="1:17" x14ac:dyDescent="0.35">
      <c r="A215" s="1"/>
      <c r="B215" s="1"/>
      <c r="C215" s="1"/>
      <c r="D215" s="1"/>
      <c r="E215" s="1"/>
      <c r="F215" s="1"/>
      <c r="G215" s="1"/>
      <c r="H215" s="1"/>
      <c r="I215" s="1"/>
      <c r="J215" s="1"/>
      <c r="K215" s="1"/>
      <c r="L215" s="1"/>
      <c r="M215" s="1"/>
      <c r="N215" s="1"/>
      <c r="O215" s="1"/>
      <c r="P215" s="1"/>
      <c r="Q215" s="1"/>
    </row>
    <row r="216" spans="1:17" x14ac:dyDescent="0.35">
      <c r="A216" s="1"/>
      <c r="B216" s="1"/>
      <c r="C216" s="1"/>
      <c r="D216" s="1"/>
      <c r="E216" s="1"/>
      <c r="F216" s="1"/>
      <c r="G216" s="1"/>
      <c r="H216" s="1"/>
      <c r="I216" s="1"/>
      <c r="J216" s="1"/>
      <c r="K216" s="1"/>
      <c r="L216" s="1"/>
      <c r="M216" s="1"/>
      <c r="N216" s="1"/>
      <c r="O216" s="1"/>
      <c r="P216" s="1"/>
      <c r="Q216" s="1"/>
    </row>
    <row r="217" spans="1:17" x14ac:dyDescent="0.35">
      <c r="A217" s="1"/>
      <c r="B217" s="1"/>
      <c r="C217" s="1"/>
      <c r="D217" s="1"/>
      <c r="E217" s="1"/>
      <c r="F217" s="1"/>
      <c r="G217" s="1"/>
      <c r="H217" s="1"/>
      <c r="I217" s="1"/>
      <c r="J217" s="1"/>
      <c r="K217" s="1"/>
      <c r="L217" s="1"/>
      <c r="M217" s="1"/>
      <c r="N217" s="1"/>
      <c r="O217" s="1"/>
      <c r="P217" s="1"/>
      <c r="Q217" s="1"/>
    </row>
    <row r="218" spans="1:17" x14ac:dyDescent="0.35">
      <c r="A218" s="1"/>
      <c r="B218" s="1"/>
      <c r="C218" s="1"/>
      <c r="D218" s="1"/>
      <c r="E218" s="1"/>
      <c r="F218" s="1"/>
      <c r="G218" s="1"/>
      <c r="H218" s="1"/>
      <c r="I218" s="1"/>
      <c r="J218" s="1"/>
      <c r="K218" s="1"/>
      <c r="L218" s="1"/>
      <c r="M218" s="1"/>
      <c r="N218" s="1"/>
      <c r="O218" s="1"/>
      <c r="P218" s="1"/>
      <c r="Q218" s="1"/>
    </row>
    <row r="219" spans="1:17" x14ac:dyDescent="0.35">
      <c r="A219" s="1"/>
      <c r="B219" s="1"/>
      <c r="C219" s="1"/>
      <c r="D219" s="1"/>
      <c r="E219" s="1"/>
      <c r="F219" s="1"/>
      <c r="G219" s="1"/>
      <c r="H219" s="1"/>
      <c r="I219" s="1"/>
      <c r="J219" s="1"/>
      <c r="K219" s="1"/>
      <c r="L219" s="1"/>
      <c r="M219" s="1"/>
      <c r="N219" s="1"/>
      <c r="O219" s="1"/>
      <c r="P219" s="1"/>
      <c r="Q219" s="1"/>
    </row>
    <row r="220" spans="1:17" x14ac:dyDescent="0.35">
      <c r="A220" s="1"/>
      <c r="B220" s="1"/>
      <c r="C220" s="1"/>
      <c r="D220" s="1"/>
      <c r="E220" s="1"/>
      <c r="F220" s="1"/>
      <c r="G220" s="1"/>
      <c r="H220" s="1"/>
      <c r="I220" s="1"/>
      <c r="J220" s="1"/>
      <c r="K220" s="1"/>
      <c r="L220" s="1"/>
      <c r="M220" s="1"/>
      <c r="N220" s="1"/>
      <c r="O220" s="1"/>
      <c r="P220" s="1"/>
      <c r="Q220" s="1"/>
    </row>
    <row r="221" spans="1:17" x14ac:dyDescent="0.35">
      <c r="A221" s="1"/>
      <c r="B221" s="1"/>
      <c r="C221" s="1"/>
      <c r="D221" s="1"/>
      <c r="E221" s="1"/>
      <c r="F221" s="1"/>
      <c r="G221" s="1"/>
      <c r="H221" s="1"/>
      <c r="I221" s="1"/>
      <c r="J221" s="1"/>
      <c r="K221" s="1"/>
      <c r="L221" s="1"/>
      <c r="M221" s="1"/>
      <c r="N221" s="1"/>
      <c r="O221" s="1"/>
      <c r="P221" s="1"/>
      <c r="Q221" s="1"/>
    </row>
    <row r="222" spans="1:17" x14ac:dyDescent="0.35">
      <c r="A222" s="1"/>
      <c r="B222" s="1"/>
      <c r="C222" s="1"/>
      <c r="D222" s="1"/>
      <c r="E222" s="1"/>
      <c r="F222" s="1"/>
      <c r="G222" s="1"/>
      <c r="H222" s="1"/>
      <c r="I222" s="1"/>
      <c r="J222" s="1"/>
      <c r="K222" s="1"/>
      <c r="L222" s="1"/>
      <c r="M222" s="1"/>
      <c r="N222" s="1"/>
      <c r="O222" s="1"/>
      <c r="P222" s="1"/>
      <c r="Q222" s="1"/>
    </row>
    <row r="223" spans="1:17" x14ac:dyDescent="0.35">
      <c r="A223" s="1"/>
      <c r="B223" s="1"/>
      <c r="C223" s="1"/>
      <c r="D223" s="1"/>
      <c r="E223" s="1"/>
      <c r="F223" s="1"/>
      <c r="G223" s="1"/>
      <c r="H223" s="1"/>
      <c r="I223" s="1"/>
      <c r="J223" s="1"/>
      <c r="K223" s="1"/>
      <c r="L223" s="1"/>
      <c r="M223" s="1"/>
      <c r="N223" s="1"/>
      <c r="O223" s="1"/>
      <c r="P223" s="1"/>
      <c r="Q223" s="1"/>
    </row>
    <row r="224" spans="1:17" x14ac:dyDescent="0.35">
      <c r="A224" s="1"/>
      <c r="B224" s="1"/>
      <c r="C224" s="1"/>
      <c r="D224" s="1"/>
      <c r="E224" s="1"/>
      <c r="F224" s="1"/>
      <c r="G224" s="1"/>
      <c r="H224" s="1"/>
      <c r="I224" s="1"/>
      <c r="J224" s="1"/>
      <c r="K224" s="1"/>
      <c r="L224" s="1"/>
      <c r="M224" s="1"/>
      <c r="N224" s="1"/>
      <c r="O224" s="1"/>
      <c r="P224" s="1"/>
      <c r="Q224" s="1"/>
    </row>
    <row r="225" spans="1:17" x14ac:dyDescent="0.35">
      <c r="A225" s="1"/>
      <c r="B225" s="1"/>
      <c r="C225" s="1"/>
      <c r="D225" s="1"/>
      <c r="E225" s="1"/>
      <c r="F225" s="1"/>
      <c r="G225" s="1"/>
      <c r="H225" s="1"/>
      <c r="I225" s="1"/>
      <c r="J225" s="1"/>
      <c r="K225" s="1"/>
      <c r="L225" s="1"/>
      <c r="M225" s="1"/>
      <c r="N225" s="1"/>
      <c r="O225" s="1"/>
      <c r="P225" s="1"/>
      <c r="Q225" s="1"/>
    </row>
    <row r="226" spans="1:17" x14ac:dyDescent="0.35">
      <c r="A226" s="1"/>
      <c r="B226" s="1"/>
      <c r="C226" s="1"/>
      <c r="D226" s="1"/>
      <c r="E226" s="1"/>
      <c r="F226" s="1"/>
      <c r="G226" s="1"/>
      <c r="H226" s="1"/>
      <c r="I226" s="1"/>
      <c r="J226" s="1"/>
      <c r="K226" s="1"/>
      <c r="L226" s="1"/>
      <c r="M226" s="1"/>
      <c r="N226" s="1"/>
      <c r="O226" s="1"/>
      <c r="P226" s="1"/>
      <c r="Q226" s="1"/>
    </row>
    <row r="227" spans="1:17" x14ac:dyDescent="0.35">
      <c r="A227" s="1"/>
      <c r="B227" s="1"/>
      <c r="C227" s="1"/>
      <c r="D227" s="1"/>
      <c r="E227" s="1"/>
      <c r="F227" s="1"/>
      <c r="G227" s="1"/>
      <c r="H227" s="1"/>
      <c r="I227" s="1"/>
      <c r="J227" s="1"/>
      <c r="K227" s="1"/>
      <c r="L227" s="1"/>
      <c r="M227" s="1"/>
      <c r="N227" s="1"/>
      <c r="O227" s="1"/>
      <c r="P227" s="1"/>
      <c r="Q227" s="1"/>
    </row>
    <row r="228" spans="1:17" x14ac:dyDescent="0.35">
      <c r="A228" s="1"/>
      <c r="B228" s="1"/>
      <c r="C228" s="1"/>
      <c r="D228" s="1"/>
      <c r="E228" s="1"/>
      <c r="F228" s="1"/>
      <c r="G228" s="1"/>
      <c r="H228" s="1"/>
      <c r="I228" s="1"/>
      <c r="J228" s="1"/>
      <c r="K228" s="1"/>
      <c r="L228" s="1"/>
      <c r="M228" s="1"/>
      <c r="N228" s="1"/>
      <c r="O228" s="1"/>
      <c r="P228" s="1"/>
      <c r="Q228" s="1"/>
    </row>
    <row r="229" spans="1:17" x14ac:dyDescent="0.35">
      <c r="A229" s="1"/>
      <c r="B229" s="1"/>
      <c r="C229" s="1"/>
      <c r="D229" s="1"/>
      <c r="E229" s="1"/>
      <c r="F229" s="1"/>
      <c r="G229" s="1"/>
      <c r="H229" s="1"/>
      <c r="I229" s="1"/>
      <c r="J229" s="1"/>
      <c r="K229" s="1"/>
      <c r="L229" s="1"/>
      <c r="M229" s="1"/>
      <c r="N229" s="1"/>
      <c r="O229" s="1"/>
      <c r="P229" s="1"/>
      <c r="Q229" s="1"/>
    </row>
    <row r="230" spans="1:17" x14ac:dyDescent="0.35">
      <c r="A230" s="1"/>
      <c r="B230" s="1"/>
      <c r="C230" s="1"/>
      <c r="D230" s="1"/>
      <c r="E230" s="1"/>
      <c r="F230" s="1"/>
      <c r="G230" s="1"/>
      <c r="H230" s="1"/>
      <c r="I230" s="1"/>
      <c r="J230" s="1"/>
      <c r="K230" s="1"/>
      <c r="L230" s="1"/>
      <c r="M230" s="1"/>
      <c r="N230" s="1"/>
      <c r="O230" s="1"/>
      <c r="P230" s="1"/>
      <c r="Q230" s="1"/>
    </row>
    <row r="231" spans="1:17" x14ac:dyDescent="0.35">
      <c r="A231" s="1"/>
      <c r="B231" s="1"/>
      <c r="C231" s="1"/>
      <c r="D231" s="1"/>
      <c r="E231" s="1"/>
      <c r="F231" s="1"/>
      <c r="G231" s="1"/>
      <c r="H231" s="1"/>
      <c r="I231" s="1"/>
      <c r="J231" s="1"/>
      <c r="K231" s="1"/>
      <c r="L231" s="1"/>
      <c r="M231" s="1"/>
      <c r="N231" s="1"/>
      <c r="O231" s="1"/>
      <c r="P231" s="1"/>
      <c r="Q231" s="1"/>
    </row>
    <row r="232" spans="1:17" x14ac:dyDescent="0.35">
      <c r="A232" s="1"/>
      <c r="B232" s="1"/>
      <c r="C232" s="1"/>
      <c r="D232" s="1"/>
      <c r="E232" s="1"/>
      <c r="F232" s="1"/>
      <c r="G232" s="1"/>
      <c r="H232" s="1"/>
      <c r="I232" s="1"/>
      <c r="J232" s="1"/>
      <c r="K232" s="1"/>
      <c r="L232" s="1"/>
      <c r="M232" s="1"/>
      <c r="N232" s="1"/>
      <c r="O232" s="1"/>
      <c r="P232" s="1"/>
      <c r="Q232" s="1"/>
    </row>
    <row r="233" spans="1:17" x14ac:dyDescent="0.35">
      <c r="A233" s="1"/>
      <c r="B233" s="1"/>
      <c r="C233" s="1"/>
      <c r="D233" s="1"/>
      <c r="E233" s="1"/>
      <c r="F233" s="1"/>
      <c r="G233" s="1"/>
      <c r="H233" s="1"/>
      <c r="I233" s="1"/>
      <c r="J233" s="1"/>
      <c r="K233" s="1"/>
      <c r="L233" s="1"/>
      <c r="M233" s="1"/>
      <c r="N233" s="1"/>
      <c r="O233" s="1"/>
      <c r="P233" s="1"/>
      <c r="Q233" s="1"/>
    </row>
    <row r="234" spans="1:17" x14ac:dyDescent="0.35">
      <c r="A234" s="1"/>
      <c r="B234" s="1"/>
      <c r="C234" s="1"/>
      <c r="D234" s="1"/>
      <c r="E234" s="1"/>
      <c r="F234" s="1"/>
      <c r="G234" s="1"/>
      <c r="H234" s="1"/>
      <c r="I234" s="1"/>
      <c r="J234" s="1"/>
      <c r="K234" s="1"/>
      <c r="L234" s="1"/>
      <c r="M234" s="1"/>
      <c r="N234" s="1"/>
      <c r="O234" s="1"/>
      <c r="P234" s="1"/>
      <c r="Q234" s="1"/>
    </row>
    <row r="235" spans="1:17" x14ac:dyDescent="0.35">
      <c r="A235" s="1"/>
      <c r="B235" s="1"/>
      <c r="C235" s="1"/>
      <c r="D235" s="1"/>
      <c r="E235" s="1"/>
      <c r="F235" s="1"/>
      <c r="G235" s="1"/>
      <c r="H235" s="1"/>
      <c r="I235" s="1"/>
      <c r="J235" s="1"/>
      <c r="K235" s="1"/>
      <c r="L235" s="1"/>
      <c r="M235" s="1"/>
      <c r="N235" s="1"/>
      <c r="O235" s="1"/>
      <c r="P235" s="1"/>
      <c r="Q235" s="1"/>
    </row>
    <row r="236" spans="1:17" x14ac:dyDescent="0.35">
      <c r="A236" s="1"/>
      <c r="B236" s="1"/>
      <c r="C236" s="1"/>
      <c r="D236" s="1"/>
      <c r="E236" s="1"/>
      <c r="F236" s="1"/>
      <c r="G236" s="1"/>
      <c r="H236" s="1"/>
      <c r="I236" s="1"/>
      <c r="J236" s="1"/>
      <c r="K236" s="1"/>
      <c r="L236" s="1"/>
      <c r="M236" s="1"/>
      <c r="N236" s="1"/>
      <c r="O236" s="1"/>
      <c r="P236" s="1"/>
      <c r="Q236" s="1"/>
    </row>
    <row r="237" spans="1:17" x14ac:dyDescent="0.35">
      <c r="A237" s="1"/>
      <c r="B237" s="1"/>
      <c r="C237" s="1"/>
      <c r="D237" s="1"/>
      <c r="E237" s="1"/>
      <c r="F237" s="1"/>
      <c r="G237" s="1"/>
      <c r="H237" s="1"/>
      <c r="I237" s="1"/>
      <c r="J237" s="1"/>
      <c r="K237" s="1"/>
      <c r="L237" s="1"/>
      <c r="M237" s="1"/>
      <c r="N237" s="1"/>
      <c r="O237" s="1"/>
      <c r="P237" s="1"/>
      <c r="Q237" s="1"/>
    </row>
    <row r="238" spans="1:17" x14ac:dyDescent="0.35">
      <c r="A238" s="1"/>
      <c r="B238" s="1"/>
      <c r="C238" s="1"/>
      <c r="D238" s="1"/>
      <c r="E238" s="1"/>
      <c r="F238" s="1"/>
      <c r="G238" s="1"/>
      <c r="H238" s="1"/>
      <c r="I238" s="1"/>
      <c r="J238" s="1"/>
      <c r="K238" s="1"/>
      <c r="L238" s="1"/>
      <c r="M238" s="1"/>
      <c r="N238" s="1"/>
      <c r="O238" s="1"/>
      <c r="P238" s="1"/>
      <c r="Q238" s="1"/>
    </row>
    <row r="239" spans="1:17" x14ac:dyDescent="0.35">
      <c r="A239" s="1"/>
      <c r="B239" s="1"/>
      <c r="C239" s="1"/>
      <c r="D239" s="1"/>
      <c r="E239" s="1"/>
      <c r="F239" s="1"/>
      <c r="G239" s="1"/>
      <c r="H239" s="1"/>
      <c r="I239" s="1"/>
      <c r="J239" s="1"/>
      <c r="K239" s="1"/>
      <c r="L239" s="1"/>
      <c r="M239" s="1"/>
      <c r="N239" s="1"/>
      <c r="O239" s="1"/>
      <c r="P239" s="1"/>
      <c r="Q239" s="1"/>
    </row>
    <row r="240" spans="1:17" x14ac:dyDescent="0.35">
      <c r="A240" s="1"/>
      <c r="B240" s="1"/>
      <c r="C240" s="1"/>
      <c r="D240" s="1"/>
      <c r="E240" s="1"/>
      <c r="F240" s="1"/>
      <c r="G240" s="1"/>
      <c r="H240" s="1"/>
      <c r="I240" s="1"/>
      <c r="J240" s="1"/>
      <c r="K240" s="1"/>
      <c r="L240" s="1"/>
      <c r="M240" s="1"/>
      <c r="N240" s="1"/>
      <c r="O240" s="1"/>
      <c r="P240" s="1"/>
      <c r="Q240" s="1"/>
    </row>
    <row r="241" spans="1:17" x14ac:dyDescent="0.35">
      <c r="A241" s="1"/>
      <c r="B241" s="1"/>
      <c r="C241" s="1"/>
      <c r="D241" s="1"/>
      <c r="E241" s="1"/>
      <c r="F241" s="1"/>
      <c r="G241" s="1"/>
      <c r="H241" s="1"/>
      <c r="I241" s="1"/>
      <c r="J241" s="1"/>
      <c r="K241" s="1"/>
      <c r="L241" s="1"/>
      <c r="M241" s="1"/>
      <c r="N241" s="1"/>
      <c r="O241" s="1"/>
      <c r="P241" s="1"/>
      <c r="Q241" s="1"/>
    </row>
    <row r="242" spans="1:17" x14ac:dyDescent="0.35">
      <c r="A242" s="1"/>
      <c r="B242" s="1"/>
      <c r="C242" s="1"/>
      <c r="D242" s="1"/>
      <c r="E242" s="1"/>
      <c r="F242" s="1"/>
      <c r="G242" s="1"/>
      <c r="H242" s="1"/>
      <c r="I242" s="1"/>
      <c r="J242" s="1"/>
      <c r="K242" s="1"/>
      <c r="L242" s="1"/>
      <c r="M242" s="1"/>
      <c r="N242" s="1"/>
      <c r="O242" s="1"/>
      <c r="P242" s="1"/>
      <c r="Q242" s="1"/>
    </row>
    <row r="243" spans="1:17" x14ac:dyDescent="0.35">
      <c r="A243" s="1"/>
      <c r="B243" s="1"/>
      <c r="C243" s="1"/>
      <c r="D243" s="1"/>
      <c r="E243" s="1"/>
      <c r="F243" s="1"/>
      <c r="G243" s="1"/>
      <c r="H243" s="1"/>
      <c r="I243" s="1"/>
      <c r="J243" s="1"/>
      <c r="K243" s="1"/>
      <c r="L243" s="1"/>
      <c r="M243" s="1"/>
      <c r="N243" s="1"/>
      <c r="O243" s="1"/>
      <c r="P243" s="1"/>
      <c r="Q243" s="1"/>
    </row>
    <row r="244" spans="1:17" x14ac:dyDescent="0.35">
      <c r="A244" s="1"/>
      <c r="B244" s="1"/>
      <c r="C244" s="1"/>
      <c r="D244" s="1"/>
      <c r="E244" s="1"/>
      <c r="F244" s="1"/>
      <c r="G244" s="1"/>
      <c r="H244" s="1"/>
      <c r="I244" s="1"/>
      <c r="J244" s="1"/>
      <c r="K244" s="1"/>
      <c r="L244" s="1"/>
      <c r="M244" s="1"/>
      <c r="N244" s="1"/>
      <c r="O244" s="1"/>
      <c r="P244" s="1"/>
      <c r="Q244" s="1"/>
    </row>
    <row r="245" spans="1:17" x14ac:dyDescent="0.35">
      <c r="A245" s="1"/>
      <c r="B245" s="1"/>
      <c r="C245" s="1"/>
      <c r="D245" s="1"/>
      <c r="E245" s="1"/>
      <c r="F245" s="1"/>
      <c r="G245" s="1"/>
      <c r="H245" s="1"/>
      <c r="I245" s="1"/>
      <c r="J245" s="1"/>
      <c r="K245" s="1"/>
      <c r="L245" s="1"/>
      <c r="M245" s="1"/>
      <c r="N245" s="1"/>
      <c r="O245" s="1"/>
      <c r="P245" s="1"/>
      <c r="Q245" s="1"/>
    </row>
    <row r="246" spans="1:17" x14ac:dyDescent="0.35">
      <c r="A246" s="1"/>
      <c r="B246" s="1"/>
      <c r="C246" s="1"/>
      <c r="D246" s="1"/>
      <c r="E246" s="1"/>
      <c r="F246" s="1"/>
      <c r="G246" s="1"/>
      <c r="H246" s="1"/>
      <c r="I246" s="1"/>
      <c r="J246" s="1"/>
      <c r="K246" s="1"/>
      <c r="L246" s="1"/>
      <c r="M246" s="1"/>
      <c r="N246" s="1"/>
      <c r="O246" s="1"/>
      <c r="P246" s="1"/>
      <c r="Q246" s="1"/>
    </row>
    <row r="247" spans="1:17" x14ac:dyDescent="0.35">
      <c r="A247" s="1"/>
      <c r="B247" s="1"/>
      <c r="C247" s="1"/>
      <c r="D247" s="1"/>
      <c r="E247" s="1"/>
      <c r="F247" s="1"/>
      <c r="G247" s="1"/>
      <c r="H247" s="1"/>
      <c r="I247" s="1"/>
      <c r="J247" s="1"/>
      <c r="K247" s="1"/>
      <c r="L247" s="1"/>
      <c r="M247" s="1"/>
      <c r="N247" s="1"/>
      <c r="O247" s="1"/>
      <c r="P247" s="1"/>
      <c r="Q247" s="1"/>
    </row>
    <row r="248" spans="1:17" x14ac:dyDescent="0.35">
      <c r="A248" s="1"/>
      <c r="B248" s="1"/>
      <c r="C248" s="1"/>
      <c r="D248" s="1"/>
      <c r="E248" s="1"/>
      <c r="F248" s="1"/>
      <c r="G248" s="1"/>
      <c r="H248" s="1"/>
      <c r="I248" s="1"/>
      <c r="J248" s="1"/>
      <c r="K248" s="1"/>
      <c r="L248" s="1"/>
      <c r="M248" s="1"/>
      <c r="N248" s="1"/>
      <c r="O248" s="1"/>
      <c r="P248" s="1"/>
      <c r="Q248" s="1"/>
    </row>
    <row r="249" spans="1:17" x14ac:dyDescent="0.35">
      <c r="A249" s="1"/>
      <c r="B249" s="1"/>
      <c r="C249" s="1"/>
      <c r="D249" s="1"/>
      <c r="E249" s="1"/>
      <c r="F249" s="1"/>
      <c r="G249" s="1"/>
      <c r="H249" s="1"/>
      <c r="I249" s="1"/>
      <c r="J249" s="1"/>
      <c r="K249" s="1"/>
      <c r="L249" s="1"/>
      <c r="M249" s="1"/>
      <c r="N249" s="1"/>
      <c r="O249" s="1"/>
      <c r="P249" s="1"/>
      <c r="Q249" s="1"/>
    </row>
    <row r="250" spans="1:17" x14ac:dyDescent="0.35">
      <c r="A250" s="1"/>
      <c r="B250" s="1"/>
      <c r="C250" s="1"/>
      <c r="D250" s="1"/>
      <c r="E250" s="1"/>
      <c r="F250" s="1"/>
      <c r="G250" s="1"/>
      <c r="H250" s="1"/>
      <c r="I250" s="1"/>
      <c r="J250" s="1"/>
      <c r="K250" s="1"/>
      <c r="L250" s="1"/>
      <c r="M250" s="1"/>
      <c r="N250" s="1"/>
      <c r="O250" s="1"/>
      <c r="P250" s="1"/>
      <c r="Q250" s="1"/>
    </row>
    <row r="251" spans="1:17" x14ac:dyDescent="0.35">
      <c r="A251" s="1"/>
      <c r="B251" s="1"/>
      <c r="C251" s="1"/>
      <c r="D251" s="1"/>
      <c r="E251" s="1"/>
      <c r="F251" s="1"/>
      <c r="G251" s="1"/>
      <c r="H251" s="1"/>
      <c r="I251" s="1"/>
      <c r="J251" s="1"/>
      <c r="K251" s="1"/>
      <c r="L251" s="1"/>
      <c r="M251" s="1"/>
      <c r="N251" s="1"/>
      <c r="O251" s="1"/>
      <c r="P251" s="1"/>
      <c r="Q251" s="1"/>
    </row>
    <row r="252" spans="1:17" x14ac:dyDescent="0.35">
      <c r="A252" s="1"/>
      <c r="B252" s="1"/>
      <c r="C252" s="1"/>
      <c r="D252" s="1"/>
      <c r="E252" s="1"/>
      <c r="F252" s="1"/>
      <c r="G252" s="1"/>
      <c r="H252" s="1"/>
      <c r="I252" s="1"/>
      <c r="J252" s="1"/>
      <c r="K252" s="1"/>
      <c r="L252" s="1"/>
      <c r="M252" s="1"/>
      <c r="N252" s="1"/>
      <c r="O252" s="1"/>
      <c r="P252" s="1"/>
      <c r="Q252" s="1"/>
    </row>
    <row r="253" spans="1:17" x14ac:dyDescent="0.35">
      <c r="A253" s="1"/>
      <c r="B253" s="1"/>
      <c r="C253" s="1"/>
      <c r="D253" s="1"/>
      <c r="E253" s="1"/>
      <c r="F253" s="1"/>
      <c r="G253" s="1"/>
      <c r="H253" s="1"/>
      <c r="I253" s="1"/>
      <c r="J253" s="1"/>
      <c r="K253" s="1"/>
      <c r="L253" s="1"/>
      <c r="M253" s="1"/>
      <c r="N253" s="1"/>
      <c r="O253" s="1"/>
      <c r="P253" s="1"/>
      <c r="Q253" s="1"/>
    </row>
    <row r="254" spans="1:17" x14ac:dyDescent="0.35">
      <c r="A254" s="1"/>
      <c r="B254" s="1"/>
      <c r="C254" s="1"/>
      <c r="D254" s="1"/>
      <c r="E254" s="1"/>
      <c r="F254" s="1"/>
      <c r="G254" s="1"/>
      <c r="H254" s="1"/>
      <c r="I254" s="1"/>
      <c r="J254" s="1"/>
      <c r="K254" s="1"/>
      <c r="L254" s="1"/>
      <c r="M254" s="1"/>
      <c r="N254" s="1"/>
      <c r="O254" s="1"/>
      <c r="P254" s="1"/>
      <c r="Q254" s="1"/>
    </row>
    <row r="255" spans="1:17" x14ac:dyDescent="0.35">
      <c r="A255" s="1"/>
      <c r="B255" s="1"/>
      <c r="C255" s="1"/>
      <c r="D255" s="1"/>
      <c r="E255" s="1"/>
      <c r="F255" s="1"/>
      <c r="G255" s="1"/>
      <c r="H255" s="1"/>
      <c r="I255" s="1"/>
      <c r="J255" s="1"/>
      <c r="K255" s="1"/>
      <c r="L255" s="1"/>
      <c r="M255" s="1"/>
      <c r="N255" s="1"/>
      <c r="O255" s="1"/>
      <c r="P255" s="1"/>
      <c r="Q255" s="1"/>
    </row>
    <row r="256" spans="1:17" x14ac:dyDescent="0.35">
      <c r="A256" s="1"/>
      <c r="B256" s="1"/>
      <c r="C256" s="1"/>
      <c r="D256" s="1"/>
      <c r="E256" s="1"/>
      <c r="F256" s="1"/>
      <c r="G256" s="1"/>
      <c r="H256" s="1"/>
      <c r="I256" s="1"/>
      <c r="J256" s="1"/>
      <c r="K256" s="1"/>
      <c r="L256" s="1"/>
      <c r="M256" s="1"/>
      <c r="N256" s="1"/>
      <c r="O256" s="1"/>
      <c r="P256" s="1"/>
      <c r="Q256" s="1"/>
    </row>
    <row r="257" spans="1:17" x14ac:dyDescent="0.35">
      <c r="A257" s="1"/>
      <c r="B257" s="1"/>
      <c r="C257" s="1"/>
      <c r="D257" s="1"/>
      <c r="E257" s="1"/>
      <c r="F257" s="1"/>
      <c r="G257" s="1"/>
      <c r="H257" s="1"/>
      <c r="I257" s="1"/>
      <c r="J257" s="1"/>
      <c r="K257" s="1"/>
      <c r="L257" s="1"/>
      <c r="M257" s="1"/>
      <c r="N257" s="1"/>
      <c r="O257" s="1"/>
      <c r="P257" s="1"/>
      <c r="Q257" s="1"/>
    </row>
    <row r="258" spans="1:17" x14ac:dyDescent="0.35">
      <c r="A258" s="1"/>
      <c r="B258" s="1"/>
      <c r="C258" s="1"/>
      <c r="D258" s="1"/>
      <c r="E258" s="1"/>
      <c r="F258" s="1"/>
      <c r="G258" s="1"/>
      <c r="H258" s="1"/>
      <c r="I258" s="1"/>
      <c r="J258" s="1"/>
      <c r="K258" s="1"/>
      <c r="L258" s="1"/>
      <c r="M258" s="1"/>
      <c r="N258" s="1"/>
      <c r="O258" s="1"/>
      <c r="P258" s="1"/>
      <c r="Q258" s="1"/>
    </row>
    <row r="259" spans="1:17" x14ac:dyDescent="0.35">
      <c r="A259" s="1"/>
      <c r="B259" s="1"/>
      <c r="C259" s="1"/>
      <c r="D259" s="1"/>
      <c r="E259" s="1"/>
      <c r="F259" s="1"/>
      <c r="G259" s="1"/>
      <c r="H259" s="1"/>
      <c r="I259" s="1"/>
      <c r="J259" s="1"/>
      <c r="K259" s="1"/>
      <c r="L259" s="1"/>
      <c r="M259" s="1"/>
      <c r="N259" s="1"/>
      <c r="O259" s="1"/>
      <c r="P259" s="1"/>
      <c r="Q259" s="1"/>
    </row>
    <row r="260" spans="1:17" x14ac:dyDescent="0.35">
      <c r="A260" s="1"/>
      <c r="B260" s="1"/>
      <c r="C260" s="1"/>
      <c r="D260" s="1"/>
      <c r="E260" s="1"/>
      <c r="F260" s="1"/>
      <c r="G260" s="1"/>
      <c r="H260" s="1"/>
      <c r="I260" s="1"/>
      <c r="J260" s="1"/>
      <c r="K260" s="1"/>
      <c r="L260" s="1"/>
      <c r="M260" s="1"/>
      <c r="N260" s="1"/>
      <c r="O260" s="1"/>
      <c r="P260" s="1"/>
      <c r="Q260" s="1"/>
    </row>
    <row r="261" spans="1:17" x14ac:dyDescent="0.35">
      <c r="A261" s="1"/>
      <c r="B261" s="1"/>
      <c r="C261" s="1"/>
      <c r="D261" s="1"/>
      <c r="E261" s="1"/>
      <c r="F261" s="1"/>
      <c r="G261" s="1"/>
      <c r="H261" s="1"/>
      <c r="I261" s="1"/>
      <c r="J261" s="1"/>
      <c r="K261" s="1"/>
      <c r="L261" s="1"/>
      <c r="M261" s="1"/>
      <c r="N261" s="1"/>
      <c r="O261" s="1"/>
      <c r="P261" s="1"/>
      <c r="Q261" s="1"/>
    </row>
    <row r="262" spans="1:17" x14ac:dyDescent="0.35">
      <c r="A262" s="1"/>
      <c r="B262" s="1"/>
      <c r="C262" s="1"/>
      <c r="D262" s="1"/>
      <c r="E262" s="1"/>
      <c r="F262" s="1"/>
      <c r="G262" s="1"/>
      <c r="H262" s="1"/>
      <c r="I262" s="1"/>
      <c r="J262" s="1"/>
      <c r="K262" s="1"/>
      <c r="L262" s="1"/>
      <c r="M262" s="1"/>
      <c r="N262" s="1"/>
      <c r="O262" s="1"/>
      <c r="P262" s="1"/>
      <c r="Q262" s="1"/>
    </row>
    <row r="263" spans="1:17" x14ac:dyDescent="0.35">
      <c r="A263" s="1"/>
      <c r="B263" s="1"/>
      <c r="C263" s="1"/>
      <c r="D263" s="1"/>
      <c r="E263" s="1"/>
      <c r="F263" s="1"/>
      <c r="G263" s="1"/>
      <c r="H263" s="1"/>
      <c r="I263" s="1"/>
      <c r="J263" s="1"/>
      <c r="K263" s="1"/>
      <c r="L263" s="1"/>
      <c r="M263" s="1"/>
      <c r="N263" s="1"/>
      <c r="O263" s="1"/>
      <c r="P263" s="1"/>
      <c r="Q263" s="1"/>
    </row>
    <row r="264" spans="1:17" x14ac:dyDescent="0.35">
      <c r="A264" s="1"/>
      <c r="B264" s="1"/>
      <c r="C264" s="1"/>
      <c r="D264" s="1"/>
      <c r="E264" s="1"/>
      <c r="F264" s="1"/>
      <c r="G264" s="1"/>
      <c r="H264" s="1"/>
      <c r="I264" s="1"/>
      <c r="J264" s="1"/>
      <c r="K264" s="1"/>
      <c r="L264" s="1"/>
      <c r="M264" s="1"/>
      <c r="N264" s="1"/>
      <c r="O264" s="1"/>
      <c r="P264" s="1"/>
      <c r="Q264" s="1"/>
    </row>
    <row r="265" spans="1:17" x14ac:dyDescent="0.35">
      <c r="A265" s="1"/>
      <c r="B265" s="1"/>
      <c r="C265" s="1"/>
      <c r="D265" s="1"/>
      <c r="E265" s="1"/>
      <c r="F265" s="1"/>
      <c r="G265" s="1"/>
      <c r="H265" s="1"/>
      <c r="I265" s="1"/>
      <c r="J265" s="1"/>
      <c r="K265" s="1"/>
      <c r="L265" s="1"/>
      <c r="M265" s="1"/>
      <c r="N265" s="1"/>
      <c r="O265" s="1"/>
      <c r="P265" s="1"/>
      <c r="Q265" s="1"/>
    </row>
    <row r="266" spans="1:17" x14ac:dyDescent="0.35">
      <c r="A266" s="1"/>
      <c r="B266" s="1"/>
      <c r="C266" s="1"/>
      <c r="D266" s="1"/>
      <c r="E266" s="1"/>
      <c r="F266" s="1"/>
      <c r="G266" s="1"/>
      <c r="H266" s="1"/>
      <c r="I266" s="1"/>
      <c r="J266" s="1"/>
      <c r="K266" s="1"/>
      <c r="L266" s="1"/>
      <c r="M266" s="1"/>
      <c r="N266" s="1"/>
      <c r="O266" s="1"/>
      <c r="P266" s="1"/>
      <c r="Q266" s="1"/>
    </row>
    <row r="267" spans="1:17" x14ac:dyDescent="0.35">
      <c r="A267" s="1"/>
      <c r="B267" s="1"/>
      <c r="C267" s="1"/>
      <c r="D267" s="1"/>
      <c r="E267" s="1"/>
      <c r="F267" s="1"/>
      <c r="G267" s="1"/>
      <c r="H267" s="1"/>
      <c r="I267" s="1"/>
      <c r="J267" s="1"/>
      <c r="K267" s="1"/>
      <c r="L267" s="1"/>
      <c r="M267" s="1"/>
      <c r="N267" s="1"/>
      <c r="O267" s="1"/>
      <c r="P267" s="1"/>
      <c r="Q267" s="1"/>
    </row>
    <row r="268" spans="1:17" x14ac:dyDescent="0.35">
      <c r="A268" s="1"/>
      <c r="B268" s="1"/>
      <c r="C268" s="1"/>
      <c r="D268" s="1"/>
      <c r="E268" s="1"/>
      <c r="F268" s="1"/>
      <c r="G268" s="1"/>
      <c r="H268" s="1"/>
      <c r="I268" s="1"/>
      <c r="J268" s="1"/>
      <c r="K268" s="1"/>
      <c r="L268" s="1"/>
      <c r="M268" s="1"/>
      <c r="N268" s="1"/>
      <c r="O268" s="1"/>
      <c r="P268" s="1"/>
      <c r="Q268" s="1"/>
    </row>
    <row r="269" spans="1:17" x14ac:dyDescent="0.35">
      <c r="A269" s="1"/>
      <c r="B269" s="1"/>
      <c r="C269" s="1"/>
      <c r="D269" s="1"/>
      <c r="E269" s="1"/>
      <c r="F269" s="1"/>
      <c r="G269" s="1"/>
      <c r="H269" s="1"/>
      <c r="I269" s="1"/>
      <c r="J269" s="1"/>
      <c r="K269" s="1"/>
      <c r="L269" s="1"/>
      <c r="M269" s="1"/>
      <c r="N269" s="1"/>
      <c r="O269" s="1"/>
      <c r="P269" s="1"/>
      <c r="Q269" s="1"/>
    </row>
    <row r="270" spans="1:17" x14ac:dyDescent="0.35">
      <c r="A270" s="1"/>
      <c r="B270" s="1"/>
      <c r="C270" s="1"/>
      <c r="D270" s="1"/>
      <c r="E270" s="1"/>
      <c r="F270" s="1"/>
      <c r="G270" s="1"/>
      <c r="H270" s="1"/>
      <c r="I270" s="1"/>
      <c r="J270" s="1"/>
      <c r="K270" s="1"/>
      <c r="L270" s="1"/>
      <c r="M270" s="1"/>
      <c r="N270" s="1"/>
      <c r="O270" s="1"/>
      <c r="P270" s="1"/>
      <c r="Q270" s="1"/>
    </row>
    <row r="271" spans="1:17" x14ac:dyDescent="0.35">
      <c r="A271" s="1"/>
      <c r="B271" s="1"/>
      <c r="C271" s="1"/>
      <c r="D271" s="1"/>
      <c r="E271" s="1"/>
      <c r="F271" s="1"/>
      <c r="G271" s="1"/>
      <c r="H271" s="1"/>
      <c r="I271" s="1"/>
      <c r="J271" s="1"/>
      <c r="K271" s="1"/>
      <c r="L271" s="1"/>
      <c r="M271" s="1"/>
      <c r="N271" s="1"/>
      <c r="O271" s="1"/>
      <c r="P271" s="1"/>
      <c r="Q271" s="1"/>
    </row>
    <row r="272" spans="1:17" x14ac:dyDescent="0.35">
      <c r="A272" s="1"/>
      <c r="B272" s="1"/>
      <c r="C272" s="1"/>
      <c r="D272" s="1"/>
      <c r="E272" s="1"/>
      <c r="F272" s="1"/>
      <c r="G272" s="1"/>
      <c r="H272" s="1"/>
      <c r="I272" s="1"/>
      <c r="J272" s="1"/>
      <c r="K272" s="1"/>
      <c r="L272" s="1"/>
      <c r="M272" s="1"/>
      <c r="N272" s="1"/>
      <c r="O272" s="1"/>
      <c r="P272" s="1"/>
      <c r="Q272" s="1"/>
    </row>
    <row r="273" spans="1:17" x14ac:dyDescent="0.35">
      <c r="A273" s="1"/>
      <c r="B273" s="1"/>
      <c r="C273" s="1"/>
      <c r="D273" s="1"/>
      <c r="E273" s="1"/>
      <c r="F273" s="1"/>
      <c r="G273" s="1"/>
      <c r="H273" s="1"/>
      <c r="I273" s="1"/>
      <c r="J273" s="1"/>
      <c r="K273" s="1"/>
      <c r="L273" s="1"/>
      <c r="M273" s="1"/>
      <c r="N273" s="1"/>
      <c r="O273" s="1"/>
      <c r="P273" s="1"/>
      <c r="Q273" s="1"/>
    </row>
    <row r="274" spans="1:17" x14ac:dyDescent="0.35">
      <c r="A274" s="1"/>
      <c r="B274" s="1"/>
      <c r="C274" s="1"/>
      <c r="D274" s="1"/>
      <c r="E274" s="1"/>
      <c r="F274" s="1"/>
      <c r="G274" s="1"/>
      <c r="H274" s="1"/>
      <c r="I274" s="1"/>
      <c r="J274" s="1"/>
      <c r="K274" s="1"/>
      <c r="L274" s="1"/>
      <c r="M274" s="1"/>
      <c r="N274" s="1"/>
      <c r="O274" s="1"/>
      <c r="P274" s="1"/>
      <c r="Q274" s="1"/>
    </row>
    <row r="275" spans="1:17" x14ac:dyDescent="0.35">
      <c r="A275" s="1"/>
      <c r="B275" s="1"/>
      <c r="C275" s="1"/>
      <c r="D275" s="1"/>
      <c r="E275" s="1"/>
      <c r="F275" s="1"/>
      <c r="G275" s="1"/>
      <c r="H275" s="1"/>
      <c r="I275" s="1"/>
      <c r="J275" s="1"/>
      <c r="K275" s="1"/>
      <c r="L275" s="1"/>
      <c r="M275" s="1"/>
      <c r="N275" s="1"/>
      <c r="O275" s="1"/>
      <c r="P275" s="1"/>
      <c r="Q275" s="1"/>
    </row>
    <row r="276" spans="1:17" x14ac:dyDescent="0.35">
      <c r="A276" s="1"/>
      <c r="B276" s="1"/>
      <c r="C276" s="1"/>
      <c r="D276" s="1"/>
      <c r="E276" s="1"/>
      <c r="F276" s="1"/>
      <c r="G276" s="1"/>
      <c r="H276" s="1"/>
      <c r="I276" s="1"/>
      <c r="J276" s="1"/>
      <c r="K276" s="1"/>
      <c r="L276" s="1"/>
      <c r="M276" s="1"/>
      <c r="N276" s="1"/>
      <c r="O276" s="1"/>
      <c r="P276" s="1"/>
      <c r="Q276" s="1"/>
    </row>
    <row r="277" spans="1:17" x14ac:dyDescent="0.35">
      <c r="A277" s="1"/>
      <c r="B277" s="1"/>
      <c r="C277" s="1"/>
      <c r="D277" s="1"/>
      <c r="E277" s="1"/>
      <c r="F277" s="1"/>
      <c r="G277" s="1"/>
      <c r="H277" s="1"/>
      <c r="I277" s="1"/>
      <c r="J277" s="1"/>
      <c r="K277" s="1"/>
      <c r="L277" s="1"/>
      <c r="M277" s="1"/>
      <c r="N277" s="1"/>
      <c r="O277" s="1"/>
      <c r="P277" s="1"/>
      <c r="Q277" s="1"/>
    </row>
    <row r="278" spans="1:17" x14ac:dyDescent="0.35">
      <c r="A278" s="1"/>
      <c r="B278" s="1"/>
      <c r="C278" s="1"/>
      <c r="D278" s="1"/>
      <c r="E278" s="1"/>
      <c r="F278" s="1"/>
      <c r="G278" s="1"/>
      <c r="H278" s="1"/>
      <c r="I278" s="1"/>
      <c r="J278" s="1"/>
      <c r="K278" s="1"/>
      <c r="L278" s="1"/>
      <c r="M278" s="1"/>
      <c r="N278" s="1"/>
      <c r="O278" s="1"/>
      <c r="P278" s="1"/>
      <c r="Q278" s="1"/>
    </row>
    <row r="279" spans="1:17" x14ac:dyDescent="0.35">
      <c r="A279" s="1"/>
      <c r="B279" s="1"/>
      <c r="C279" s="1"/>
      <c r="D279" s="1"/>
      <c r="E279" s="1"/>
      <c r="F279" s="1"/>
      <c r="G279" s="1"/>
      <c r="H279" s="1"/>
      <c r="I279" s="1"/>
      <c r="J279" s="1"/>
      <c r="K279" s="1"/>
      <c r="L279" s="1"/>
      <c r="M279" s="1"/>
      <c r="N279" s="1"/>
      <c r="O279" s="1"/>
      <c r="P279" s="1"/>
      <c r="Q279" s="1"/>
    </row>
    <row r="280" spans="1:17" x14ac:dyDescent="0.35">
      <c r="A280" s="1"/>
      <c r="B280" s="1"/>
      <c r="C280" s="1"/>
      <c r="D280" s="1"/>
      <c r="E280" s="1"/>
      <c r="F280" s="1"/>
      <c r="G280" s="1"/>
      <c r="H280" s="1"/>
      <c r="I280" s="1"/>
      <c r="J280" s="1"/>
      <c r="K280" s="1"/>
      <c r="L280" s="1"/>
      <c r="M280" s="1"/>
      <c r="N280" s="1"/>
      <c r="O280" s="1"/>
      <c r="P280" s="1"/>
      <c r="Q280" s="1"/>
    </row>
    <row r="281" spans="1:17" x14ac:dyDescent="0.35">
      <c r="A281" s="1"/>
      <c r="B281" s="1"/>
      <c r="C281" s="1"/>
      <c r="D281" s="1"/>
      <c r="E281" s="1"/>
      <c r="F281" s="1"/>
      <c r="G281" s="1"/>
      <c r="H281" s="1"/>
      <c r="I281" s="1"/>
      <c r="J281" s="1"/>
      <c r="K281" s="1"/>
      <c r="L281" s="1"/>
      <c r="M281" s="1"/>
      <c r="N281" s="1"/>
      <c r="O281" s="1"/>
      <c r="P281" s="1"/>
      <c r="Q281" s="1"/>
    </row>
    <row r="282" spans="1:17" x14ac:dyDescent="0.35">
      <c r="A282" s="1"/>
      <c r="B282" s="1"/>
      <c r="C282" s="1"/>
      <c r="D282" s="1"/>
      <c r="E282" s="1"/>
      <c r="F282" s="1"/>
      <c r="G282" s="1"/>
      <c r="H282" s="1"/>
      <c r="I282" s="1"/>
      <c r="J282" s="1"/>
      <c r="K282" s="1"/>
      <c r="L282" s="1"/>
      <c r="M282" s="1"/>
      <c r="N282" s="1"/>
      <c r="O282" s="1"/>
      <c r="P282" s="1"/>
      <c r="Q282" s="1"/>
    </row>
    <row r="283" spans="1:17" x14ac:dyDescent="0.35">
      <c r="A283" s="1"/>
      <c r="B283" s="1"/>
      <c r="C283" s="1"/>
      <c r="D283" s="1"/>
      <c r="E283" s="1"/>
      <c r="F283" s="1"/>
      <c r="G283" s="1"/>
      <c r="H283" s="1"/>
      <c r="I283" s="1"/>
      <c r="J283" s="1"/>
      <c r="K283" s="1"/>
      <c r="L283" s="1"/>
      <c r="M283" s="1"/>
      <c r="N283" s="1"/>
      <c r="O283" s="1"/>
      <c r="P283" s="1"/>
      <c r="Q283" s="1"/>
    </row>
    <row r="284" spans="1:17" x14ac:dyDescent="0.35">
      <c r="A284" s="1"/>
      <c r="B284" s="1"/>
      <c r="C284" s="1"/>
      <c r="D284" s="1"/>
      <c r="E284" s="1"/>
      <c r="F284" s="1"/>
      <c r="G284" s="1"/>
      <c r="H284" s="1"/>
      <c r="I284" s="1"/>
      <c r="J284" s="1"/>
      <c r="K284" s="1"/>
      <c r="L284" s="1"/>
      <c r="M284" s="1"/>
      <c r="N284" s="1"/>
      <c r="O284" s="1"/>
      <c r="P284" s="1"/>
      <c r="Q284" s="1"/>
    </row>
    <row r="285" spans="1:17" x14ac:dyDescent="0.35">
      <c r="A285" s="1"/>
      <c r="B285" s="1"/>
      <c r="C285" s="1"/>
      <c r="D285" s="1"/>
      <c r="E285" s="1"/>
      <c r="F285" s="1"/>
      <c r="G285" s="1"/>
      <c r="H285" s="1"/>
      <c r="I285" s="1"/>
      <c r="J285" s="1"/>
      <c r="K285" s="1"/>
      <c r="L285" s="1"/>
      <c r="M285" s="1"/>
      <c r="N285" s="1"/>
      <c r="O285" s="1"/>
      <c r="P285" s="1"/>
      <c r="Q285" s="1"/>
    </row>
    <row r="286" spans="1:17" x14ac:dyDescent="0.35">
      <c r="A286" s="1"/>
      <c r="B286" s="1"/>
      <c r="C286" s="1"/>
      <c r="D286" s="1"/>
      <c r="E286" s="1"/>
      <c r="F286" s="1"/>
      <c r="G286" s="1"/>
      <c r="H286" s="1"/>
      <c r="I286" s="1"/>
      <c r="J286" s="1"/>
      <c r="K286" s="1"/>
      <c r="L286" s="1"/>
      <c r="M286" s="1"/>
      <c r="N286" s="1"/>
      <c r="O286" s="1"/>
      <c r="P286" s="1"/>
      <c r="Q286" s="1"/>
    </row>
    <row r="287" spans="1:17" x14ac:dyDescent="0.35">
      <c r="A287" s="1"/>
      <c r="B287" s="1"/>
      <c r="C287" s="1"/>
      <c r="D287" s="1"/>
      <c r="E287" s="1"/>
      <c r="F287" s="1"/>
      <c r="G287" s="1"/>
      <c r="H287" s="1"/>
      <c r="I287" s="1"/>
      <c r="J287" s="1"/>
      <c r="K287" s="1"/>
      <c r="L287" s="1"/>
      <c r="M287" s="1"/>
      <c r="N287" s="1"/>
      <c r="O287" s="1"/>
      <c r="P287" s="1"/>
      <c r="Q287" s="1"/>
    </row>
    <row r="288" spans="1:17" x14ac:dyDescent="0.35">
      <c r="A288" s="1"/>
      <c r="B288" s="1"/>
      <c r="C288" s="1"/>
      <c r="D288" s="1"/>
      <c r="E288" s="1"/>
      <c r="F288" s="1"/>
      <c r="G288" s="1"/>
      <c r="H288" s="1"/>
      <c r="I288" s="1"/>
      <c r="J288" s="1"/>
      <c r="K288" s="1"/>
      <c r="L288" s="1"/>
      <c r="M288" s="1"/>
      <c r="N288" s="1"/>
      <c r="O288" s="1"/>
      <c r="P288" s="1"/>
      <c r="Q288" s="1"/>
    </row>
    <row r="289" spans="1:17" x14ac:dyDescent="0.35">
      <c r="A289" s="1"/>
      <c r="B289" s="1"/>
      <c r="C289" s="1"/>
      <c r="D289" s="1"/>
      <c r="E289" s="1"/>
      <c r="F289" s="1"/>
      <c r="G289" s="1"/>
      <c r="H289" s="1"/>
      <c r="I289" s="1"/>
      <c r="J289" s="1"/>
      <c r="K289" s="1"/>
      <c r="L289" s="1"/>
      <c r="M289" s="1"/>
      <c r="N289" s="1"/>
      <c r="O289" s="1"/>
      <c r="P289" s="1"/>
      <c r="Q289" s="1"/>
    </row>
    <row r="290" spans="1:17" x14ac:dyDescent="0.35">
      <c r="A290" s="1"/>
      <c r="B290" s="1"/>
      <c r="C290" s="1"/>
      <c r="D290" s="1"/>
      <c r="E290" s="1"/>
      <c r="F290" s="1"/>
      <c r="G290" s="1"/>
      <c r="H290" s="1"/>
      <c r="I290" s="1"/>
      <c r="J290" s="1"/>
      <c r="K290" s="1"/>
      <c r="L290" s="1"/>
      <c r="M290" s="1"/>
      <c r="N290" s="1"/>
      <c r="O290" s="1"/>
      <c r="P290" s="1"/>
      <c r="Q290" s="1"/>
    </row>
    <row r="291" spans="1:17" x14ac:dyDescent="0.35">
      <c r="A291" s="1"/>
      <c r="B291" s="1"/>
      <c r="C291" s="1"/>
      <c r="D291" s="1"/>
      <c r="E291" s="1"/>
      <c r="F291" s="1"/>
      <c r="G291" s="1"/>
      <c r="H291" s="1"/>
      <c r="I291" s="1"/>
      <c r="J291" s="1"/>
      <c r="K291" s="1"/>
      <c r="L291" s="1"/>
      <c r="M291" s="1"/>
      <c r="N291" s="1"/>
      <c r="O291" s="1"/>
      <c r="P291" s="1"/>
      <c r="Q291" s="1"/>
    </row>
    <row r="292" spans="1:17" x14ac:dyDescent="0.35">
      <c r="A292" s="1"/>
      <c r="B292" s="1"/>
      <c r="C292" s="1"/>
      <c r="D292" s="1"/>
      <c r="E292" s="1"/>
      <c r="F292" s="1"/>
      <c r="G292" s="1"/>
      <c r="H292" s="1"/>
      <c r="I292" s="1"/>
      <c r="J292" s="1"/>
      <c r="K292" s="1"/>
      <c r="L292" s="1"/>
      <c r="M292" s="1"/>
      <c r="N292" s="1"/>
      <c r="O292" s="1"/>
      <c r="P292" s="1"/>
      <c r="Q292" s="1"/>
    </row>
    <row r="293" spans="1:17" x14ac:dyDescent="0.35">
      <c r="A293" s="1"/>
      <c r="B293" s="1"/>
      <c r="C293" s="1"/>
      <c r="D293" s="1"/>
      <c r="E293" s="1"/>
      <c r="F293" s="1"/>
      <c r="G293" s="1"/>
      <c r="H293" s="1"/>
      <c r="I293" s="1"/>
      <c r="J293" s="1"/>
      <c r="K293" s="1"/>
      <c r="L293" s="1"/>
      <c r="M293" s="1"/>
      <c r="N293" s="1"/>
      <c r="O293" s="1"/>
      <c r="P293" s="1"/>
      <c r="Q293" s="1"/>
    </row>
    <row r="294" spans="1:17" x14ac:dyDescent="0.35">
      <c r="A294" s="1"/>
      <c r="B294" s="1"/>
      <c r="C294" s="1"/>
      <c r="D294" s="1"/>
      <c r="E294" s="1"/>
      <c r="F294" s="1"/>
      <c r="G294" s="1"/>
      <c r="H294" s="1"/>
      <c r="I294" s="1"/>
      <c r="J294" s="1"/>
      <c r="K294" s="1"/>
      <c r="L294" s="1"/>
      <c r="M294" s="1"/>
      <c r="N294" s="1"/>
      <c r="O294" s="1"/>
      <c r="P294" s="1"/>
      <c r="Q294" s="1"/>
    </row>
    <row r="295" spans="1:17" x14ac:dyDescent="0.35">
      <c r="A295" s="1"/>
      <c r="B295" s="1"/>
      <c r="C295" s="1"/>
      <c r="D295" s="1"/>
      <c r="E295" s="1"/>
      <c r="F295" s="1"/>
      <c r="G295" s="1"/>
      <c r="H295" s="1"/>
      <c r="I295" s="1"/>
      <c r="J295" s="1"/>
      <c r="K295" s="1"/>
      <c r="L295" s="1"/>
      <c r="M295" s="1"/>
      <c r="N295" s="1"/>
      <c r="O295" s="1"/>
      <c r="P295" s="1"/>
      <c r="Q295" s="1"/>
    </row>
    <row r="296" spans="1:17" x14ac:dyDescent="0.35">
      <c r="A296" s="1"/>
      <c r="B296" s="1"/>
      <c r="C296" s="1"/>
      <c r="D296" s="1"/>
      <c r="E296" s="1"/>
      <c r="F296" s="1"/>
      <c r="G296" s="1"/>
      <c r="H296" s="1"/>
      <c r="I296" s="1"/>
      <c r="J296" s="1"/>
      <c r="K296" s="1"/>
      <c r="L296" s="1"/>
      <c r="M296" s="1"/>
      <c r="N296" s="1"/>
      <c r="O296" s="1"/>
      <c r="P296" s="1"/>
      <c r="Q296" s="1"/>
    </row>
    <row r="297" spans="1:17" x14ac:dyDescent="0.35">
      <c r="A297" s="1"/>
      <c r="B297" s="1"/>
      <c r="C297" s="1"/>
      <c r="D297" s="1"/>
      <c r="E297" s="1"/>
      <c r="F297" s="1"/>
      <c r="G297" s="1"/>
      <c r="H297" s="1"/>
      <c r="I297" s="1"/>
      <c r="J297" s="1"/>
      <c r="K297" s="1"/>
      <c r="L297" s="1"/>
      <c r="M297" s="1"/>
      <c r="N297" s="1"/>
      <c r="O297" s="1"/>
      <c r="P297" s="1"/>
      <c r="Q297" s="1"/>
    </row>
    <row r="298" spans="1:17" x14ac:dyDescent="0.35">
      <c r="A298" s="1"/>
      <c r="B298" s="1"/>
      <c r="C298" s="1"/>
      <c r="D298" s="1"/>
      <c r="E298" s="1"/>
      <c r="F298" s="1"/>
      <c r="G298" s="1"/>
      <c r="H298" s="1"/>
      <c r="I298" s="1"/>
      <c r="J298" s="1"/>
      <c r="K298" s="1"/>
      <c r="L298" s="1"/>
      <c r="M298" s="1"/>
      <c r="N298" s="1"/>
      <c r="O298" s="1"/>
      <c r="P298" s="1"/>
      <c r="Q298" s="1"/>
    </row>
    <row r="299" spans="1:17" x14ac:dyDescent="0.35">
      <c r="A299" s="1"/>
      <c r="B299" s="1"/>
      <c r="C299" s="1"/>
      <c r="D299" s="1"/>
      <c r="E299" s="1"/>
      <c r="F299" s="1"/>
      <c r="G299" s="1"/>
      <c r="H299" s="1"/>
      <c r="I299" s="1"/>
      <c r="J299" s="1"/>
      <c r="K299" s="1"/>
      <c r="L299" s="1"/>
      <c r="M299" s="1"/>
      <c r="N299" s="1"/>
      <c r="O299" s="1"/>
      <c r="P299" s="1"/>
      <c r="Q299" s="1"/>
    </row>
    <row r="300" spans="1:17" x14ac:dyDescent="0.35">
      <c r="A300" s="1"/>
      <c r="B300" s="1"/>
      <c r="C300" s="1"/>
      <c r="D300" s="1"/>
      <c r="E300" s="1"/>
      <c r="F300" s="1"/>
      <c r="G300" s="1"/>
      <c r="H300" s="1"/>
      <c r="I300" s="1"/>
      <c r="J300" s="1"/>
      <c r="K300" s="1"/>
      <c r="L300" s="1"/>
      <c r="M300" s="1"/>
      <c r="N300" s="1"/>
      <c r="O300" s="1"/>
      <c r="P300" s="1"/>
      <c r="Q300" s="1"/>
    </row>
    <row r="301" spans="1:17" x14ac:dyDescent="0.35">
      <c r="A301" s="1"/>
      <c r="B301" s="1"/>
      <c r="C301" s="1"/>
      <c r="D301" s="1"/>
      <c r="E301" s="1"/>
      <c r="F301" s="1"/>
      <c r="G301" s="1"/>
      <c r="H301" s="1"/>
      <c r="I301" s="1"/>
      <c r="J301" s="1"/>
      <c r="K301" s="1"/>
      <c r="L301" s="1"/>
      <c r="M301" s="1"/>
      <c r="N301" s="1"/>
      <c r="O301" s="1"/>
      <c r="P301" s="1"/>
      <c r="Q301" s="1"/>
    </row>
    <row r="302" spans="1:17" x14ac:dyDescent="0.35">
      <c r="A302" s="1"/>
      <c r="B302" s="1"/>
      <c r="C302" s="1"/>
      <c r="D302" s="1"/>
      <c r="E302" s="1"/>
      <c r="F302" s="1"/>
      <c r="G302" s="1"/>
      <c r="H302" s="1"/>
      <c r="I302" s="1"/>
      <c r="J302" s="1"/>
      <c r="K302" s="1"/>
      <c r="L302" s="1"/>
      <c r="M302" s="1"/>
      <c r="N302" s="1"/>
      <c r="O302" s="1"/>
      <c r="P302" s="1"/>
      <c r="Q302" s="1"/>
    </row>
    <row r="303" spans="1:17" x14ac:dyDescent="0.35">
      <c r="A303" s="1"/>
      <c r="B303" s="1"/>
      <c r="C303" s="1"/>
      <c r="D303" s="1"/>
      <c r="E303" s="1"/>
      <c r="F303" s="1"/>
      <c r="G303" s="1"/>
      <c r="H303" s="1"/>
      <c r="I303" s="1"/>
      <c r="J303" s="1"/>
      <c r="K303" s="1"/>
      <c r="L303" s="1"/>
      <c r="M303" s="1"/>
      <c r="N303" s="1"/>
      <c r="O303" s="1"/>
      <c r="P303" s="1"/>
      <c r="Q303" s="1"/>
    </row>
    <row r="304" spans="1:17" x14ac:dyDescent="0.35">
      <c r="A304" s="1"/>
      <c r="B304" s="1"/>
      <c r="C304" s="1"/>
      <c r="D304" s="1"/>
      <c r="E304" s="1"/>
      <c r="F304" s="1"/>
      <c r="G304" s="1"/>
      <c r="H304" s="1"/>
      <c r="I304" s="1"/>
      <c r="J304" s="1"/>
      <c r="K304" s="1"/>
      <c r="L304" s="1"/>
      <c r="M304" s="1"/>
      <c r="N304" s="1"/>
      <c r="O304" s="1"/>
      <c r="P304" s="1"/>
      <c r="Q304" s="1"/>
    </row>
    <row r="305" spans="1:17" x14ac:dyDescent="0.35">
      <c r="A305" s="1"/>
      <c r="B305" s="1"/>
      <c r="C305" s="1"/>
      <c r="D305" s="1"/>
      <c r="E305" s="1"/>
      <c r="F305" s="1"/>
      <c r="G305" s="1"/>
      <c r="H305" s="1"/>
      <c r="I305" s="1"/>
      <c r="J305" s="1"/>
      <c r="K305" s="1"/>
      <c r="L305" s="1"/>
      <c r="M305" s="1"/>
      <c r="N305" s="1"/>
      <c r="O305" s="1"/>
      <c r="P305" s="1"/>
      <c r="Q305" s="1"/>
    </row>
    <row r="306" spans="1:17" x14ac:dyDescent="0.35">
      <c r="A306" s="1"/>
      <c r="B306" s="1"/>
      <c r="C306" s="1"/>
      <c r="D306" s="1"/>
      <c r="E306" s="1"/>
      <c r="F306" s="1"/>
      <c r="G306" s="1"/>
      <c r="H306" s="1"/>
      <c r="I306" s="1"/>
      <c r="J306" s="1"/>
      <c r="K306" s="1"/>
      <c r="L306" s="1"/>
      <c r="M306" s="1"/>
      <c r="N306" s="1"/>
      <c r="O306" s="1"/>
      <c r="P306" s="1"/>
      <c r="Q306" s="1"/>
    </row>
    <row r="307" spans="1:17" x14ac:dyDescent="0.35">
      <c r="A307" s="1"/>
      <c r="B307" s="1"/>
      <c r="C307" s="1"/>
      <c r="D307" s="1"/>
      <c r="E307" s="1"/>
      <c r="F307" s="1"/>
      <c r="G307" s="1"/>
      <c r="H307" s="1"/>
      <c r="I307" s="1"/>
      <c r="J307" s="1"/>
      <c r="K307" s="1"/>
      <c r="L307" s="1"/>
      <c r="M307" s="1"/>
      <c r="N307" s="1"/>
      <c r="O307" s="1"/>
      <c r="P307" s="1"/>
      <c r="Q307" s="1"/>
    </row>
    <row r="308" spans="1:17" x14ac:dyDescent="0.35">
      <c r="A308" s="1"/>
      <c r="B308" s="1"/>
      <c r="C308" s="1"/>
      <c r="D308" s="1"/>
      <c r="E308" s="1"/>
      <c r="F308" s="1"/>
      <c r="G308" s="1"/>
      <c r="H308" s="1"/>
      <c r="I308" s="1"/>
      <c r="J308" s="1"/>
      <c r="K308" s="1"/>
      <c r="L308" s="1"/>
      <c r="M308" s="1"/>
      <c r="N308" s="1"/>
      <c r="O308" s="1"/>
      <c r="P308" s="1"/>
      <c r="Q308" s="1"/>
    </row>
    <row r="309" spans="1:17" x14ac:dyDescent="0.35">
      <c r="A309" s="1"/>
      <c r="B309" s="1"/>
      <c r="C309" s="1"/>
      <c r="D309" s="1"/>
      <c r="E309" s="1"/>
      <c r="F309" s="1"/>
      <c r="G309" s="1"/>
      <c r="H309" s="1"/>
      <c r="I309" s="1"/>
      <c r="J309" s="1"/>
      <c r="K309" s="1"/>
      <c r="L309" s="1"/>
      <c r="M309" s="1"/>
      <c r="N309" s="1"/>
      <c r="O309" s="1"/>
      <c r="P309" s="1"/>
      <c r="Q309" s="1"/>
    </row>
    <row r="310" spans="1:17" x14ac:dyDescent="0.35">
      <c r="A310" s="1"/>
      <c r="B310" s="1"/>
      <c r="C310" s="1"/>
      <c r="D310" s="1"/>
      <c r="E310" s="1"/>
      <c r="F310" s="1"/>
      <c r="G310" s="1"/>
      <c r="H310" s="1"/>
      <c r="I310" s="1"/>
      <c r="J310" s="1"/>
      <c r="K310" s="1"/>
      <c r="L310" s="1"/>
      <c r="M310" s="1"/>
      <c r="N310" s="1"/>
      <c r="O310" s="1"/>
      <c r="P310" s="1"/>
      <c r="Q310" s="1"/>
    </row>
    <row r="311" spans="1:17" x14ac:dyDescent="0.35">
      <c r="A311" s="1"/>
      <c r="B311" s="1"/>
      <c r="C311" s="1"/>
      <c r="D311" s="1"/>
      <c r="E311" s="1"/>
      <c r="F311" s="1"/>
      <c r="G311" s="1"/>
      <c r="H311" s="1"/>
      <c r="I311" s="1"/>
      <c r="J311" s="1"/>
      <c r="K311" s="1"/>
      <c r="L311" s="1"/>
      <c r="M311" s="1"/>
      <c r="N311" s="1"/>
      <c r="O311" s="1"/>
      <c r="P311" s="1"/>
      <c r="Q311" s="1"/>
    </row>
    <row r="312" spans="1:17" x14ac:dyDescent="0.35">
      <c r="A312" s="1"/>
      <c r="B312" s="1"/>
      <c r="C312" s="1"/>
      <c r="D312" s="1"/>
      <c r="E312" s="1"/>
      <c r="F312" s="1"/>
      <c r="G312" s="1"/>
      <c r="H312" s="1"/>
      <c r="I312" s="1"/>
      <c r="J312" s="1"/>
      <c r="K312" s="1"/>
      <c r="L312" s="1"/>
      <c r="M312" s="1"/>
      <c r="N312" s="1"/>
      <c r="O312" s="1"/>
      <c r="P312" s="1"/>
      <c r="Q312" s="1"/>
    </row>
    <row r="313" spans="1:17" x14ac:dyDescent="0.35">
      <c r="A313" s="1"/>
      <c r="B313" s="1"/>
      <c r="C313" s="1"/>
      <c r="D313" s="1"/>
      <c r="E313" s="1"/>
      <c r="F313" s="1"/>
      <c r="G313" s="1"/>
      <c r="H313" s="1"/>
      <c r="I313" s="1"/>
      <c r="J313" s="1"/>
      <c r="K313" s="1"/>
      <c r="L313" s="1"/>
      <c r="M313" s="1"/>
      <c r="N313" s="1"/>
      <c r="O313" s="1"/>
      <c r="P313" s="1"/>
      <c r="Q313" s="1"/>
    </row>
    <row r="314" spans="1:17" x14ac:dyDescent="0.35">
      <c r="A314" s="1"/>
      <c r="B314" s="1"/>
      <c r="C314" s="1"/>
      <c r="D314" s="1"/>
      <c r="E314" s="1"/>
      <c r="F314" s="1"/>
      <c r="G314" s="1"/>
      <c r="H314" s="1"/>
      <c r="I314" s="1"/>
      <c r="J314" s="1"/>
      <c r="K314" s="1"/>
      <c r="L314" s="1"/>
      <c r="M314" s="1"/>
      <c r="N314" s="1"/>
      <c r="O314" s="1"/>
      <c r="P314" s="1"/>
      <c r="Q314" s="1"/>
    </row>
    <row r="315" spans="1:17" x14ac:dyDescent="0.35">
      <c r="A315" s="1"/>
      <c r="B315" s="1"/>
      <c r="C315" s="1"/>
      <c r="D315" s="1"/>
      <c r="E315" s="1"/>
      <c r="F315" s="1"/>
      <c r="G315" s="1"/>
      <c r="H315" s="1"/>
      <c r="I315" s="1"/>
      <c r="J315" s="1"/>
      <c r="K315" s="1"/>
      <c r="L315" s="1"/>
      <c r="M315" s="1"/>
      <c r="N315" s="1"/>
      <c r="O315" s="1"/>
      <c r="P315" s="1"/>
      <c r="Q315" s="1"/>
    </row>
    <row r="316" spans="1:17" x14ac:dyDescent="0.35">
      <c r="A316" s="1"/>
      <c r="B316" s="1"/>
      <c r="C316" s="1"/>
      <c r="D316" s="1"/>
      <c r="E316" s="1"/>
      <c r="F316" s="1"/>
      <c r="G316" s="1"/>
      <c r="H316" s="1"/>
      <c r="I316" s="1"/>
      <c r="J316" s="1"/>
      <c r="K316" s="1"/>
      <c r="L316" s="1"/>
      <c r="M316" s="1"/>
      <c r="N316" s="1"/>
      <c r="O316" s="1"/>
      <c r="P316" s="1"/>
      <c r="Q316" s="1"/>
    </row>
    <row r="317" spans="1:17" x14ac:dyDescent="0.35">
      <c r="A317" s="1"/>
      <c r="B317" s="1"/>
      <c r="C317" s="1"/>
      <c r="D317" s="1"/>
      <c r="E317" s="1"/>
      <c r="F317" s="1"/>
      <c r="G317" s="1"/>
      <c r="H317" s="1"/>
      <c r="I317" s="1"/>
      <c r="J317" s="1"/>
      <c r="K317" s="1"/>
      <c r="L317" s="1"/>
      <c r="M317" s="1"/>
      <c r="N317" s="1"/>
      <c r="O317" s="1"/>
      <c r="P317" s="1"/>
      <c r="Q317" s="1"/>
    </row>
    <row r="318" spans="1:17" x14ac:dyDescent="0.35">
      <c r="A318" s="1"/>
      <c r="B318" s="1"/>
      <c r="C318" s="1"/>
      <c r="D318" s="1"/>
      <c r="E318" s="1"/>
      <c r="F318" s="1"/>
      <c r="G318" s="1"/>
      <c r="H318" s="1"/>
      <c r="I318" s="1"/>
      <c r="J318" s="1"/>
      <c r="K318" s="1"/>
      <c r="L318" s="1"/>
      <c r="M318" s="1"/>
      <c r="N318" s="1"/>
      <c r="O318" s="1"/>
      <c r="P318" s="1"/>
      <c r="Q318" s="1"/>
    </row>
    <row r="319" spans="1:17" x14ac:dyDescent="0.35">
      <c r="A319" s="1"/>
      <c r="B319" s="1"/>
      <c r="C319" s="1"/>
      <c r="D319" s="1"/>
      <c r="E319" s="1"/>
      <c r="F319" s="1"/>
      <c r="G319" s="1"/>
      <c r="H319" s="1"/>
      <c r="I319" s="1"/>
      <c r="J319" s="1"/>
      <c r="K319" s="1"/>
      <c r="L319" s="1"/>
      <c r="M319" s="1"/>
      <c r="N319" s="1"/>
      <c r="O319" s="1"/>
      <c r="P319" s="1"/>
      <c r="Q319" s="1"/>
    </row>
    <row r="320" spans="1:17" x14ac:dyDescent="0.35">
      <c r="A320" s="1"/>
      <c r="B320" s="1"/>
      <c r="C320" s="1"/>
      <c r="D320" s="1"/>
      <c r="E320" s="1"/>
      <c r="F320" s="1"/>
      <c r="G320" s="1"/>
      <c r="H320" s="1"/>
      <c r="I320" s="1"/>
      <c r="J320" s="1"/>
      <c r="K320" s="1"/>
      <c r="L320" s="1"/>
      <c r="M320" s="1"/>
      <c r="N320" s="1"/>
      <c r="O320" s="1"/>
      <c r="P320" s="1"/>
      <c r="Q320" s="1"/>
    </row>
    <row r="321" spans="1:17" x14ac:dyDescent="0.35">
      <c r="A321" s="1"/>
      <c r="B321" s="1"/>
      <c r="C321" s="1"/>
      <c r="D321" s="1"/>
      <c r="E321" s="1"/>
      <c r="F321" s="1"/>
      <c r="G321" s="1"/>
      <c r="H321" s="1"/>
      <c r="I321" s="1"/>
      <c r="J321" s="1"/>
      <c r="K321" s="1"/>
      <c r="L321" s="1"/>
      <c r="M321" s="1"/>
      <c r="N321" s="1"/>
      <c r="O321" s="1"/>
      <c r="P321" s="1"/>
      <c r="Q321" s="1"/>
    </row>
    <row r="322" spans="1:17" x14ac:dyDescent="0.35">
      <c r="A322" s="1"/>
      <c r="B322" s="1"/>
      <c r="C322" s="1"/>
      <c r="D322" s="1"/>
      <c r="E322" s="1"/>
      <c r="F322" s="1"/>
      <c r="G322" s="1"/>
      <c r="H322" s="1"/>
      <c r="I322" s="1"/>
      <c r="J322" s="1"/>
      <c r="K322" s="1"/>
      <c r="L322" s="1"/>
      <c r="M322" s="1"/>
      <c r="N322" s="1"/>
      <c r="O322" s="1"/>
      <c r="P322" s="1"/>
      <c r="Q322" s="1"/>
    </row>
    <row r="323" spans="1:17" x14ac:dyDescent="0.35">
      <c r="A323" s="1"/>
      <c r="B323" s="1"/>
      <c r="C323" s="1"/>
      <c r="D323" s="1"/>
      <c r="E323" s="1"/>
      <c r="F323" s="1"/>
      <c r="G323" s="1"/>
      <c r="H323" s="1"/>
      <c r="I323" s="1"/>
      <c r="J323" s="1"/>
      <c r="K323" s="1"/>
      <c r="L323" s="1"/>
      <c r="M323" s="1"/>
      <c r="N323" s="1"/>
      <c r="O323" s="1"/>
      <c r="P323" s="1"/>
      <c r="Q323" s="1"/>
    </row>
    <row r="324" spans="1:17" x14ac:dyDescent="0.35">
      <c r="A324" s="1"/>
      <c r="B324" s="1"/>
      <c r="C324" s="1"/>
      <c r="D324" s="1"/>
      <c r="E324" s="1"/>
      <c r="F324" s="1"/>
      <c r="G324" s="1"/>
      <c r="H324" s="1"/>
      <c r="I324" s="1"/>
      <c r="J324" s="1"/>
      <c r="K324" s="1"/>
      <c r="L324" s="1"/>
      <c r="M324" s="1"/>
      <c r="N324" s="1"/>
      <c r="O324" s="1"/>
      <c r="P324" s="1"/>
      <c r="Q324" s="1"/>
    </row>
    <row r="325" spans="1:17" x14ac:dyDescent="0.35">
      <c r="A325" s="1"/>
      <c r="B325" s="1"/>
      <c r="C325" s="1"/>
      <c r="D325" s="1"/>
      <c r="E325" s="1"/>
      <c r="F325" s="1"/>
      <c r="G325" s="1"/>
      <c r="H325" s="1"/>
      <c r="I325" s="1"/>
      <c r="J325" s="1"/>
      <c r="K325" s="1"/>
      <c r="L325" s="1"/>
      <c r="M325" s="1"/>
      <c r="N325" s="1"/>
      <c r="O325" s="1"/>
      <c r="P325" s="1"/>
      <c r="Q325" s="1"/>
    </row>
    <row r="326" spans="1:17" x14ac:dyDescent="0.35">
      <c r="A326" s="1"/>
      <c r="B326" s="1"/>
      <c r="C326" s="1"/>
      <c r="D326" s="1"/>
      <c r="E326" s="1"/>
      <c r="F326" s="1"/>
      <c r="G326" s="1"/>
      <c r="H326" s="1"/>
      <c r="I326" s="1"/>
      <c r="J326" s="1"/>
      <c r="K326" s="1"/>
      <c r="L326" s="1"/>
      <c r="M326" s="1"/>
      <c r="N326" s="1"/>
      <c r="O326" s="1"/>
      <c r="P326" s="1"/>
      <c r="Q326" s="1"/>
    </row>
    <row r="327" spans="1:17" x14ac:dyDescent="0.35">
      <c r="A327" s="1"/>
      <c r="B327" s="1"/>
      <c r="C327" s="1"/>
      <c r="D327" s="1"/>
      <c r="E327" s="1"/>
      <c r="F327" s="1"/>
      <c r="G327" s="1"/>
      <c r="H327" s="1"/>
      <c r="I327" s="1"/>
      <c r="J327" s="1"/>
      <c r="K327" s="1"/>
      <c r="L327" s="1"/>
      <c r="M327" s="1"/>
      <c r="N327" s="1"/>
      <c r="O327" s="1"/>
      <c r="P327" s="1"/>
      <c r="Q327" s="1"/>
    </row>
    <row r="328" spans="1:17" x14ac:dyDescent="0.35">
      <c r="A328" s="1"/>
      <c r="B328" s="1"/>
      <c r="C328" s="1"/>
      <c r="D328" s="1"/>
      <c r="E328" s="1"/>
      <c r="F328" s="1"/>
      <c r="G328" s="1"/>
      <c r="H328" s="1"/>
      <c r="I328" s="1"/>
      <c r="J328" s="1"/>
      <c r="K328" s="1"/>
      <c r="L328" s="1"/>
      <c r="M328" s="1"/>
      <c r="N328" s="1"/>
      <c r="O328" s="1"/>
      <c r="P328" s="1"/>
      <c r="Q328" s="1"/>
    </row>
    <row r="329" spans="1:17" x14ac:dyDescent="0.35">
      <c r="A329" s="1"/>
      <c r="B329" s="1"/>
      <c r="C329" s="1"/>
      <c r="D329" s="1"/>
      <c r="E329" s="1"/>
      <c r="F329" s="1"/>
      <c r="G329" s="1"/>
      <c r="H329" s="1"/>
      <c r="I329" s="1"/>
      <c r="J329" s="1"/>
      <c r="K329" s="1"/>
      <c r="L329" s="1"/>
      <c r="M329" s="1"/>
      <c r="N329" s="1"/>
      <c r="O329" s="1"/>
      <c r="P329" s="1"/>
      <c r="Q329" s="1"/>
    </row>
    <row r="330" spans="1:17" x14ac:dyDescent="0.35">
      <c r="A330" s="1"/>
      <c r="B330" s="1"/>
      <c r="C330" s="1"/>
      <c r="D330" s="1"/>
      <c r="E330" s="1"/>
      <c r="F330" s="1"/>
      <c r="G330" s="1"/>
      <c r="H330" s="1"/>
      <c r="I330" s="1"/>
      <c r="J330" s="1"/>
      <c r="K330" s="1"/>
      <c r="L330" s="1"/>
      <c r="M330" s="1"/>
      <c r="N330" s="1"/>
      <c r="O330" s="1"/>
      <c r="P330" s="1"/>
      <c r="Q330" s="1"/>
    </row>
    <row r="331" spans="1:17" x14ac:dyDescent="0.35">
      <c r="A331" s="1"/>
      <c r="B331" s="1"/>
      <c r="C331" s="1"/>
      <c r="D331" s="1"/>
      <c r="E331" s="1"/>
      <c r="F331" s="1"/>
      <c r="G331" s="1"/>
      <c r="H331" s="1"/>
      <c r="I331" s="1"/>
      <c r="J331" s="1"/>
      <c r="K331" s="1"/>
      <c r="L331" s="1"/>
      <c r="M331" s="1"/>
      <c r="N331" s="1"/>
      <c r="O331" s="1"/>
      <c r="P331" s="1"/>
      <c r="Q331" s="1"/>
    </row>
    <row r="332" spans="1:17" x14ac:dyDescent="0.35">
      <c r="A332" s="1"/>
      <c r="B332" s="1"/>
      <c r="C332" s="1"/>
      <c r="D332" s="1"/>
      <c r="E332" s="1"/>
      <c r="F332" s="1"/>
      <c r="G332" s="1"/>
      <c r="H332" s="1"/>
      <c r="I332" s="1"/>
      <c r="J332" s="1"/>
      <c r="K332" s="1"/>
      <c r="L332" s="1"/>
      <c r="M332" s="1"/>
      <c r="N332" s="1"/>
      <c r="O332" s="1"/>
      <c r="P332" s="1"/>
      <c r="Q332" s="1"/>
    </row>
    <row r="333" spans="1:17" x14ac:dyDescent="0.35">
      <c r="A333" s="1"/>
      <c r="B333" s="1"/>
      <c r="C333" s="1"/>
      <c r="D333" s="1"/>
      <c r="E333" s="1"/>
      <c r="F333" s="1"/>
      <c r="G333" s="1"/>
      <c r="H333" s="1"/>
      <c r="I333" s="1"/>
      <c r="J333" s="1"/>
      <c r="K333" s="1"/>
      <c r="L333" s="1"/>
      <c r="M333" s="1"/>
      <c r="N333" s="1"/>
      <c r="O333" s="1"/>
      <c r="P333" s="1"/>
      <c r="Q333" s="1"/>
    </row>
    <row r="334" spans="1:17" x14ac:dyDescent="0.35">
      <c r="A334" s="1"/>
      <c r="B334" s="1"/>
      <c r="C334" s="1"/>
      <c r="D334" s="1"/>
      <c r="E334" s="1"/>
      <c r="F334" s="1"/>
      <c r="G334" s="1"/>
      <c r="H334" s="1"/>
      <c r="I334" s="1"/>
      <c r="J334" s="1"/>
      <c r="K334" s="1"/>
      <c r="L334" s="1"/>
      <c r="M334" s="1"/>
      <c r="N334" s="1"/>
      <c r="O334" s="1"/>
      <c r="P334" s="1"/>
      <c r="Q334" s="1"/>
    </row>
    <row r="335" spans="1:17" x14ac:dyDescent="0.35">
      <c r="A335" s="1"/>
      <c r="B335" s="1"/>
      <c r="C335" s="1"/>
      <c r="D335" s="1"/>
      <c r="E335" s="1"/>
      <c r="F335" s="1"/>
      <c r="G335" s="1"/>
      <c r="H335" s="1"/>
      <c r="I335" s="1"/>
      <c r="J335" s="1"/>
      <c r="K335" s="1"/>
      <c r="L335" s="1"/>
      <c r="M335" s="1"/>
      <c r="N335" s="1"/>
      <c r="O335" s="1"/>
      <c r="P335" s="1"/>
      <c r="Q335" s="1"/>
    </row>
    <row r="336" spans="1:17" x14ac:dyDescent="0.35">
      <c r="A336" s="1"/>
      <c r="B336" s="1"/>
      <c r="C336" s="1"/>
      <c r="D336" s="1"/>
      <c r="E336" s="1"/>
      <c r="F336" s="1"/>
      <c r="G336" s="1"/>
      <c r="H336" s="1"/>
      <c r="I336" s="1"/>
      <c r="J336" s="1"/>
      <c r="K336" s="1"/>
      <c r="L336" s="1"/>
      <c r="M336" s="1"/>
      <c r="N336" s="1"/>
      <c r="O336" s="1"/>
      <c r="P336" s="1"/>
      <c r="Q336" s="1"/>
    </row>
    <row r="337" spans="1:17" x14ac:dyDescent="0.35">
      <c r="A337" s="1"/>
      <c r="B337" s="1"/>
      <c r="C337" s="1"/>
      <c r="D337" s="1"/>
      <c r="E337" s="1"/>
      <c r="F337" s="1"/>
      <c r="G337" s="1"/>
      <c r="H337" s="1"/>
      <c r="I337" s="1"/>
      <c r="J337" s="1"/>
      <c r="K337" s="1"/>
      <c r="L337" s="1"/>
      <c r="M337" s="1"/>
      <c r="N337" s="1"/>
      <c r="O337" s="1"/>
      <c r="P337" s="1"/>
      <c r="Q337" s="1"/>
    </row>
    <row r="338" spans="1:17" x14ac:dyDescent="0.35">
      <c r="A338" s="1"/>
      <c r="B338" s="1"/>
      <c r="C338" s="1"/>
      <c r="D338" s="1"/>
      <c r="E338" s="1"/>
      <c r="F338" s="1"/>
      <c r="G338" s="1"/>
      <c r="H338" s="1"/>
      <c r="I338" s="1"/>
      <c r="J338" s="1"/>
      <c r="K338" s="1"/>
      <c r="L338" s="1"/>
      <c r="M338" s="1"/>
      <c r="N338" s="1"/>
      <c r="O338" s="1"/>
      <c r="P338" s="1"/>
      <c r="Q338" s="1"/>
    </row>
    <row r="339" spans="1:17" x14ac:dyDescent="0.35">
      <c r="A339" s="1"/>
      <c r="B339" s="1"/>
      <c r="C339" s="1"/>
      <c r="D339" s="1"/>
      <c r="E339" s="1"/>
      <c r="F339" s="1"/>
      <c r="G339" s="1"/>
      <c r="H339" s="1"/>
      <c r="I339" s="1"/>
      <c r="J339" s="1"/>
      <c r="K339" s="1"/>
      <c r="L339" s="1"/>
      <c r="M339" s="1"/>
      <c r="N339" s="1"/>
      <c r="O339" s="1"/>
      <c r="P339" s="1"/>
      <c r="Q339" s="1"/>
    </row>
    <row r="340" spans="1:17" x14ac:dyDescent="0.35">
      <c r="A340" s="1"/>
      <c r="B340" s="1"/>
      <c r="C340" s="1"/>
      <c r="D340" s="1"/>
      <c r="E340" s="1"/>
      <c r="F340" s="1"/>
      <c r="G340" s="1"/>
      <c r="H340" s="1"/>
      <c r="I340" s="1"/>
      <c r="J340" s="1"/>
      <c r="K340" s="1"/>
      <c r="L340" s="1"/>
      <c r="M340" s="1"/>
      <c r="N340" s="1"/>
      <c r="O340" s="1"/>
      <c r="P340" s="1"/>
      <c r="Q340" s="1"/>
    </row>
    <row r="341" spans="1:17" x14ac:dyDescent="0.35">
      <c r="A341" s="1"/>
      <c r="B341" s="1"/>
      <c r="C341" s="1"/>
      <c r="D341" s="1"/>
      <c r="E341" s="1"/>
      <c r="F341" s="1"/>
      <c r="G341" s="1"/>
      <c r="H341" s="1"/>
      <c r="I341" s="1"/>
      <c r="J341" s="1"/>
      <c r="K341" s="1"/>
      <c r="L341" s="1"/>
      <c r="M341" s="1"/>
      <c r="N341" s="1"/>
      <c r="O341" s="1"/>
      <c r="P341" s="1"/>
      <c r="Q341" s="1"/>
    </row>
    <row r="342" spans="1:17" x14ac:dyDescent="0.35">
      <c r="A342" s="1"/>
      <c r="B342" s="1"/>
      <c r="C342" s="1"/>
      <c r="D342" s="1"/>
      <c r="E342" s="1"/>
      <c r="F342" s="1"/>
      <c r="G342" s="1"/>
      <c r="H342" s="1"/>
      <c r="I342" s="1"/>
      <c r="J342" s="1"/>
      <c r="K342" s="1"/>
      <c r="L342" s="1"/>
      <c r="M342" s="1"/>
      <c r="N342" s="1"/>
      <c r="O342" s="1"/>
      <c r="P342" s="1"/>
      <c r="Q342" s="1"/>
    </row>
    <row r="343" spans="1:17" x14ac:dyDescent="0.35">
      <c r="A343" s="1"/>
      <c r="B343" s="1"/>
      <c r="C343" s="1"/>
      <c r="D343" s="1"/>
      <c r="E343" s="1"/>
      <c r="F343" s="1"/>
      <c r="G343" s="1"/>
      <c r="H343" s="1"/>
      <c r="I343" s="1"/>
      <c r="J343" s="1"/>
      <c r="K343" s="1"/>
      <c r="L343" s="1"/>
      <c r="M343" s="1"/>
      <c r="N343" s="1"/>
      <c r="O343" s="1"/>
      <c r="P343" s="1"/>
      <c r="Q343" s="1"/>
    </row>
    <row r="344" spans="1:17" x14ac:dyDescent="0.35">
      <c r="A344" s="1"/>
      <c r="B344" s="1"/>
      <c r="C344" s="1"/>
      <c r="D344" s="1"/>
      <c r="E344" s="1"/>
      <c r="F344" s="1"/>
      <c r="G344" s="1"/>
      <c r="H344" s="1"/>
      <c r="I344" s="1"/>
      <c r="J344" s="1"/>
      <c r="K344" s="1"/>
      <c r="L344" s="1"/>
      <c r="M344" s="1"/>
      <c r="N344" s="1"/>
      <c r="O344" s="1"/>
      <c r="P344" s="1"/>
      <c r="Q344" s="1"/>
    </row>
    <row r="345" spans="1:17" x14ac:dyDescent="0.35">
      <c r="A345" s="1"/>
      <c r="B345" s="1"/>
      <c r="C345" s="1"/>
      <c r="D345" s="1"/>
      <c r="E345" s="1"/>
      <c r="F345" s="1"/>
      <c r="G345" s="1"/>
      <c r="H345" s="1"/>
      <c r="I345" s="1"/>
      <c r="J345" s="1"/>
      <c r="K345" s="1"/>
      <c r="L345" s="1"/>
      <c r="M345" s="1"/>
      <c r="N345" s="1"/>
      <c r="O345" s="1"/>
      <c r="P345" s="1"/>
      <c r="Q345" s="1"/>
    </row>
    <row r="346" spans="1:17" x14ac:dyDescent="0.35">
      <c r="A346" s="1"/>
      <c r="B346" s="1"/>
      <c r="C346" s="1"/>
      <c r="D346" s="1"/>
      <c r="E346" s="1"/>
      <c r="F346" s="1"/>
      <c r="G346" s="1"/>
      <c r="H346" s="1"/>
      <c r="I346" s="1"/>
      <c r="J346" s="1"/>
      <c r="K346" s="1"/>
      <c r="L346" s="1"/>
      <c r="M346" s="1"/>
      <c r="N346" s="1"/>
      <c r="O346" s="1"/>
      <c r="P346" s="1"/>
      <c r="Q346" s="1"/>
    </row>
    <row r="347" spans="1:17" x14ac:dyDescent="0.35">
      <c r="A347" s="1"/>
      <c r="B347" s="1"/>
      <c r="C347" s="1"/>
      <c r="D347" s="1"/>
      <c r="E347" s="1"/>
      <c r="F347" s="1"/>
      <c r="G347" s="1"/>
      <c r="H347" s="1"/>
      <c r="I347" s="1"/>
      <c r="J347" s="1"/>
      <c r="K347" s="1"/>
      <c r="L347" s="1"/>
      <c r="M347" s="1"/>
      <c r="N347" s="1"/>
      <c r="O347" s="1"/>
      <c r="P347" s="1"/>
      <c r="Q347" s="1"/>
    </row>
    <row r="348" spans="1:17" x14ac:dyDescent="0.35">
      <c r="A348" s="1"/>
      <c r="B348" s="1"/>
      <c r="C348" s="1"/>
      <c r="D348" s="1"/>
      <c r="E348" s="1"/>
      <c r="F348" s="1"/>
      <c r="G348" s="1"/>
      <c r="H348" s="1"/>
      <c r="I348" s="1"/>
      <c r="J348" s="1"/>
      <c r="K348" s="1"/>
      <c r="L348" s="1"/>
      <c r="M348" s="1"/>
      <c r="N348" s="1"/>
      <c r="O348" s="1"/>
      <c r="P348" s="1"/>
      <c r="Q348" s="1"/>
    </row>
    <row r="349" spans="1:17" x14ac:dyDescent="0.35">
      <c r="A349" s="1"/>
      <c r="B349" s="1"/>
      <c r="C349" s="1"/>
      <c r="D349" s="1"/>
      <c r="E349" s="1"/>
      <c r="F349" s="1"/>
      <c r="G349" s="1"/>
      <c r="H349" s="1"/>
      <c r="I349" s="1"/>
      <c r="J349" s="1"/>
      <c r="K349" s="1"/>
      <c r="L349" s="1"/>
      <c r="M349" s="1"/>
      <c r="N349" s="1"/>
      <c r="O349" s="1"/>
      <c r="P349" s="1"/>
      <c r="Q349" s="1"/>
    </row>
    <row r="350" spans="1:17" x14ac:dyDescent="0.35">
      <c r="A350" s="1"/>
      <c r="B350" s="1"/>
      <c r="C350" s="1"/>
      <c r="D350" s="1"/>
      <c r="E350" s="1"/>
      <c r="F350" s="1"/>
      <c r="G350" s="1"/>
      <c r="H350" s="1"/>
      <c r="I350" s="1"/>
      <c r="J350" s="1"/>
      <c r="K350" s="1"/>
      <c r="L350" s="1"/>
      <c r="M350" s="1"/>
      <c r="N350" s="1"/>
      <c r="O350" s="1"/>
      <c r="P350" s="1"/>
      <c r="Q350" s="1"/>
    </row>
    <row r="351" spans="1:17" x14ac:dyDescent="0.35">
      <c r="A351" s="1"/>
      <c r="B351" s="1"/>
      <c r="C351" s="1"/>
      <c r="D351" s="1"/>
      <c r="E351" s="1"/>
      <c r="F351" s="1"/>
      <c r="G351" s="1"/>
      <c r="H351" s="1"/>
      <c r="I351" s="1"/>
      <c r="J351" s="1"/>
      <c r="K351" s="1"/>
      <c r="L351" s="1"/>
      <c r="M351" s="1"/>
      <c r="N351" s="1"/>
      <c r="O351" s="1"/>
      <c r="P351" s="1"/>
      <c r="Q351" s="1"/>
    </row>
    <row r="352" spans="1:17" x14ac:dyDescent="0.35">
      <c r="A352" s="1"/>
      <c r="B352" s="1"/>
      <c r="C352" s="1"/>
      <c r="D352" s="1"/>
      <c r="E352" s="1"/>
      <c r="F352" s="1"/>
      <c r="G352" s="1"/>
      <c r="H352" s="1"/>
      <c r="I352" s="1"/>
      <c r="J352" s="1"/>
      <c r="K352" s="1"/>
      <c r="L352" s="1"/>
      <c r="M352" s="1"/>
      <c r="N352" s="1"/>
      <c r="O352" s="1"/>
      <c r="P352" s="1"/>
      <c r="Q352" s="1"/>
    </row>
    <row r="353" spans="1:17" x14ac:dyDescent="0.35">
      <c r="A353" s="1"/>
      <c r="B353" s="1"/>
      <c r="C353" s="1"/>
      <c r="D353" s="1"/>
      <c r="E353" s="1"/>
      <c r="F353" s="1"/>
      <c r="G353" s="1"/>
      <c r="H353" s="1"/>
      <c r="I353" s="1"/>
      <c r="J353" s="1"/>
      <c r="K353" s="1"/>
      <c r="L353" s="1"/>
      <c r="M353" s="1"/>
      <c r="N353" s="1"/>
      <c r="O353" s="1"/>
      <c r="P353" s="1"/>
      <c r="Q353" s="1"/>
    </row>
    <row r="354" spans="1:17" x14ac:dyDescent="0.35">
      <c r="A354" s="1"/>
      <c r="B354" s="1"/>
      <c r="C354" s="1"/>
      <c r="D354" s="1"/>
      <c r="E354" s="1"/>
      <c r="F354" s="1"/>
      <c r="G354" s="1"/>
      <c r="H354" s="1"/>
      <c r="I354" s="1"/>
      <c r="J354" s="1"/>
      <c r="K354" s="1"/>
      <c r="L354" s="1"/>
      <c r="M354" s="1"/>
      <c r="N354" s="1"/>
      <c r="O354" s="1"/>
      <c r="P354" s="1"/>
      <c r="Q354" s="1"/>
    </row>
    <row r="355" spans="1:17" x14ac:dyDescent="0.35">
      <c r="A355" s="1"/>
      <c r="B355" s="1"/>
      <c r="C355" s="1"/>
      <c r="D355" s="1"/>
      <c r="E355" s="1"/>
      <c r="F355" s="1"/>
      <c r="G355" s="1"/>
      <c r="H355" s="1"/>
      <c r="I355" s="1"/>
      <c r="J355" s="1"/>
      <c r="K355" s="1"/>
      <c r="L355" s="1"/>
      <c r="M355" s="1"/>
      <c r="N355" s="1"/>
      <c r="O355" s="1"/>
      <c r="P355" s="1"/>
      <c r="Q355" s="1"/>
    </row>
    <row r="356" spans="1:17" x14ac:dyDescent="0.35">
      <c r="A356" s="1"/>
      <c r="B356" s="1"/>
      <c r="C356" s="1"/>
      <c r="D356" s="1"/>
      <c r="E356" s="1"/>
      <c r="F356" s="1"/>
      <c r="G356" s="1"/>
      <c r="H356" s="1"/>
      <c r="I356" s="1"/>
      <c r="J356" s="1"/>
      <c r="K356" s="1"/>
      <c r="L356" s="1"/>
      <c r="M356" s="1"/>
      <c r="N356" s="1"/>
      <c r="O356" s="1"/>
      <c r="P356" s="1"/>
      <c r="Q356" s="1"/>
    </row>
    <row r="357" spans="1:17" x14ac:dyDescent="0.35">
      <c r="A357" s="1"/>
      <c r="B357" s="1"/>
      <c r="C357" s="1"/>
      <c r="D357" s="1"/>
      <c r="E357" s="1"/>
      <c r="F357" s="1"/>
      <c r="G357" s="1"/>
      <c r="H357" s="1"/>
      <c r="I357" s="1"/>
      <c r="J357" s="1"/>
      <c r="K357" s="1"/>
      <c r="L357" s="1"/>
      <c r="M357" s="1"/>
      <c r="N357" s="1"/>
      <c r="O357" s="1"/>
      <c r="P357" s="1"/>
      <c r="Q357" s="1"/>
    </row>
    <row r="358" spans="1:17" x14ac:dyDescent="0.35">
      <c r="A358" s="1"/>
      <c r="B358" s="1"/>
      <c r="C358" s="1"/>
      <c r="D358" s="1"/>
      <c r="E358" s="1"/>
      <c r="F358" s="1"/>
      <c r="G358" s="1"/>
      <c r="H358" s="1"/>
      <c r="I358" s="1"/>
      <c r="J358" s="1"/>
      <c r="K358" s="1"/>
      <c r="L358" s="1"/>
      <c r="M358" s="1"/>
      <c r="N358" s="1"/>
      <c r="O358" s="1"/>
      <c r="P358" s="1"/>
      <c r="Q358" s="1"/>
    </row>
    <row r="359" spans="1:17" x14ac:dyDescent="0.35">
      <c r="A359" s="1"/>
      <c r="B359" s="1"/>
      <c r="C359" s="1"/>
      <c r="D359" s="1"/>
      <c r="E359" s="1"/>
      <c r="F359" s="1"/>
      <c r="G359" s="1"/>
      <c r="H359" s="1"/>
      <c r="I359" s="1"/>
      <c r="J359" s="1"/>
      <c r="K359" s="1"/>
      <c r="L359" s="1"/>
      <c r="M359" s="1"/>
      <c r="N359" s="1"/>
      <c r="O359" s="1"/>
      <c r="P359" s="1"/>
      <c r="Q359" s="1"/>
    </row>
    <row r="360" spans="1:17" x14ac:dyDescent="0.35">
      <c r="A360" s="1"/>
      <c r="B360" s="1"/>
      <c r="C360" s="1"/>
      <c r="D360" s="1"/>
      <c r="E360" s="1"/>
      <c r="F360" s="1"/>
      <c r="G360" s="1"/>
      <c r="H360" s="1"/>
      <c r="I360" s="1"/>
      <c r="J360" s="1"/>
      <c r="K360" s="1"/>
      <c r="L360" s="1"/>
      <c r="M360" s="1"/>
      <c r="N360" s="1"/>
      <c r="O360" s="1"/>
      <c r="P360" s="1"/>
      <c r="Q360" s="1"/>
    </row>
    <row r="361" spans="1:17" x14ac:dyDescent="0.35">
      <c r="A361" s="1"/>
      <c r="B361" s="1"/>
      <c r="C361" s="1"/>
      <c r="D361" s="1"/>
      <c r="E361" s="1"/>
      <c r="F361" s="1"/>
      <c r="G361" s="1"/>
      <c r="H361" s="1"/>
      <c r="I361" s="1"/>
      <c r="J361" s="1"/>
      <c r="K361" s="1"/>
      <c r="L361" s="1"/>
      <c r="M361" s="1"/>
      <c r="N361" s="1"/>
      <c r="O361" s="1"/>
      <c r="P361" s="1"/>
      <c r="Q361" s="1"/>
    </row>
    <row r="362" spans="1:17" x14ac:dyDescent="0.35">
      <c r="A362" s="1"/>
      <c r="B362" s="1"/>
      <c r="C362" s="1"/>
      <c r="D362" s="1"/>
      <c r="E362" s="1"/>
      <c r="F362" s="1"/>
      <c r="G362" s="1"/>
      <c r="H362" s="1"/>
      <c r="I362" s="1"/>
      <c r="J362" s="1"/>
      <c r="K362" s="1"/>
      <c r="L362" s="1"/>
      <c r="M362" s="1"/>
      <c r="N362" s="1"/>
      <c r="O362" s="1"/>
      <c r="P362" s="1"/>
      <c r="Q362" s="1"/>
    </row>
    <row r="363" spans="1:17" x14ac:dyDescent="0.35">
      <c r="A363" s="1"/>
      <c r="B363" s="1"/>
      <c r="C363" s="1"/>
      <c r="D363" s="1"/>
      <c r="E363" s="1"/>
      <c r="F363" s="1"/>
      <c r="G363" s="1"/>
      <c r="H363" s="1"/>
      <c r="I363" s="1"/>
      <c r="J363" s="1"/>
      <c r="K363" s="1"/>
      <c r="L363" s="1"/>
      <c r="M363" s="1"/>
      <c r="N363" s="1"/>
      <c r="O363" s="1"/>
      <c r="P363" s="1"/>
      <c r="Q363" s="1"/>
    </row>
    <row r="364" spans="1:17" x14ac:dyDescent="0.35">
      <c r="A364" s="1"/>
      <c r="B364" s="1"/>
      <c r="C364" s="1"/>
      <c r="D364" s="1"/>
      <c r="E364" s="1"/>
      <c r="F364" s="1"/>
      <c r="G364" s="1"/>
      <c r="H364" s="1"/>
      <c r="I364" s="1"/>
      <c r="J364" s="1"/>
      <c r="K364" s="1"/>
      <c r="L364" s="1"/>
      <c r="M364" s="1"/>
      <c r="N364" s="1"/>
      <c r="O364" s="1"/>
      <c r="P364" s="1"/>
      <c r="Q364" s="1"/>
    </row>
    <row r="365" spans="1:17" x14ac:dyDescent="0.35">
      <c r="A365" s="1"/>
      <c r="B365" s="1"/>
      <c r="C365" s="1"/>
      <c r="D365" s="1"/>
      <c r="E365" s="1"/>
      <c r="F365" s="1"/>
      <c r="G365" s="1"/>
      <c r="H365" s="1"/>
      <c r="I365" s="1"/>
      <c r="J365" s="1"/>
      <c r="K365" s="1"/>
      <c r="L365" s="1"/>
      <c r="M365" s="1"/>
      <c r="N365" s="1"/>
      <c r="O365" s="1"/>
      <c r="P365" s="1"/>
      <c r="Q365" s="1"/>
    </row>
    <row r="366" spans="1:17" x14ac:dyDescent="0.35">
      <c r="A366" s="1"/>
      <c r="B366" s="1"/>
      <c r="C366" s="1"/>
      <c r="D366" s="1"/>
      <c r="E366" s="1"/>
      <c r="F366" s="1"/>
      <c r="G366" s="1"/>
      <c r="H366" s="1"/>
      <c r="I366" s="1"/>
      <c r="J366" s="1"/>
      <c r="K366" s="1"/>
      <c r="L366" s="1"/>
      <c r="M366" s="1"/>
      <c r="N366" s="1"/>
      <c r="O366" s="1"/>
      <c r="P366" s="1"/>
      <c r="Q366" s="1"/>
    </row>
    <row r="367" spans="1:17" x14ac:dyDescent="0.35">
      <c r="A367" s="1"/>
      <c r="B367" s="1"/>
      <c r="C367" s="1"/>
      <c r="D367" s="1"/>
      <c r="E367" s="1"/>
      <c r="F367" s="1"/>
      <c r="G367" s="1"/>
      <c r="H367" s="1"/>
      <c r="I367" s="1"/>
      <c r="J367" s="1"/>
      <c r="K367" s="1"/>
      <c r="L367" s="1"/>
      <c r="M367" s="1"/>
      <c r="N367" s="1"/>
      <c r="O367" s="1"/>
      <c r="P367" s="1"/>
      <c r="Q367" s="1"/>
    </row>
    <row r="368" spans="1:17" x14ac:dyDescent="0.35">
      <c r="A368" s="1"/>
      <c r="B368" s="1"/>
      <c r="C368" s="1"/>
      <c r="D368" s="1"/>
      <c r="E368" s="1"/>
      <c r="F368" s="1"/>
      <c r="G368" s="1"/>
      <c r="H368" s="1"/>
      <c r="I368" s="1"/>
      <c r="J368" s="1"/>
      <c r="K368" s="1"/>
      <c r="L368" s="1"/>
      <c r="M368" s="1"/>
      <c r="N368" s="1"/>
      <c r="O368" s="1"/>
      <c r="P368" s="1"/>
      <c r="Q368" s="1"/>
    </row>
    <row r="369" spans="1:17" x14ac:dyDescent="0.35">
      <c r="A369" s="1"/>
      <c r="B369" s="1"/>
      <c r="C369" s="1"/>
      <c r="D369" s="1"/>
      <c r="E369" s="1"/>
      <c r="F369" s="1"/>
      <c r="G369" s="1"/>
      <c r="H369" s="1"/>
      <c r="I369" s="1"/>
      <c r="J369" s="1"/>
      <c r="K369" s="1"/>
      <c r="L369" s="1"/>
      <c r="M369" s="1"/>
      <c r="N369" s="1"/>
      <c r="O369" s="1"/>
      <c r="P369" s="1"/>
      <c r="Q369" s="1"/>
    </row>
    <row r="370" spans="1:17" x14ac:dyDescent="0.35">
      <c r="A370" s="1"/>
      <c r="B370" s="1"/>
      <c r="C370" s="1"/>
      <c r="D370" s="1"/>
      <c r="E370" s="1"/>
      <c r="F370" s="1"/>
      <c r="G370" s="1"/>
      <c r="H370" s="1"/>
      <c r="I370" s="1"/>
      <c r="J370" s="1"/>
      <c r="K370" s="1"/>
      <c r="L370" s="1"/>
      <c r="M370" s="1"/>
      <c r="N370" s="1"/>
      <c r="O370" s="1"/>
      <c r="P370" s="1"/>
      <c r="Q370" s="1"/>
    </row>
    <row r="371" spans="1:17" x14ac:dyDescent="0.35">
      <c r="A371" s="1"/>
      <c r="B371" s="1"/>
      <c r="C371" s="1"/>
      <c r="D371" s="1"/>
      <c r="E371" s="1"/>
      <c r="F371" s="1"/>
      <c r="G371" s="1"/>
      <c r="H371" s="1"/>
      <c r="I371" s="1"/>
      <c r="J371" s="1"/>
      <c r="K371" s="1"/>
      <c r="L371" s="1"/>
      <c r="M371" s="1"/>
      <c r="N371" s="1"/>
      <c r="O371" s="1"/>
      <c r="P371" s="1"/>
      <c r="Q371" s="1"/>
    </row>
    <row r="372" spans="1:17" x14ac:dyDescent="0.35">
      <c r="A372" s="1"/>
      <c r="B372" s="1"/>
      <c r="C372" s="1"/>
      <c r="D372" s="1"/>
      <c r="E372" s="1"/>
      <c r="F372" s="1"/>
      <c r="G372" s="1"/>
      <c r="H372" s="1"/>
      <c r="I372" s="1"/>
      <c r="J372" s="1"/>
      <c r="K372" s="1"/>
      <c r="L372" s="1"/>
      <c r="M372" s="1"/>
      <c r="N372" s="1"/>
      <c r="O372" s="1"/>
      <c r="P372" s="1"/>
      <c r="Q372" s="1"/>
    </row>
    <row r="373" spans="1:17" x14ac:dyDescent="0.35">
      <c r="A373" s="1"/>
      <c r="B373" s="1"/>
      <c r="C373" s="1"/>
      <c r="D373" s="1"/>
      <c r="E373" s="1"/>
      <c r="F373" s="1"/>
      <c r="G373" s="1"/>
      <c r="H373" s="1"/>
      <c r="I373" s="1"/>
      <c r="J373" s="1"/>
      <c r="K373" s="1"/>
      <c r="L373" s="1"/>
      <c r="M373" s="1"/>
      <c r="N373" s="1"/>
      <c r="O373" s="1"/>
      <c r="P373" s="1"/>
      <c r="Q373" s="1"/>
    </row>
    <row r="374" spans="1:17" x14ac:dyDescent="0.35">
      <c r="A374" s="1"/>
      <c r="B374" s="1"/>
      <c r="C374" s="1"/>
      <c r="D374" s="1"/>
      <c r="E374" s="1"/>
      <c r="F374" s="1"/>
      <c r="G374" s="1"/>
      <c r="H374" s="1"/>
      <c r="I374" s="1"/>
      <c r="J374" s="1"/>
      <c r="K374" s="1"/>
      <c r="L374" s="1"/>
      <c r="M374" s="1"/>
      <c r="N374" s="1"/>
      <c r="O374" s="1"/>
      <c r="P374" s="1"/>
      <c r="Q374" s="1"/>
    </row>
    <row r="375" spans="1:17" x14ac:dyDescent="0.35">
      <c r="A375" s="1"/>
      <c r="B375" s="1"/>
      <c r="C375" s="1"/>
      <c r="D375" s="1"/>
      <c r="E375" s="1"/>
      <c r="F375" s="1"/>
      <c r="G375" s="1"/>
      <c r="H375" s="1"/>
      <c r="I375" s="1"/>
      <c r="J375" s="1"/>
      <c r="K375" s="1"/>
      <c r="L375" s="1"/>
      <c r="M375" s="1"/>
      <c r="N375" s="1"/>
      <c r="O375" s="1"/>
      <c r="P375" s="1"/>
      <c r="Q375" s="1"/>
    </row>
    <row r="376" spans="1:17" x14ac:dyDescent="0.35">
      <c r="A376" s="1"/>
      <c r="B376" s="1"/>
      <c r="C376" s="1"/>
      <c r="D376" s="1"/>
      <c r="E376" s="1"/>
      <c r="F376" s="1"/>
      <c r="G376" s="1"/>
      <c r="H376" s="1"/>
      <c r="I376" s="1"/>
      <c r="J376" s="1"/>
      <c r="K376" s="1"/>
      <c r="L376" s="1"/>
      <c r="M376" s="1"/>
      <c r="N376" s="1"/>
      <c r="O376" s="1"/>
      <c r="P376" s="1"/>
      <c r="Q376" s="1"/>
    </row>
    <row r="377" spans="1:17" x14ac:dyDescent="0.35">
      <c r="A377" s="1"/>
      <c r="B377" s="1"/>
      <c r="C377" s="1"/>
      <c r="D377" s="1"/>
      <c r="E377" s="1"/>
      <c r="F377" s="1"/>
      <c r="G377" s="1"/>
      <c r="H377" s="1"/>
      <c r="I377" s="1"/>
      <c r="J377" s="1"/>
      <c r="K377" s="1"/>
      <c r="L377" s="1"/>
      <c r="M377" s="1"/>
      <c r="N377" s="1"/>
      <c r="O377" s="1"/>
      <c r="P377" s="1"/>
      <c r="Q377" s="1"/>
    </row>
    <row r="378" spans="1:17" x14ac:dyDescent="0.35">
      <c r="A378" s="1"/>
      <c r="B378" s="1"/>
      <c r="C378" s="1"/>
      <c r="D378" s="1"/>
      <c r="E378" s="1"/>
      <c r="F378" s="1"/>
      <c r="G378" s="1"/>
      <c r="H378" s="1"/>
      <c r="I378" s="1"/>
      <c r="J378" s="1"/>
      <c r="K378" s="1"/>
      <c r="L378" s="1"/>
      <c r="M378" s="1"/>
      <c r="N378" s="1"/>
      <c r="O378" s="1"/>
      <c r="P378" s="1"/>
      <c r="Q378" s="1"/>
    </row>
    <row r="379" spans="1:17" x14ac:dyDescent="0.35">
      <c r="A379" s="1"/>
      <c r="B379" s="1"/>
      <c r="C379" s="1"/>
      <c r="D379" s="1"/>
      <c r="E379" s="1"/>
      <c r="F379" s="1"/>
      <c r="G379" s="1"/>
      <c r="H379" s="1"/>
      <c r="I379" s="1"/>
      <c r="J379" s="1"/>
      <c r="K379" s="1"/>
      <c r="L379" s="1"/>
      <c r="M379" s="1"/>
      <c r="N379" s="1"/>
      <c r="O379" s="1"/>
      <c r="P379" s="1"/>
      <c r="Q379" s="1"/>
    </row>
    <row r="380" spans="1:17" x14ac:dyDescent="0.35">
      <c r="A380" s="1"/>
      <c r="B380" s="1"/>
      <c r="C380" s="1"/>
      <c r="D380" s="1"/>
      <c r="E380" s="1"/>
      <c r="F380" s="1"/>
      <c r="G380" s="1"/>
      <c r="H380" s="1"/>
      <c r="I380" s="1"/>
      <c r="J380" s="1"/>
      <c r="K380" s="1"/>
      <c r="L380" s="1"/>
      <c r="M380" s="1"/>
      <c r="N380" s="1"/>
      <c r="O380" s="1"/>
      <c r="P380" s="1"/>
      <c r="Q380" s="1"/>
    </row>
    <row r="381" spans="1:17" x14ac:dyDescent="0.35">
      <c r="A381" s="1"/>
      <c r="B381" s="1"/>
      <c r="C381" s="1"/>
      <c r="D381" s="1"/>
      <c r="E381" s="1"/>
      <c r="F381" s="1"/>
      <c r="G381" s="1"/>
      <c r="H381" s="1"/>
      <c r="I381" s="1"/>
      <c r="J381" s="1"/>
      <c r="K381" s="1"/>
      <c r="L381" s="1"/>
      <c r="M381" s="1"/>
      <c r="N381" s="1"/>
      <c r="O381" s="1"/>
      <c r="P381" s="1"/>
      <c r="Q381" s="1"/>
    </row>
    <row r="382" spans="1:17" x14ac:dyDescent="0.35">
      <c r="A382" s="1"/>
      <c r="B382" s="1"/>
      <c r="C382" s="1"/>
      <c r="D382" s="1"/>
      <c r="E382" s="1"/>
      <c r="F382" s="1"/>
      <c r="G382" s="1"/>
      <c r="H382" s="1"/>
      <c r="I382" s="1"/>
      <c r="J382" s="1"/>
      <c r="K382" s="1"/>
      <c r="L382" s="1"/>
      <c r="M382" s="1"/>
      <c r="N382" s="1"/>
      <c r="O382" s="1"/>
      <c r="P382" s="1"/>
      <c r="Q382" s="1"/>
    </row>
    <row r="383" spans="1:17" x14ac:dyDescent="0.35">
      <c r="A383" s="1"/>
      <c r="B383" s="1"/>
      <c r="C383" s="1"/>
      <c r="D383" s="1"/>
      <c r="E383" s="1"/>
      <c r="F383" s="1"/>
      <c r="G383" s="1"/>
      <c r="H383" s="1"/>
      <c r="I383" s="1"/>
      <c r="J383" s="1"/>
      <c r="K383" s="1"/>
      <c r="L383" s="1"/>
      <c r="M383" s="1"/>
      <c r="N383" s="1"/>
      <c r="O383" s="1"/>
      <c r="P383" s="1"/>
      <c r="Q383" s="1"/>
    </row>
    <row r="384" spans="1:17" x14ac:dyDescent="0.35">
      <c r="A384" s="1"/>
      <c r="B384" s="1"/>
      <c r="C384" s="1"/>
      <c r="D384" s="1"/>
      <c r="E384" s="1"/>
      <c r="F384" s="1"/>
      <c r="G384" s="1"/>
      <c r="H384" s="1"/>
      <c r="I384" s="1"/>
      <c r="J384" s="1"/>
      <c r="K384" s="1"/>
      <c r="L384" s="1"/>
      <c r="M384" s="1"/>
      <c r="N384" s="1"/>
      <c r="O384" s="1"/>
      <c r="P384" s="1"/>
      <c r="Q384" s="1"/>
    </row>
    <row r="385" spans="1:17" x14ac:dyDescent="0.35">
      <c r="A385" s="1"/>
      <c r="B385" s="1"/>
      <c r="C385" s="1"/>
      <c r="D385" s="1"/>
      <c r="E385" s="1"/>
      <c r="F385" s="1"/>
      <c r="G385" s="1"/>
      <c r="H385" s="1"/>
      <c r="I385" s="1"/>
      <c r="J385" s="1"/>
      <c r="K385" s="1"/>
      <c r="L385" s="1"/>
      <c r="M385" s="1"/>
      <c r="N385" s="1"/>
      <c r="O385" s="1"/>
      <c r="P385" s="1"/>
      <c r="Q385" s="1"/>
    </row>
    <row r="386" spans="1:17" x14ac:dyDescent="0.35">
      <c r="A386" s="1"/>
      <c r="B386" s="1"/>
      <c r="C386" s="1"/>
      <c r="D386" s="1"/>
      <c r="E386" s="1"/>
      <c r="F386" s="1"/>
      <c r="G386" s="1"/>
      <c r="H386" s="1"/>
      <c r="I386" s="1"/>
      <c r="J386" s="1"/>
      <c r="K386" s="1"/>
      <c r="L386" s="1"/>
      <c r="M386" s="1"/>
      <c r="N386" s="1"/>
      <c r="O386" s="1"/>
      <c r="P386" s="1"/>
      <c r="Q386" s="1"/>
    </row>
    <row r="387" spans="1:17" x14ac:dyDescent="0.35">
      <c r="A387" s="1"/>
      <c r="B387" s="1"/>
      <c r="C387" s="1"/>
      <c r="D387" s="1"/>
      <c r="E387" s="1"/>
      <c r="F387" s="1"/>
      <c r="G387" s="1"/>
      <c r="H387" s="1"/>
      <c r="I387" s="1"/>
      <c r="J387" s="1"/>
      <c r="K387" s="1"/>
      <c r="L387" s="1"/>
      <c r="M387" s="1"/>
      <c r="N387" s="1"/>
      <c r="O387" s="1"/>
      <c r="P387" s="1"/>
      <c r="Q387" s="1"/>
    </row>
    <row r="388" spans="1:17" x14ac:dyDescent="0.35">
      <c r="A388" s="1"/>
      <c r="B388" s="1"/>
      <c r="C388" s="1"/>
      <c r="D388" s="1"/>
      <c r="E388" s="1"/>
      <c r="F388" s="1"/>
      <c r="G388" s="1"/>
      <c r="H388" s="1"/>
      <c r="I388" s="1"/>
      <c r="J388" s="1"/>
      <c r="K388" s="1"/>
      <c r="L388" s="1"/>
      <c r="M388" s="1"/>
      <c r="N388" s="1"/>
      <c r="O388" s="1"/>
      <c r="P388" s="1"/>
      <c r="Q388" s="1"/>
    </row>
    <row r="389" spans="1:17" x14ac:dyDescent="0.35">
      <c r="A389" s="1"/>
      <c r="B389" s="1"/>
      <c r="C389" s="1"/>
      <c r="D389" s="1"/>
      <c r="E389" s="1"/>
      <c r="F389" s="1"/>
      <c r="G389" s="1"/>
      <c r="H389" s="1"/>
      <c r="I389" s="1"/>
      <c r="J389" s="1"/>
      <c r="K389" s="1"/>
      <c r="L389" s="1"/>
      <c r="M389" s="1"/>
      <c r="N389" s="1"/>
      <c r="O389" s="1"/>
      <c r="P389" s="1"/>
      <c r="Q389" s="1"/>
    </row>
    <row r="390" spans="1:17" x14ac:dyDescent="0.35">
      <c r="A390" s="1"/>
      <c r="B390" s="1"/>
      <c r="C390" s="1"/>
      <c r="D390" s="1"/>
      <c r="E390" s="1"/>
      <c r="F390" s="1"/>
      <c r="G390" s="1"/>
      <c r="H390" s="1"/>
      <c r="I390" s="1"/>
      <c r="J390" s="1"/>
      <c r="K390" s="1"/>
      <c r="L390" s="1"/>
      <c r="M390" s="1"/>
      <c r="N390" s="1"/>
      <c r="O390" s="1"/>
      <c r="P390" s="1"/>
      <c r="Q390" s="1"/>
    </row>
    <row r="391" spans="1:17" x14ac:dyDescent="0.35">
      <c r="A391" s="1"/>
      <c r="B391" s="1"/>
      <c r="C391" s="1"/>
      <c r="D391" s="1"/>
      <c r="E391" s="1"/>
      <c r="F391" s="1"/>
      <c r="G391" s="1"/>
      <c r="H391" s="1"/>
      <c r="I391" s="1"/>
      <c r="J391" s="1"/>
      <c r="K391" s="1"/>
      <c r="L391" s="1"/>
      <c r="M391" s="1"/>
      <c r="N391" s="1"/>
      <c r="O391" s="1"/>
      <c r="P391" s="1"/>
      <c r="Q391" s="1"/>
    </row>
    <row r="392" spans="1:17" x14ac:dyDescent="0.35">
      <c r="A392" s="1"/>
      <c r="B392" s="1"/>
      <c r="C392" s="1"/>
      <c r="D392" s="1"/>
      <c r="E392" s="1"/>
      <c r="F392" s="1"/>
      <c r="G392" s="1"/>
      <c r="H392" s="1"/>
      <c r="I392" s="1"/>
      <c r="J392" s="1"/>
      <c r="K392" s="1"/>
      <c r="L392" s="1"/>
      <c r="M392" s="1"/>
      <c r="N392" s="1"/>
      <c r="O392" s="1"/>
      <c r="P392" s="1"/>
      <c r="Q392" s="1"/>
    </row>
    <row r="393" spans="1:17" x14ac:dyDescent="0.35">
      <c r="A393" s="1"/>
      <c r="B393" s="1"/>
      <c r="C393" s="1"/>
      <c r="D393" s="1"/>
      <c r="E393" s="1"/>
      <c r="F393" s="1"/>
      <c r="G393" s="1"/>
      <c r="H393" s="1"/>
      <c r="I393" s="1"/>
      <c r="J393" s="1"/>
      <c r="K393" s="1"/>
      <c r="L393" s="1"/>
      <c r="M393" s="1"/>
      <c r="N393" s="1"/>
      <c r="O393" s="1"/>
      <c r="P393" s="1"/>
      <c r="Q393" s="1"/>
    </row>
    <row r="394" spans="1:17" x14ac:dyDescent="0.35">
      <c r="A394" s="1"/>
      <c r="B394" s="1"/>
      <c r="C394" s="1"/>
      <c r="D394" s="1"/>
      <c r="E394" s="1"/>
      <c r="F394" s="1"/>
      <c r="G394" s="1"/>
      <c r="H394" s="1"/>
      <c r="I394" s="1"/>
      <c r="J394" s="1"/>
      <c r="K394" s="1"/>
      <c r="L394" s="1"/>
      <c r="M394" s="1"/>
      <c r="N394" s="1"/>
      <c r="O394" s="1"/>
      <c r="P394" s="1"/>
      <c r="Q394" s="1"/>
    </row>
    <row r="395" spans="1:17" x14ac:dyDescent="0.35">
      <c r="A395" s="1"/>
      <c r="B395" s="1"/>
      <c r="C395" s="1"/>
      <c r="D395" s="1"/>
      <c r="E395" s="1"/>
      <c r="F395" s="1"/>
      <c r="G395" s="1"/>
      <c r="H395" s="1"/>
      <c r="I395" s="1"/>
      <c r="J395" s="1"/>
      <c r="K395" s="1"/>
      <c r="L395" s="1"/>
      <c r="M395" s="1"/>
      <c r="N395" s="1"/>
      <c r="O395" s="1"/>
      <c r="P395" s="1"/>
      <c r="Q395" s="1"/>
    </row>
    <row r="396" spans="1:17" x14ac:dyDescent="0.35">
      <c r="A396" s="1"/>
      <c r="B396" s="1"/>
      <c r="C396" s="1"/>
      <c r="D396" s="1"/>
      <c r="E396" s="1"/>
      <c r="F396" s="1"/>
      <c r="G396" s="1"/>
      <c r="H396" s="1"/>
      <c r="I396" s="1"/>
      <c r="J396" s="1"/>
      <c r="K396" s="1"/>
      <c r="L396" s="1"/>
      <c r="M396" s="1"/>
      <c r="N396" s="1"/>
      <c r="O396" s="1"/>
      <c r="P396" s="1"/>
      <c r="Q396" s="1"/>
    </row>
    <row r="397" spans="1:17" x14ac:dyDescent="0.35">
      <c r="A397" s="1"/>
      <c r="B397" s="1"/>
      <c r="C397" s="1"/>
      <c r="D397" s="1"/>
      <c r="E397" s="1"/>
      <c r="F397" s="1"/>
      <c r="G397" s="1"/>
      <c r="H397" s="1"/>
      <c r="I397" s="1"/>
      <c r="J397" s="1"/>
      <c r="K397" s="1"/>
      <c r="L397" s="1"/>
      <c r="M397" s="1"/>
      <c r="N397" s="1"/>
      <c r="O397" s="1"/>
      <c r="P397" s="1"/>
      <c r="Q397" s="1"/>
    </row>
    <row r="398" spans="1:17" x14ac:dyDescent="0.35">
      <c r="A398" s="1"/>
      <c r="B398" s="1"/>
      <c r="C398" s="1"/>
      <c r="D398" s="1"/>
      <c r="E398" s="1"/>
      <c r="F398" s="1"/>
      <c r="G398" s="1"/>
      <c r="H398" s="1"/>
      <c r="I398" s="1"/>
      <c r="J398" s="1"/>
      <c r="K398" s="1"/>
      <c r="L398" s="1"/>
      <c r="M398" s="1"/>
      <c r="N398" s="1"/>
      <c r="O398" s="1"/>
      <c r="P398" s="1"/>
      <c r="Q398" s="1"/>
    </row>
    <row r="399" spans="1:17" x14ac:dyDescent="0.35">
      <c r="A399" s="1"/>
      <c r="B399" s="1"/>
      <c r="C399" s="1"/>
      <c r="D399" s="1"/>
      <c r="E399" s="1"/>
      <c r="F399" s="1"/>
      <c r="G399" s="1"/>
      <c r="H399" s="1"/>
      <c r="I399" s="1"/>
      <c r="J399" s="1"/>
      <c r="K399" s="1"/>
      <c r="L399" s="1"/>
      <c r="M399" s="1"/>
      <c r="N399" s="1"/>
      <c r="O399" s="1"/>
      <c r="P399" s="1"/>
      <c r="Q399" s="1"/>
    </row>
    <row r="400" spans="1:17" x14ac:dyDescent="0.35">
      <c r="A400" s="1"/>
      <c r="B400" s="1"/>
      <c r="C400" s="1"/>
      <c r="D400" s="1"/>
      <c r="E400" s="1"/>
      <c r="F400" s="1"/>
      <c r="G400" s="1"/>
      <c r="H400" s="1"/>
      <c r="I400" s="1"/>
      <c r="J400" s="1"/>
      <c r="K400" s="1"/>
      <c r="L400" s="1"/>
      <c r="M400" s="1"/>
      <c r="N400" s="1"/>
      <c r="O400" s="1"/>
      <c r="P400" s="1"/>
      <c r="Q400" s="1"/>
    </row>
    <row r="401" spans="1:17" x14ac:dyDescent="0.35">
      <c r="A401" s="1"/>
      <c r="B401" s="1"/>
      <c r="C401" s="1"/>
      <c r="D401" s="1"/>
      <c r="E401" s="1"/>
      <c r="F401" s="1"/>
      <c r="G401" s="1"/>
      <c r="H401" s="1"/>
      <c r="I401" s="1"/>
      <c r="J401" s="1"/>
      <c r="K401" s="1"/>
      <c r="L401" s="1"/>
      <c r="M401" s="1"/>
      <c r="N401" s="1"/>
      <c r="O401" s="1"/>
      <c r="P401" s="1"/>
      <c r="Q401" s="1"/>
    </row>
    <row r="402" spans="1:17" x14ac:dyDescent="0.35">
      <c r="A402" s="1"/>
      <c r="B402" s="1"/>
      <c r="C402" s="1"/>
      <c r="D402" s="1"/>
      <c r="E402" s="1"/>
      <c r="F402" s="1"/>
      <c r="G402" s="1"/>
      <c r="H402" s="1"/>
      <c r="I402" s="1"/>
      <c r="J402" s="1"/>
      <c r="K402" s="1"/>
      <c r="L402" s="1"/>
      <c r="M402" s="1"/>
      <c r="N402" s="1"/>
      <c r="O402" s="1"/>
      <c r="P402" s="1"/>
      <c r="Q402" s="1"/>
    </row>
    <row r="403" spans="1:17" x14ac:dyDescent="0.35">
      <c r="A403" s="1"/>
      <c r="B403" s="1"/>
      <c r="C403" s="1"/>
      <c r="D403" s="1"/>
      <c r="E403" s="1"/>
      <c r="F403" s="1"/>
      <c r="G403" s="1"/>
      <c r="H403" s="1"/>
      <c r="I403" s="1"/>
      <c r="J403" s="1"/>
      <c r="K403" s="1"/>
      <c r="L403" s="1"/>
      <c r="M403" s="1"/>
      <c r="N403" s="1"/>
      <c r="O403" s="1"/>
      <c r="P403" s="1"/>
      <c r="Q403" s="1"/>
    </row>
    <row r="404" spans="1:17" x14ac:dyDescent="0.35">
      <c r="A404" s="1"/>
      <c r="B404" s="1"/>
      <c r="C404" s="1"/>
      <c r="D404" s="1"/>
      <c r="E404" s="1"/>
      <c r="F404" s="1"/>
      <c r="G404" s="1"/>
      <c r="H404" s="1"/>
      <c r="I404" s="1"/>
      <c r="J404" s="1"/>
      <c r="K404" s="1"/>
      <c r="L404" s="1"/>
      <c r="M404" s="1"/>
      <c r="N404" s="1"/>
      <c r="O404" s="1"/>
      <c r="P404" s="1"/>
      <c r="Q404" s="1"/>
    </row>
    <row r="405" spans="1:17" x14ac:dyDescent="0.35">
      <c r="A405" s="1"/>
      <c r="B405" s="1"/>
      <c r="C405" s="1"/>
      <c r="D405" s="1"/>
      <c r="E405" s="1"/>
      <c r="F405" s="1"/>
      <c r="G405" s="1"/>
      <c r="H405" s="1"/>
      <c r="I405" s="1"/>
      <c r="J405" s="1"/>
      <c r="K405" s="1"/>
      <c r="L405" s="1"/>
      <c r="M405" s="1"/>
      <c r="N405" s="1"/>
      <c r="O405" s="1"/>
      <c r="P405" s="1"/>
      <c r="Q405" s="1"/>
    </row>
    <row r="406" spans="1:17" x14ac:dyDescent="0.35">
      <c r="A406" s="1"/>
      <c r="B406" s="1"/>
      <c r="C406" s="1"/>
      <c r="D406" s="1"/>
      <c r="E406" s="1"/>
      <c r="F406" s="1"/>
      <c r="G406" s="1"/>
      <c r="H406" s="1"/>
      <c r="I406" s="1"/>
      <c r="J406" s="1"/>
      <c r="K406" s="1"/>
      <c r="L406" s="1"/>
      <c r="M406" s="1"/>
      <c r="N406" s="1"/>
      <c r="O406" s="1"/>
      <c r="P406" s="1"/>
      <c r="Q406" s="1"/>
    </row>
    <row r="407" spans="1:17" x14ac:dyDescent="0.35">
      <c r="A407" s="1"/>
      <c r="B407" s="1"/>
      <c r="C407" s="1"/>
      <c r="D407" s="1"/>
      <c r="E407" s="1"/>
      <c r="F407" s="1"/>
      <c r="G407" s="1"/>
      <c r="H407" s="1"/>
      <c r="I407" s="1"/>
      <c r="J407" s="1"/>
      <c r="K407" s="1"/>
      <c r="L407" s="1"/>
      <c r="M407" s="1"/>
      <c r="N407" s="1"/>
      <c r="O407" s="1"/>
      <c r="P407" s="1"/>
      <c r="Q407" s="1"/>
    </row>
    <row r="408" spans="1:17" x14ac:dyDescent="0.35">
      <c r="A408" s="1"/>
      <c r="B408" s="1"/>
      <c r="C408" s="1"/>
      <c r="D408" s="1"/>
      <c r="E408" s="1"/>
      <c r="F408" s="1"/>
      <c r="G408" s="1"/>
      <c r="H408" s="1"/>
      <c r="I408" s="1"/>
      <c r="J408" s="1"/>
      <c r="K408" s="1"/>
      <c r="L408" s="1"/>
      <c r="M408" s="1"/>
      <c r="N408" s="1"/>
      <c r="O408" s="1"/>
      <c r="P408" s="1"/>
      <c r="Q408" s="1"/>
    </row>
    <row r="409" spans="1:17" x14ac:dyDescent="0.35">
      <c r="A409" s="1"/>
      <c r="B409" s="1"/>
      <c r="C409" s="1"/>
      <c r="D409" s="1"/>
      <c r="E409" s="1"/>
      <c r="F409" s="1"/>
      <c r="G409" s="1"/>
      <c r="H409" s="1"/>
      <c r="I409" s="1"/>
      <c r="J409" s="1"/>
      <c r="K409" s="1"/>
      <c r="L409" s="1"/>
      <c r="M409" s="1"/>
      <c r="N409" s="1"/>
      <c r="O409" s="1"/>
      <c r="P409" s="1"/>
      <c r="Q409" s="1"/>
    </row>
    <row r="410" spans="1:17" x14ac:dyDescent="0.35">
      <c r="A410" s="1"/>
      <c r="B410" s="1"/>
      <c r="C410" s="1"/>
      <c r="D410" s="1"/>
      <c r="E410" s="1"/>
      <c r="F410" s="1"/>
      <c r="G410" s="1"/>
      <c r="H410" s="1"/>
      <c r="I410" s="1"/>
      <c r="J410" s="1"/>
      <c r="K410" s="1"/>
      <c r="L410" s="1"/>
      <c r="M410" s="1"/>
      <c r="N410" s="1"/>
      <c r="O410" s="1"/>
      <c r="P410" s="1"/>
      <c r="Q410" s="1"/>
    </row>
    <row r="411" spans="1:17" x14ac:dyDescent="0.35">
      <c r="A411" s="1"/>
      <c r="B411" s="1"/>
      <c r="C411" s="1"/>
      <c r="D411" s="1"/>
      <c r="E411" s="1"/>
      <c r="F411" s="1"/>
      <c r="G411" s="1"/>
      <c r="H411" s="1"/>
      <c r="I411" s="1"/>
      <c r="J411" s="1"/>
      <c r="K411" s="1"/>
      <c r="L411" s="1"/>
      <c r="M411" s="1"/>
      <c r="N411" s="1"/>
      <c r="O411" s="1"/>
      <c r="P411" s="1"/>
      <c r="Q411" s="1"/>
    </row>
    <row r="412" spans="1:17" x14ac:dyDescent="0.35">
      <c r="A412" s="1"/>
      <c r="B412" s="1"/>
      <c r="C412" s="1"/>
      <c r="D412" s="1"/>
      <c r="E412" s="1"/>
      <c r="F412" s="1"/>
      <c r="G412" s="1"/>
      <c r="H412" s="1"/>
      <c r="I412" s="1"/>
      <c r="J412" s="1"/>
      <c r="K412" s="1"/>
      <c r="L412" s="1"/>
      <c r="M412" s="1"/>
      <c r="N412" s="1"/>
      <c r="O412" s="1"/>
      <c r="P412" s="1"/>
      <c r="Q412" s="1"/>
    </row>
    <row r="413" spans="1:17" x14ac:dyDescent="0.35">
      <c r="A413" s="1"/>
      <c r="B413" s="1"/>
      <c r="C413" s="1"/>
      <c r="D413" s="1"/>
      <c r="E413" s="1"/>
      <c r="F413" s="1"/>
      <c r="G413" s="1"/>
      <c r="H413" s="1"/>
      <c r="I413" s="1"/>
      <c r="J413" s="1"/>
      <c r="K413" s="1"/>
      <c r="L413" s="1"/>
      <c r="M413" s="1"/>
      <c r="N413" s="1"/>
      <c r="O413" s="1"/>
      <c r="P413" s="1"/>
      <c r="Q413" s="1"/>
    </row>
    <row r="414" spans="1:17" x14ac:dyDescent="0.35">
      <c r="A414" s="1"/>
      <c r="B414" s="1"/>
      <c r="C414" s="1"/>
      <c r="D414" s="1"/>
      <c r="E414" s="1"/>
      <c r="F414" s="1"/>
      <c r="G414" s="1"/>
      <c r="H414" s="1"/>
      <c r="I414" s="1"/>
      <c r="J414" s="1"/>
      <c r="K414" s="1"/>
      <c r="L414" s="1"/>
      <c r="M414" s="1"/>
      <c r="N414" s="1"/>
      <c r="O414" s="1"/>
      <c r="P414" s="1"/>
      <c r="Q414" s="1"/>
    </row>
    <row r="415" spans="1:17" x14ac:dyDescent="0.35">
      <c r="A415" s="1"/>
      <c r="B415" s="1"/>
      <c r="C415" s="1"/>
      <c r="D415" s="1"/>
      <c r="E415" s="1"/>
      <c r="F415" s="1"/>
      <c r="G415" s="1"/>
      <c r="H415" s="1"/>
      <c r="I415" s="1"/>
      <c r="J415" s="1"/>
      <c r="K415" s="1"/>
      <c r="L415" s="1"/>
      <c r="M415" s="1"/>
      <c r="N415" s="1"/>
      <c r="O415" s="1"/>
      <c r="P415" s="1"/>
      <c r="Q415" s="1"/>
    </row>
    <row r="416" spans="1:17" x14ac:dyDescent="0.35">
      <c r="A416" s="1"/>
      <c r="B416" s="1"/>
      <c r="C416" s="1"/>
      <c r="D416" s="1"/>
      <c r="E416" s="1"/>
      <c r="F416" s="1"/>
      <c r="G416" s="1"/>
      <c r="H416" s="1"/>
      <c r="I416" s="1"/>
      <c r="J416" s="1"/>
      <c r="K416" s="1"/>
      <c r="L416" s="1"/>
      <c r="M416" s="1"/>
      <c r="N416" s="1"/>
      <c r="O416" s="1"/>
      <c r="P416" s="1"/>
      <c r="Q416" s="1"/>
    </row>
    <row r="417" spans="1:17" x14ac:dyDescent="0.35">
      <c r="A417" s="1"/>
      <c r="B417" s="1"/>
      <c r="C417" s="1"/>
      <c r="D417" s="1"/>
      <c r="E417" s="1"/>
      <c r="F417" s="1"/>
      <c r="G417" s="1"/>
      <c r="H417" s="1"/>
      <c r="I417" s="1"/>
      <c r="J417" s="1"/>
      <c r="K417" s="1"/>
      <c r="L417" s="1"/>
      <c r="M417" s="1"/>
      <c r="N417" s="1"/>
      <c r="O417" s="1"/>
      <c r="P417" s="1"/>
      <c r="Q417" s="1"/>
    </row>
    <row r="418" spans="1:17" x14ac:dyDescent="0.35">
      <c r="A418" s="1"/>
      <c r="B418" s="1"/>
      <c r="C418" s="1"/>
      <c r="D418" s="1"/>
      <c r="E418" s="1"/>
      <c r="F418" s="1"/>
      <c r="G418" s="1"/>
      <c r="H418" s="1"/>
      <c r="I418" s="1"/>
      <c r="J418" s="1"/>
      <c r="K418" s="1"/>
      <c r="L418" s="1"/>
      <c r="M418" s="1"/>
      <c r="N418" s="1"/>
      <c r="O418" s="1"/>
      <c r="P418" s="1"/>
      <c r="Q418" s="1"/>
    </row>
    <row r="419" spans="1:17" x14ac:dyDescent="0.35">
      <c r="A419" s="1"/>
      <c r="B419" s="1"/>
      <c r="C419" s="1"/>
      <c r="D419" s="1"/>
      <c r="E419" s="1"/>
      <c r="F419" s="1"/>
      <c r="G419" s="1"/>
      <c r="H419" s="1"/>
      <c r="I419" s="1"/>
      <c r="J419" s="1"/>
      <c r="K419" s="1"/>
      <c r="L419" s="1"/>
      <c r="M419" s="1"/>
      <c r="N419" s="1"/>
      <c r="O419" s="1"/>
      <c r="P419" s="1"/>
      <c r="Q419" s="1"/>
    </row>
    <row r="420" spans="1:17" x14ac:dyDescent="0.35">
      <c r="A420" s="1"/>
      <c r="B420" s="1"/>
      <c r="C420" s="1"/>
      <c r="D420" s="1"/>
      <c r="E420" s="1"/>
      <c r="F420" s="1"/>
      <c r="G420" s="1"/>
      <c r="H420" s="1"/>
      <c r="I420" s="1"/>
      <c r="J420" s="1"/>
      <c r="K420" s="1"/>
      <c r="L420" s="1"/>
      <c r="M420" s="1"/>
      <c r="N420" s="1"/>
      <c r="O420" s="1"/>
      <c r="P420" s="1"/>
      <c r="Q420" s="1"/>
    </row>
    <row r="421" spans="1:17" x14ac:dyDescent="0.35">
      <c r="A421" s="1"/>
      <c r="B421" s="1"/>
      <c r="C421" s="1"/>
      <c r="D421" s="1"/>
      <c r="E421" s="1"/>
      <c r="F421" s="1"/>
      <c r="G421" s="1"/>
      <c r="H421" s="1"/>
      <c r="I421" s="1"/>
      <c r="J421" s="1"/>
      <c r="K421" s="1"/>
      <c r="L421" s="1"/>
      <c r="M421" s="1"/>
      <c r="N421" s="1"/>
      <c r="O421" s="1"/>
      <c r="P421" s="1"/>
      <c r="Q421" s="1"/>
    </row>
    <row r="422" spans="1:17" x14ac:dyDescent="0.35">
      <c r="A422" s="1"/>
      <c r="B422" s="1"/>
      <c r="C422" s="1"/>
      <c r="D422" s="1"/>
      <c r="E422" s="1"/>
      <c r="F422" s="1"/>
      <c r="G422" s="1"/>
      <c r="H422" s="1"/>
      <c r="I422" s="1"/>
      <c r="J422" s="1"/>
      <c r="K422" s="1"/>
      <c r="L422" s="1"/>
      <c r="M422" s="1"/>
      <c r="N422" s="1"/>
      <c r="O422" s="1"/>
      <c r="P422" s="1"/>
      <c r="Q422" s="1"/>
    </row>
    <row r="423" spans="1:17" x14ac:dyDescent="0.35">
      <c r="A423" s="1"/>
      <c r="B423" s="1"/>
      <c r="C423" s="1"/>
      <c r="D423" s="1"/>
      <c r="E423" s="1"/>
      <c r="F423" s="1"/>
      <c r="G423" s="1"/>
      <c r="H423" s="1"/>
      <c r="I423" s="1"/>
      <c r="J423" s="1"/>
      <c r="K423" s="1"/>
      <c r="L423" s="1"/>
      <c r="M423" s="1"/>
      <c r="N423" s="1"/>
      <c r="O423" s="1"/>
      <c r="P423" s="1"/>
      <c r="Q423" s="1"/>
    </row>
    <row r="424" spans="1:17" x14ac:dyDescent="0.35">
      <c r="A424" s="1"/>
      <c r="B424" s="1"/>
      <c r="C424" s="1"/>
      <c r="D424" s="1"/>
      <c r="E424" s="1"/>
      <c r="F424" s="1"/>
      <c r="G424" s="1"/>
      <c r="H424" s="1"/>
      <c r="I424" s="1"/>
      <c r="J424" s="1"/>
      <c r="K424" s="1"/>
      <c r="L424" s="1"/>
      <c r="M424" s="1"/>
      <c r="N424" s="1"/>
      <c r="O424" s="1"/>
      <c r="P424" s="1"/>
      <c r="Q424" s="1"/>
    </row>
    <row r="425" spans="1:17" x14ac:dyDescent="0.35">
      <c r="A425" s="1"/>
      <c r="B425" s="1"/>
      <c r="C425" s="1"/>
      <c r="D425" s="1"/>
      <c r="E425" s="1"/>
      <c r="F425" s="1"/>
      <c r="G425" s="1"/>
      <c r="H425" s="1"/>
      <c r="I425" s="1"/>
      <c r="J425" s="1"/>
      <c r="K425" s="1"/>
      <c r="L425" s="1"/>
      <c r="M425" s="1"/>
      <c r="N425" s="1"/>
      <c r="O425" s="1"/>
      <c r="P425" s="1"/>
      <c r="Q425" s="1"/>
    </row>
    <row r="426" spans="1:17" x14ac:dyDescent="0.35">
      <c r="A426" s="1"/>
      <c r="B426" s="1"/>
      <c r="C426" s="1"/>
      <c r="D426" s="1"/>
      <c r="E426" s="1"/>
      <c r="F426" s="1"/>
      <c r="G426" s="1"/>
      <c r="H426" s="1"/>
      <c r="I426" s="1"/>
      <c r="J426" s="1"/>
      <c r="K426" s="1"/>
      <c r="L426" s="1"/>
      <c r="M426" s="1"/>
      <c r="N426" s="1"/>
      <c r="O426" s="1"/>
      <c r="P426" s="1"/>
      <c r="Q426" s="1"/>
    </row>
    <row r="427" spans="1:17" x14ac:dyDescent="0.35">
      <c r="A427" s="1"/>
      <c r="B427" s="1"/>
      <c r="C427" s="1"/>
      <c r="D427" s="1"/>
      <c r="E427" s="1"/>
      <c r="F427" s="1"/>
      <c r="G427" s="1"/>
      <c r="H427" s="1"/>
      <c r="I427" s="1"/>
      <c r="J427" s="1"/>
      <c r="K427" s="1"/>
      <c r="L427" s="1"/>
      <c r="M427" s="1"/>
      <c r="N427" s="1"/>
      <c r="O427" s="1"/>
      <c r="P427" s="1"/>
      <c r="Q427" s="1"/>
    </row>
    <row r="428" spans="1:17" x14ac:dyDescent="0.35">
      <c r="A428" s="1"/>
      <c r="B428" s="1"/>
      <c r="C428" s="1"/>
      <c r="D428" s="1"/>
      <c r="E428" s="1"/>
      <c r="F428" s="1"/>
      <c r="G428" s="1"/>
      <c r="H428" s="1"/>
      <c r="I428" s="1"/>
      <c r="J428" s="1"/>
      <c r="K428" s="1"/>
      <c r="L428" s="1"/>
      <c r="M428" s="1"/>
      <c r="N428" s="1"/>
      <c r="O428" s="1"/>
      <c r="P428" s="1"/>
      <c r="Q428" s="1"/>
    </row>
    <row r="429" spans="1:17" x14ac:dyDescent="0.35">
      <c r="A429" s="1"/>
      <c r="B429" s="1"/>
      <c r="C429" s="1"/>
      <c r="D429" s="1"/>
      <c r="E429" s="1"/>
      <c r="F429" s="1"/>
      <c r="G429" s="1"/>
      <c r="H429" s="1"/>
      <c r="I429" s="1"/>
      <c r="J429" s="1"/>
      <c r="K429" s="1"/>
      <c r="L429" s="1"/>
      <c r="M429" s="1"/>
      <c r="N429" s="1"/>
      <c r="O429" s="1"/>
      <c r="P429" s="1"/>
      <c r="Q429" s="1"/>
    </row>
    <row r="430" spans="1:17" x14ac:dyDescent="0.35">
      <c r="A430" s="1"/>
      <c r="B430" s="1"/>
      <c r="C430" s="1"/>
      <c r="D430" s="1"/>
      <c r="E430" s="1"/>
      <c r="F430" s="1"/>
      <c r="G430" s="1"/>
      <c r="H430" s="1"/>
      <c r="I430" s="1"/>
      <c r="J430" s="1"/>
      <c r="K430" s="1"/>
      <c r="L430" s="1"/>
      <c r="M430" s="1"/>
      <c r="N430" s="1"/>
      <c r="O430" s="1"/>
      <c r="P430" s="1"/>
      <c r="Q430" s="1"/>
    </row>
    <row r="431" spans="1:17" x14ac:dyDescent="0.35">
      <c r="A431" s="1"/>
      <c r="B431" s="1"/>
      <c r="C431" s="1"/>
      <c r="D431" s="1"/>
      <c r="E431" s="1"/>
      <c r="F431" s="1"/>
      <c r="G431" s="1"/>
      <c r="H431" s="1"/>
      <c r="I431" s="1"/>
      <c r="J431" s="1"/>
      <c r="K431" s="1"/>
      <c r="L431" s="1"/>
      <c r="M431" s="1"/>
      <c r="N431" s="1"/>
      <c r="O431" s="1"/>
      <c r="P431" s="1"/>
      <c r="Q431" s="1"/>
    </row>
    <row r="432" spans="1:17" x14ac:dyDescent="0.35">
      <c r="A432" s="1"/>
      <c r="B432" s="1"/>
      <c r="C432" s="1"/>
      <c r="D432" s="1"/>
      <c r="E432" s="1"/>
      <c r="F432" s="1"/>
      <c r="G432" s="1"/>
      <c r="H432" s="1"/>
      <c r="I432" s="1"/>
      <c r="J432" s="1"/>
      <c r="K432" s="1"/>
      <c r="L432" s="1"/>
      <c r="M432" s="1"/>
      <c r="N432" s="1"/>
      <c r="O432" s="1"/>
      <c r="P432" s="1"/>
      <c r="Q432" s="1"/>
    </row>
    <row r="433" spans="1:17" x14ac:dyDescent="0.35">
      <c r="A433" s="1"/>
      <c r="B433" s="1"/>
      <c r="C433" s="1"/>
      <c r="D433" s="1"/>
      <c r="E433" s="1"/>
      <c r="F433" s="1"/>
      <c r="G433" s="1"/>
      <c r="H433" s="1"/>
      <c r="I433" s="1"/>
      <c r="J433" s="1"/>
      <c r="K433" s="1"/>
      <c r="L433" s="1"/>
      <c r="M433" s="1"/>
      <c r="N433" s="1"/>
      <c r="O433" s="1"/>
      <c r="P433" s="1"/>
      <c r="Q433" s="1"/>
    </row>
    <row r="434" spans="1:17" x14ac:dyDescent="0.35">
      <c r="A434" s="1"/>
      <c r="B434" s="1"/>
      <c r="C434" s="1"/>
      <c r="D434" s="1"/>
      <c r="E434" s="1"/>
      <c r="F434" s="1"/>
      <c r="G434" s="1"/>
      <c r="H434" s="1"/>
      <c r="I434" s="1"/>
      <c r="J434" s="1"/>
      <c r="K434" s="1"/>
      <c r="L434" s="1"/>
      <c r="M434" s="1"/>
      <c r="N434" s="1"/>
      <c r="O434" s="1"/>
      <c r="P434" s="1"/>
      <c r="Q434" s="1"/>
    </row>
    <row r="435" spans="1:17" x14ac:dyDescent="0.35">
      <c r="A435" s="1"/>
      <c r="B435" s="1"/>
      <c r="C435" s="1"/>
      <c r="D435" s="1"/>
      <c r="E435" s="1"/>
      <c r="F435" s="1"/>
      <c r="G435" s="1"/>
      <c r="H435" s="1"/>
      <c r="I435" s="1"/>
      <c r="J435" s="1"/>
      <c r="K435" s="1"/>
      <c r="L435" s="1"/>
      <c r="M435" s="1"/>
      <c r="N435" s="1"/>
      <c r="O435" s="1"/>
      <c r="P435" s="1"/>
      <c r="Q435" s="1"/>
    </row>
    <row r="436" spans="1:17" x14ac:dyDescent="0.35">
      <c r="A436" s="1"/>
      <c r="B436" s="1"/>
      <c r="C436" s="1"/>
      <c r="D436" s="1"/>
      <c r="E436" s="1"/>
      <c r="F436" s="1"/>
      <c r="G436" s="1"/>
      <c r="H436" s="1"/>
      <c r="I436" s="1"/>
      <c r="J436" s="1"/>
      <c r="K436" s="1"/>
      <c r="L436" s="1"/>
      <c r="M436" s="1"/>
      <c r="N436" s="1"/>
      <c r="O436" s="1"/>
      <c r="P436" s="1"/>
      <c r="Q436" s="1"/>
    </row>
    <row r="437" spans="1:17" x14ac:dyDescent="0.35">
      <c r="A437" s="1"/>
      <c r="B437" s="1"/>
      <c r="C437" s="1"/>
      <c r="D437" s="1"/>
      <c r="E437" s="1"/>
      <c r="F437" s="1"/>
      <c r="G437" s="1"/>
      <c r="H437" s="1"/>
      <c r="I437" s="1"/>
      <c r="J437" s="1"/>
      <c r="K437" s="1"/>
      <c r="L437" s="1"/>
      <c r="M437" s="1"/>
      <c r="N437" s="1"/>
      <c r="O437" s="1"/>
      <c r="P437" s="1"/>
      <c r="Q437" s="1"/>
    </row>
    <row r="438" spans="1:17" x14ac:dyDescent="0.35">
      <c r="A438" s="1"/>
      <c r="B438" s="1"/>
      <c r="C438" s="1"/>
      <c r="D438" s="1"/>
      <c r="E438" s="1"/>
      <c r="F438" s="1"/>
      <c r="G438" s="1"/>
      <c r="H438" s="1"/>
      <c r="I438" s="1"/>
      <c r="J438" s="1"/>
      <c r="K438" s="1"/>
      <c r="L438" s="1"/>
      <c r="M438" s="1"/>
      <c r="N438" s="1"/>
      <c r="O438" s="1"/>
      <c r="P438" s="1"/>
      <c r="Q438" s="1"/>
    </row>
    <row r="439" spans="1:17" x14ac:dyDescent="0.35">
      <c r="A439" s="1"/>
      <c r="B439" s="1"/>
      <c r="C439" s="1"/>
      <c r="D439" s="1"/>
      <c r="E439" s="1"/>
      <c r="F439" s="1"/>
      <c r="G439" s="1"/>
      <c r="H439" s="1"/>
      <c r="I439" s="1"/>
      <c r="J439" s="1"/>
      <c r="K439" s="1"/>
      <c r="L439" s="1"/>
      <c r="M439" s="1"/>
      <c r="N439" s="1"/>
      <c r="O439" s="1"/>
      <c r="P439" s="1"/>
      <c r="Q439" s="1"/>
    </row>
    <row r="440" spans="1:17" x14ac:dyDescent="0.35">
      <c r="A440" s="1"/>
      <c r="B440" s="1"/>
      <c r="C440" s="1"/>
      <c r="D440" s="1"/>
      <c r="E440" s="1"/>
      <c r="F440" s="1"/>
      <c r="G440" s="1"/>
      <c r="H440" s="1"/>
      <c r="I440" s="1"/>
      <c r="J440" s="1"/>
      <c r="K440" s="1"/>
      <c r="L440" s="1"/>
      <c r="M440" s="1"/>
      <c r="N440" s="1"/>
      <c r="O440" s="1"/>
      <c r="P440" s="1"/>
      <c r="Q440" s="1"/>
    </row>
    <row r="441" spans="1:17" x14ac:dyDescent="0.35">
      <c r="A441" s="1"/>
      <c r="B441" s="1"/>
      <c r="C441" s="1"/>
      <c r="D441" s="1"/>
      <c r="E441" s="1"/>
      <c r="F441" s="1"/>
      <c r="G441" s="1"/>
      <c r="H441" s="1"/>
      <c r="I441" s="1"/>
      <c r="J441" s="1"/>
      <c r="K441" s="1"/>
      <c r="L441" s="1"/>
      <c r="M441" s="1"/>
      <c r="N441" s="1"/>
      <c r="O441" s="1"/>
      <c r="P441" s="1"/>
      <c r="Q441" s="1"/>
    </row>
    <row r="442" spans="1:17" x14ac:dyDescent="0.35">
      <c r="A442" s="1"/>
      <c r="B442" s="1"/>
      <c r="C442" s="1"/>
      <c r="D442" s="1"/>
      <c r="E442" s="1"/>
      <c r="F442" s="1"/>
      <c r="G442" s="1"/>
      <c r="H442" s="1"/>
      <c r="I442" s="1"/>
      <c r="J442" s="1"/>
      <c r="K442" s="1"/>
      <c r="L442" s="1"/>
      <c r="M442" s="1"/>
      <c r="N442" s="1"/>
      <c r="O442" s="1"/>
      <c r="P442" s="1"/>
      <c r="Q442" s="1"/>
    </row>
    <row r="443" spans="1:17" x14ac:dyDescent="0.35">
      <c r="A443" s="1"/>
      <c r="B443" s="1"/>
      <c r="C443" s="1"/>
      <c r="D443" s="1"/>
      <c r="E443" s="1"/>
      <c r="F443" s="1"/>
      <c r="G443" s="1"/>
      <c r="H443" s="1"/>
      <c r="I443" s="1"/>
      <c r="J443" s="1"/>
      <c r="K443" s="1"/>
      <c r="L443" s="1"/>
      <c r="M443" s="1"/>
      <c r="N443" s="1"/>
      <c r="O443" s="1"/>
      <c r="P443" s="1"/>
      <c r="Q443" s="1"/>
    </row>
    <row r="444" spans="1:17" x14ac:dyDescent="0.35">
      <c r="A444" s="1"/>
      <c r="B444" s="1"/>
      <c r="C444" s="1"/>
      <c r="D444" s="1"/>
      <c r="E444" s="1"/>
      <c r="F444" s="1"/>
      <c r="G444" s="1"/>
      <c r="H444" s="1"/>
      <c r="I444" s="1"/>
      <c r="J444" s="1"/>
      <c r="K444" s="1"/>
      <c r="L444" s="1"/>
      <c r="M444" s="1"/>
      <c r="N444" s="1"/>
      <c r="O444" s="1"/>
      <c r="P444" s="1"/>
      <c r="Q444" s="1"/>
    </row>
    <row r="445" spans="1:17" x14ac:dyDescent="0.35">
      <c r="A445" s="1"/>
      <c r="B445" s="1"/>
      <c r="C445" s="1"/>
      <c r="D445" s="1"/>
      <c r="E445" s="1"/>
      <c r="F445" s="1"/>
      <c r="G445" s="1"/>
      <c r="H445" s="1"/>
      <c r="I445" s="1"/>
      <c r="J445" s="1"/>
      <c r="K445" s="1"/>
      <c r="L445" s="1"/>
      <c r="M445" s="1"/>
      <c r="N445" s="1"/>
      <c r="O445" s="1"/>
      <c r="P445" s="1"/>
      <c r="Q445" s="1"/>
    </row>
    <row r="446" spans="1:17" x14ac:dyDescent="0.35">
      <c r="A446" s="1"/>
      <c r="B446" s="1"/>
      <c r="C446" s="1"/>
      <c r="D446" s="1"/>
      <c r="E446" s="1"/>
      <c r="F446" s="1"/>
      <c r="G446" s="1"/>
      <c r="H446" s="1"/>
      <c r="I446" s="1"/>
      <c r="J446" s="1"/>
      <c r="K446" s="1"/>
      <c r="L446" s="1"/>
      <c r="M446" s="1"/>
      <c r="N446" s="1"/>
      <c r="O446" s="1"/>
      <c r="P446" s="1"/>
      <c r="Q446" s="1"/>
    </row>
    <row r="447" spans="1:17" x14ac:dyDescent="0.35">
      <c r="A447" s="1"/>
      <c r="B447" s="1"/>
      <c r="C447" s="1"/>
      <c r="D447" s="1"/>
      <c r="E447" s="1"/>
      <c r="F447" s="1"/>
      <c r="G447" s="1"/>
      <c r="H447" s="1"/>
      <c r="I447" s="1"/>
      <c r="J447" s="1"/>
      <c r="K447" s="1"/>
      <c r="L447" s="1"/>
      <c r="M447" s="1"/>
      <c r="N447" s="1"/>
      <c r="O447" s="1"/>
      <c r="P447" s="1"/>
      <c r="Q447" s="1"/>
    </row>
    <row r="448" spans="1:17" x14ac:dyDescent="0.35">
      <c r="A448" s="1"/>
      <c r="B448" s="1"/>
      <c r="C448" s="1"/>
      <c r="D448" s="1"/>
      <c r="E448" s="1"/>
      <c r="F448" s="1"/>
      <c r="G448" s="1"/>
      <c r="H448" s="1"/>
      <c r="I448" s="1"/>
      <c r="J448" s="1"/>
      <c r="K448" s="1"/>
      <c r="L448" s="1"/>
      <c r="M448" s="1"/>
      <c r="N448" s="1"/>
      <c r="O448" s="1"/>
      <c r="P448" s="1"/>
      <c r="Q448" s="1"/>
    </row>
    <row r="449" spans="1:17" x14ac:dyDescent="0.35">
      <c r="A449" s="1"/>
      <c r="B449" s="1"/>
      <c r="C449" s="1"/>
      <c r="D449" s="1"/>
      <c r="E449" s="1"/>
      <c r="F449" s="1"/>
      <c r="G449" s="1"/>
      <c r="H449" s="1"/>
      <c r="I449" s="1"/>
      <c r="J449" s="1"/>
      <c r="K449" s="1"/>
      <c r="L449" s="1"/>
      <c r="M449" s="1"/>
      <c r="N449" s="1"/>
      <c r="O449" s="1"/>
      <c r="P449" s="1"/>
      <c r="Q449" s="1"/>
    </row>
    <row r="450" spans="1:17" x14ac:dyDescent="0.35">
      <c r="A450" s="1"/>
      <c r="B450" s="1"/>
      <c r="C450" s="1"/>
      <c r="D450" s="1"/>
      <c r="E450" s="1"/>
      <c r="F450" s="1"/>
      <c r="G450" s="1"/>
      <c r="H450" s="1"/>
      <c r="I450" s="1"/>
      <c r="J450" s="1"/>
      <c r="K450" s="1"/>
      <c r="L450" s="1"/>
      <c r="M450" s="1"/>
      <c r="N450" s="1"/>
      <c r="O450" s="1"/>
      <c r="P450" s="1"/>
      <c r="Q450" s="1"/>
    </row>
    <row r="451" spans="1:17" x14ac:dyDescent="0.35">
      <c r="A451" s="1"/>
      <c r="B451" s="1"/>
      <c r="C451" s="1"/>
      <c r="D451" s="1"/>
      <c r="E451" s="1"/>
      <c r="F451" s="1"/>
      <c r="G451" s="1"/>
      <c r="H451" s="1"/>
      <c r="I451" s="1"/>
      <c r="J451" s="1"/>
      <c r="K451" s="1"/>
      <c r="L451" s="1"/>
      <c r="M451" s="1"/>
      <c r="N451" s="1"/>
      <c r="O451" s="1"/>
      <c r="P451" s="1"/>
      <c r="Q451" s="1"/>
    </row>
    <row r="452" spans="1:17" x14ac:dyDescent="0.35">
      <c r="A452" s="1"/>
      <c r="B452" s="1"/>
      <c r="C452" s="1"/>
      <c r="D452" s="1"/>
      <c r="E452" s="1"/>
      <c r="F452" s="1"/>
      <c r="G452" s="1"/>
      <c r="H452" s="1"/>
      <c r="I452" s="1"/>
      <c r="J452" s="1"/>
      <c r="K452" s="1"/>
      <c r="L452" s="1"/>
      <c r="M452" s="1"/>
      <c r="N452" s="1"/>
      <c r="O452" s="1"/>
      <c r="P452" s="1"/>
      <c r="Q452" s="1"/>
    </row>
    <row r="453" spans="1:17" x14ac:dyDescent="0.35">
      <c r="A453" s="1"/>
      <c r="B453" s="1"/>
      <c r="C453" s="1"/>
      <c r="D453" s="1"/>
      <c r="E453" s="1"/>
      <c r="F453" s="1"/>
      <c r="G453" s="1"/>
      <c r="H453" s="1"/>
      <c r="I453" s="1"/>
      <c r="J453" s="1"/>
      <c r="K453" s="1"/>
      <c r="L453" s="1"/>
      <c r="M453" s="1"/>
      <c r="N453" s="1"/>
      <c r="O453" s="1"/>
      <c r="P453" s="1"/>
      <c r="Q453" s="1"/>
    </row>
    <row r="454" spans="1:17" x14ac:dyDescent="0.35">
      <c r="A454" s="1"/>
      <c r="B454" s="1"/>
      <c r="C454" s="1"/>
      <c r="D454" s="1"/>
      <c r="E454" s="1"/>
      <c r="F454" s="1"/>
      <c r="G454" s="1"/>
      <c r="H454" s="1"/>
      <c r="I454" s="1"/>
      <c r="J454" s="1"/>
      <c r="K454" s="1"/>
      <c r="L454" s="1"/>
      <c r="M454" s="1"/>
      <c r="N454" s="1"/>
      <c r="O454" s="1"/>
      <c r="P454" s="1"/>
      <c r="Q454" s="1"/>
    </row>
    <row r="455" spans="1:17" x14ac:dyDescent="0.35">
      <c r="A455" s="1"/>
      <c r="B455" s="1"/>
      <c r="C455" s="1"/>
      <c r="D455" s="1"/>
      <c r="E455" s="1"/>
      <c r="F455" s="1"/>
      <c r="G455" s="1"/>
      <c r="H455" s="1"/>
      <c r="I455" s="1"/>
      <c r="J455" s="1"/>
      <c r="K455" s="1"/>
      <c r="L455" s="1"/>
      <c r="M455" s="1"/>
      <c r="N455" s="1"/>
      <c r="O455" s="1"/>
      <c r="P455" s="1"/>
      <c r="Q455" s="1"/>
    </row>
    <row r="456" spans="1:17" x14ac:dyDescent="0.35">
      <c r="A456" s="1"/>
      <c r="B456" s="1"/>
      <c r="C456" s="1"/>
      <c r="D456" s="1"/>
      <c r="E456" s="1"/>
      <c r="F456" s="1"/>
      <c r="G456" s="1"/>
      <c r="H456" s="1"/>
      <c r="I456" s="1"/>
      <c r="J456" s="1"/>
      <c r="K456" s="1"/>
      <c r="L456" s="1"/>
      <c r="M456" s="1"/>
      <c r="N456" s="1"/>
      <c r="O456" s="1"/>
      <c r="P456" s="1"/>
      <c r="Q456" s="1"/>
    </row>
    <row r="457" spans="1:17" x14ac:dyDescent="0.35">
      <c r="A457" s="1"/>
      <c r="B457" s="1"/>
      <c r="C457" s="1"/>
      <c r="D457" s="1"/>
      <c r="E457" s="1"/>
      <c r="F457" s="1"/>
      <c r="G457" s="1"/>
      <c r="H457" s="1"/>
      <c r="I457" s="1"/>
      <c r="J457" s="1"/>
      <c r="K457" s="1"/>
      <c r="L457" s="1"/>
      <c r="M457" s="1"/>
      <c r="N457" s="1"/>
      <c r="O457" s="1"/>
      <c r="P457" s="1"/>
      <c r="Q457" s="1"/>
    </row>
    <row r="458" spans="1:17" x14ac:dyDescent="0.35">
      <c r="A458" s="1"/>
      <c r="B458" s="1"/>
      <c r="C458" s="1"/>
      <c r="D458" s="1"/>
      <c r="E458" s="1"/>
      <c r="F458" s="1"/>
      <c r="G458" s="1"/>
      <c r="H458" s="1"/>
      <c r="I458" s="1"/>
      <c r="J458" s="1"/>
      <c r="K458" s="1"/>
      <c r="L458" s="1"/>
      <c r="M458" s="1"/>
      <c r="N458" s="1"/>
      <c r="O458" s="1"/>
      <c r="P458" s="1"/>
      <c r="Q458" s="1"/>
    </row>
    <row r="459" spans="1:17" x14ac:dyDescent="0.35">
      <c r="A459" s="1"/>
      <c r="B459" s="1"/>
      <c r="C459" s="1"/>
      <c r="D459" s="1"/>
      <c r="E459" s="1"/>
      <c r="F459" s="1"/>
      <c r="G459" s="1"/>
      <c r="H459" s="1"/>
      <c r="I459" s="1"/>
      <c r="J459" s="1"/>
      <c r="K459" s="1"/>
      <c r="L459" s="1"/>
      <c r="M459" s="1"/>
      <c r="N459" s="1"/>
      <c r="O459" s="1"/>
      <c r="P459" s="1"/>
      <c r="Q459" s="1"/>
    </row>
    <row r="460" spans="1:17" x14ac:dyDescent="0.35">
      <c r="A460" s="1"/>
      <c r="B460" s="1"/>
      <c r="C460" s="1"/>
      <c r="D460" s="1"/>
      <c r="E460" s="1"/>
      <c r="F460" s="1"/>
      <c r="G460" s="1"/>
      <c r="H460" s="1"/>
      <c r="I460" s="1"/>
      <c r="J460" s="1"/>
      <c r="K460" s="1"/>
      <c r="L460" s="1"/>
      <c r="M460" s="1"/>
      <c r="N460" s="1"/>
      <c r="O460" s="1"/>
      <c r="P460" s="1"/>
      <c r="Q460" s="1"/>
    </row>
    <row r="461" spans="1:17" x14ac:dyDescent="0.35">
      <c r="A461" s="1"/>
      <c r="B461" s="1"/>
      <c r="C461" s="1"/>
      <c r="D461" s="1"/>
      <c r="E461" s="1"/>
      <c r="F461" s="1"/>
      <c r="G461" s="1"/>
      <c r="H461" s="1"/>
      <c r="I461" s="1"/>
      <c r="J461" s="1"/>
      <c r="K461" s="1"/>
      <c r="L461" s="1"/>
      <c r="M461" s="1"/>
      <c r="N461" s="1"/>
      <c r="O461" s="1"/>
      <c r="P461" s="1"/>
      <c r="Q461" s="1"/>
    </row>
    <row r="462" spans="1:17" x14ac:dyDescent="0.35">
      <c r="A462" s="1"/>
      <c r="B462" s="1"/>
      <c r="C462" s="1"/>
      <c r="D462" s="1"/>
      <c r="E462" s="1"/>
      <c r="F462" s="1"/>
      <c r="G462" s="1"/>
      <c r="H462" s="1"/>
      <c r="I462" s="1"/>
      <c r="J462" s="1"/>
      <c r="K462" s="1"/>
      <c r="L462" s="1"/>
      <c r="M462" s="1"/>
      <c r="N462" s="1"/>
      <c r="O462" s="1"/>
      <c r="P462" s="1"/>
      <c r="Q462" s="1"/>
    </row>
    <row r="463" spans="1:17" x14ac:dyDescent="0.35">
      <c r="A463" s="1"/>
      <c r="B463" s="1"/>
      <c r="C463" s="1"/>
      <c r="D463" s="1"/>
      <c r="E463" s="1"/>
      <c r="F463" s="1"/>
      <c r="G463" s="1"/>
      <c r="H463" s="1"/>
      <c r="I463" s="1"/>
      <c r="J463" s="1"/>
      <c r="K463" s="1"/>
      <c r="L463" s="1"/>
      <c r="M463" s="1"/>
      <c r="N463" s="1"/>
      <c r="O463" s="1"/>
      <c r="P463" s="1"/>
      <c r="Q463" s="1"/>
    </row>
    <row r="464" spans="1:17" x14ac:dyDescent="0.35">
      <c r="A464" s="1"/>
      <c r="B464" s="1"/>
      <c r="C464" s="1"/>
      <c r="D464" s="1"/>
      <c r="E464" s="1"/>
      <c r="F464" s="1"/>
      <c r="G464" s="1"/>
      <c r="H464" s="1"/>
      <c r="I464" s="1"/>
      <c r="J464" s="1"/>
      <c r="K464" s="1"/>
      <c r="L464" s="1"/>
      <c r="M464" s="1"/>
      <c r="N464" s="1"/>
      <c r="O464" s="1"/>
      <c r="P464" s="1"/>
      <c r="Q464" s="1"/>
    </row>
    <row r="465" spans="1:17" x14ac:dyDescent="0.35">
      <c r="A465" s="1"/>
      <c r="B465" s="1"/>
      <c r="C465" s="1"/>
      <c r="D465" s="1"/>
      <c r="E465" s="1"/>
      <c r="F465" s="1"/>
      <c r="G465" s="1"/>
      <c r="H465" s="1"/>
      <c r="I465" s="1"/>
      <c r="J465" s="1"/>
      <c r="K465" s="1"/>
      <c r="L465" s="1"/>
      <c r="M465" s="1"/>
      <c r="N465" s="1"/>
      <c r="O465" s="1"/>
      <c r="P465" s="1"/>
      <c r="Q465" s="1"/>
    </row>
    <row r="466" spans="1:17" x14ac:dyDescent="0.35">
      <c r="A466" s="1"/>
      <c r="B466" s="1"/>
      <c r="C466" s="1"/>
      <c r="D466" s="1"/>
      <c r="E466" s="1"/>
      <c r="F466" s="1"/>
      <c r="G466" s="1"/>
      <c r="H466" s="1"/>
      <c r="I466" s="1"/>
      <c r="J466" s="1"/>
      <c r="K466" s="1"/>
      <c r="L466" s="1"/>
      <c r="M466" s="1"/>
      <c r="N466" s="1"/>
      <c r="O466" s="1"/>
      <c r="P466" s="1"/>
      <c r="Q466" s="1"/>
    </row>
    <row r="467" spans="1:17" x14ac:dyDescent="0.35">
      <c r="A467" s="1"/>
      <c r="B467" s="1"/>
      <c r="C467" s="1"/>
      <c r="D467" s="1"/>
      <c r="E467" s="1"/>
      <c r="F467" s="1"/>
      <c r="G467" s="1"/>
      <c r="H467" s="1"/>
      <c r="I467" s="1"/>
      <c r="J467" s="1"/>
      <c r="K467" s="1"/>
      <c r="L467" s="1"/>
      <c r="M467" s="1"/>
      <c r="N467" s="1"/>
      <c r="O467" s="1"/>
      <c r="P467" s="1"/>
      <c r="Q467" s="1"/>
    </row>
    <row r="468" spans="1:17" x14ac:dyDescent="0.35">
      <c r="A468" s="1"/>
      <c r="B468" s="1"/>
      <c r="C468" s="1"/>
      <c r="D468" s="1"/>
      <c r="E468" s="1"/>
      <c r="F468" s="1"/>
      <c r="G468" s="1"/>
      <c r="H468" s="1"/>
      <c r="I468" s="1"/>
      <c r="J468" s="1"/>
      <c r="K468" s="1"/>
      <c r="L468" s="1"/>
      <c r="M468" s="1"/>
      <c r="N468" s="1"/>
      <c r="O468" s="1"/>
      <c r="P468" s="1"/>
      <c r="Q468" s="1"/>
    </row>
    <row r="469" spans="1:17" x14ac:dyDescent="0.35">
      <c r="A469" s="1"/>
      <c r="B469" s="1"/>
      <c r="C469" s="1"/>
      <c r="D469" s="1"/>
      <c r="E469" s="1"/>
      <c r="F469" s="1"/>
      <c r="G469" s="1"/>
      <c r="H469" s="1"/>
      <c r="I469" s="1"/>
      <c r="J469" s="1"/>
      <c r="K469" s="1"/>
      <c r="L469" s="1"/>
      <c r="M469" s="1"/>
      <c r="N469" s="1"/>
      <c r="O469" s="1"/>
      <c r="P469" s="1"/>
      <c r="Q469" s="1"/>
    </row>
    <row r="470" spans="1:17" x14ac:dyDescent="0.35">
      <c r="A470" s="1"/>
      <c r="B470" s="1"/>
      <c r="C470" s="1"/>
      <c r="D470" s="1"/>
      <c r="E470" s="1"/>
      <c r="F470" s="1"/>
      <c r="G470" s="1"/>
      <c r="H470" s="1"/>
      <c r="I470" s="1"/>
      <c r="J470" s="1"/>
      <c r="K470" s="1"/>
      <c r="L470" s="1"/>
      <c r="M470" s="1"/>
      <c r="N470" s="1"/>
      <c r="O470" s="1"/>
      <c r="P470" s="1"/>
      <c r="Q470" s="1"/>
    </row>
    <row r="471" spans="1:17" x14ac:dyDescent="0.35">
      <c r="A471" s="1"/>
      <c r="B471" s="1"/>
      <c r="C471" s="1"/>
      <c r="D471" s="1"/>
      <c r="E471" s="1"/>
      <c r="F471" s="1"/>
      <c r="G471" s="1"/>
      <c r="H471" s="1"/>
      <c r="I471" s="1"/>
      <c r="J471" s="1"/>
      <c r="K471" s="1"/>
      <c r="L471" s="1"/>
      <c r="M471" s="1"/>
      <c r="N471" s="1"/>
      <c r="O471" s="1"/>
      <c r="P471" s="1"/>
      <c r="Q471" s="1"/>
    </row>
    <row r="472" spans="1:17" x14ac:dyDescent="0.35">
      <c r="A472" s="1"/>
      <c r="B472" s="1"/>
      <c r="C472" s="1"/>
      <c r="D472" s="1"/>
      <c r="E472" s="1"/>
      <c r="F472" s="1"/>
      <c r="G472" s="1"/>
      <c r="H472" s="1"/>
      <c r="I472" s="1"/>
      <c r="J472" s="1"/>
      <c r="K472" s="1"/>
      <c r="L472" s="1"/>
      <c r="M472" s="1"/>
      <c r="N472" s="1"/>
      <c r="O472" s="1"/>
      <c r="P472" s="1"/>
      <c r="Q472" s="1"/>
    </row>
    <row r="473" spans="1:17" x14ac:dyDescent="0.35">
      <c r="A473" s="1"/>
      <c r="B473" s="1"/>
      <c r="C473" s="1"/>
      <c r="D473" s="1"/>
      <c r="E473" s="1"/>
      <c r="F473" s="1"/>
      <c r="G473" s="1"/>
      <c r="H473" s="1"/>
      <c r="I473" s="1"/>
      <c r="J473" s="1"/>
      <c r="K473" s="1"/>
      <c r="L473" s="1"/>
      <c r="M473" s="1"/>
      <c r="N473" s="1"/>
      <c r="O473" s="1"/>
      <c r="P473" s="1"/>
      <c r="Q473" s="1"/>
    </row>
    <row r="474" spans="1:17" x14ac:dyDescent="0.35">
      <c r="A474" s="1"/>
      <c r="B474" s="1"/>
      <c r="C474" s="1"/>
      <c r="D474" s="1"/>
      <c r="E474" s="1"/>
      <c r="F474" s="1"/>
      <c r="G474" s="1"/>
      <c r="H474" s="1"/>
      <c r="I474" s="1"/>
      <c r="J474" s="1"/>
      <c r="K474" s="1"/>
      <c r="L474" s="1"/>
      <c r="M474" s="1"/>
      <c r="N474" s="1"/>
      <c r="O474" s="1"/>
      <c r="P474" s="1"/>
      <c r="Q474" s="1"/>
    </row>
    <row r="475" spans="1:17" x14ac:dyDescent="0.35">
      <c r="A475" s="1"/>
      <c r="B475" s="1"/>
      <c r="C475" s="1"/>
      <c r="D475" s="1"/>
      <c r="E475" s="1"/>
      <c r="F475" s="1"/>
      <c r="G475" s="1"/>
      <c r="H475" s="1"/>
      <c r="I475" s="1"/>
      <c r="J475" s="1"/>
      <c r="K475" s="1"/>
      <c r="L475" s="1"/>
      <c r="M475" s="1"/>
      <c r="N475" s="1"/>
      <c r="O475" s="1"/>
      <c r="P475" s="1"/>
      <c r="Q475" s="1"/>
    </row>
    <row r="476" spans="1:17" x14ac:dyDescent="0.35">
      <c r="A476" s="1"/>
      <c r="B476" s="1"/>
      <c r="C476" s="1"/>
      <c r="D476" s="1"/>
      <c r="E476" s="1"/>
      <c r="F476" s="1"/>
      <c r="G476" s="1"/>
      <c r="H476" s="1"/>
      <c r="I476" s="1"/>
      <c r="J476" s="1"/>
      <c r="K476" s="1"/>
      <c r="L476" s="1"/>
      <c r="M476" s="1"/>
      <c r="N476" s="1"/>
      <c r="O476" s="1"/>
      <c r="P476" s="1"/>
      <c r="Q476" s="1"/>
    </row>
    <row r="477" spans="1:17" x14ac:dyDescent="0.35">
      <c r="A477" s="1"/>
      <c r="B477" s="1"/>
      <c r="C477" s="1"/>
      <c r="D477" s="1"/>
      <c r="E477" s="1"/>
      <c r="F477" s="1"/>
      <c r="G477" s="1"/>
      <c r="H477" s="1"/>
      <c r="I477" s="1"/>
      <c r="J477" s="1"/>
      <c r="K477" s="1"/>
      <c r="L477" s="1"/>
      <c r="M477" s="1"/>
      <c r="N477" s="1"/>
      <c r="O477" s="1"/>
      <c r="P477" s="1"/>
      <c r="Q477" s="1"/>
    </row>
    <row r="478" spans="1:17" x14ac:dyDescent="0.35">
      <c r="A478" s="1"/>
      <c r="B478" s="1"/>
      <c r="C478" s="1"/>
      <c r="D478" s="1"/>
      <c r="E478" s="1"/>
      <c r="F478" s="1"/>
      <c r="G478" s="1"/>
      <c r="H478" s="1"/>
      <c r="I478" s="1"/>
      <c r="J478" s="1"/>
      <c r="K478" s="1"/>
      <c r="L478" s="1"/>
      <c r="M478" s="1"/>
      <c r="N478" s="1"/>
      <c r="O478" s="1"/>
      <c r="P478" s="1"/>
      <c r="Q478" s="1"/>
    </row>
    <row r="479" spans="1:17" x14ac:dyDescent="0.35">
      <c r="A479" s="1"/>
      <c r="B479" s="1"/>
      <c r="C479" s="1"/>
      <c r="D479" s="1"/>
      <c r="E479" s="1"/>
      <c r="F479" s="1"/>
      <c r="G479" s="1"/>
      <c r="H479" s="1"/>
      <c r="I479" s="1"/>
      <c r="J479" s="1"/>
      <c r="K479" s="1"/>
      <c r="L479" s="1"/>
      <c r="M479" s="1"/>
      <c r="N479" s="1"/>
      <c r="O479" s="1"/>
      <c r="P479" s="1"/>
      <c r="Q479" s="1"/>
    </row>
    <row r="480" spans="1:17" x14ac:dyDescent="0.35">
      <c r="A480" s="1"/>
      <c r="B480" s="1"/>
      <c r="C480" s="1"/>
      <c r="D480" s="1"/>
      <c r="E480" s="1"/>
      <c r="F480" s="1"/>
      <c r="G480" s="1"/>
      <c r="H480" s="1"/>
      <c r="I480" s="1"/>
      <c r="J480" s="1"/>
      <c r="K480" s="1"/>
      <c r="L480" s="1"/>
      <c r="M480" s="1"/>
      <c r="N480" s="1"/>
      <c r="O480" s="1"/>
      <c r="P480" s="1"/>
      <c r="Q480" s="1"/>
    </row>
    <row r="481" spans="1:17" x14ac:dyDescent="0.35">
      <c r="A481" s="1"/>
      <c r="B481" s="1"/>
      <c r="C481" s="1"/>
      <c r="D481" s="1"/>
      <c r="E481" s="1"/>
      <c r="F481" s="1"/>
      <c r="G481" s="1"/>
      <c r="H481" s="1"/>
      <c r="I481" s="1"/>
      <c r="J481" s="1"/>
      <c r="K481" s="1"/>
      <c r="L481" s="1"/>
      <c r="M481" s="1"/>
      <c r="N481" s="1"/>
      <c r="O481" s="1"/>
      <c r="P481" s="1"/>
      <c r="Q481" s="1"/>
    </row>
    <row r="482" spans="1:17" x14ac:dyDescent="0.35">
      <c r="A482" s="1"/>
      <c r="B482" s="1"/>
      <c r="C482" s="1"/>
      <c r="D482" s="1"/>
      <c r="E482" s="1"/>
      <c r="F482" s="1"/>
      <c r="G482" s="1"/>
      <c r="H482" s="1"/>
      <c r="I482" s="1"/>
      <c r="J482" s="1"/>
      <c r="K482" s="1"/>
      <c r="L482" s="1"/>
      <c r="M482" s="1"/>
      <c r="N482" s="1"/>
      <c r="O482" s="1"/>
      <c r="P482" s="1"/>
      <c r="Q482" s="1"/>
    </row>
    <row r="483" spans="1:17" x14ac:dyDescent="0.35">
      <c r="A483" s="1"/>
      <c r="B483" s="1"/>
      <c r="C483" s="1"/>
      <c r="D483" s="1"/>
      <c r="E483" s="1"/>
      <c r="F483" s="1"/>
      <c r="G483" s="1"/>
      <c r="H483" s="1"/>
      <c r="I483" s="1"/>
      <c r="J483" s="1"/>
      <c r="K483" s="1"/>
      <c r="L483" s="1"/>
      <c r="M483" s="1"/>
      <c r="N483" s="1"/>
      <c r="O483" s="1"/>
      <c r="P483" s="1"/>
      <c r="Q483" s="1"/>
    </row>
    <row r="484" spans="1:17" x14ac:dyDescent="0.35">
      <c r="A484" s="1"/>
      <c r="B484" s="1"/>
      <c r="C484" s="1"/>
      <c r="D484" s="1"/>
      <c r="E484" s="1"/>
      <c r="F484" s="1"/>
      <c r="G484" s="1"/>
      <c r="H484" s="1"/>
      <c r="I484" s="1"/>
      <c r="J484" s="1"/>
      <c r="K484" s="1"/>
      <c r="L484" s="1"/>
      <c r="M484" s="1"/>
      <c r="N484" s="1"/>
      <c r="O484" s="1"/>
      <c r="P484" s="1"/>
      <c r="Q484" s="1"/>
    </row>
    <row r="485" spans="1:17" x14ac:dyDescent="0.35">
      <c r="A485" s="1"/>
      <c r="B485" s="1"/>
      <c r="C485" s="1"/>
      <c r="D485" s="1"/>
      <c r="E485" s="1"/>
      <c r="F485" s="1"/>
      <c r="G485" s="1"/>
      <c r="H485" s="1"/>
      <c r="I485" s="1"/>
      <c r="J485" s="1"/>
      <c r="K485" s="1"/>
      <c r="L485" s="1"/>
      <c r="M485" s="1"/>
      <c r="N485" s="1"/>
      <c r="O485" s="1"/>
      <c r="P485" s="1"/>
      <c r="Q485" s="1"/>
    </row>
    <row r="486" spans="1:17" x14ac:dyDescent="0.35">
      <c r="A486" s="1"/>
      <c r="B486" s="1"/>
      <c r="C486" s="1"/>
      <c r="D486" s="1"/>
      <c r="E486" s="1"/>
      <c r="F486" s="1"/>
      <c r="G486" s="1"/>
      <c r="H486" s="1"/>
      <c r="I486" s="1"/>
      <c r="J486" s="1"/>
      <c r="K486" s="1"/>
      <c r="L486" s="1"/>
      <c r="M486" s="1"/>
      <c r="N486" s="1"/>
      <c r="O486" s="1"/>
      <c r="P486" s="1"/>
      <c r="Q486" s="1"/>
    </row>
    <row r="487" spans="1:17" x14ac:dyDescent="0.35">
      <c r="A487" s="1"/>
      <c r="B487" s="1"/>
      <c r="C487" s="1"/>
      <c r="D487" s="1"/>
      <c r="E487" s="1"/>
      <c r="F487" s="1"/>
      <c r="G487" s="1"/>
      <c r="H487" s="1"/>
      <c r="I487" s="1"/>
      <c r="J487" s="1"/>
      <c r="K487" s="1"/>
      <c r="L487" s="1"/>
      <c r="M487" s="1"/>
      <c r="N487" s="1"/>
      <c r="O487" s="1"/>
      <c r="P487" s="1"/>
      <c r="Q487" s="1"/>
    </row>
    <row r="488" spans="1:17" x14ac:dyDescent="0.35">
      <c r="A488" s="1"/>
      <c r="B488" s="1"/>
      <c r="C488" s="1"/>
      <c r="D488" s="1"/>
      <c r="E488" s="1"/>
      <c r="F488" s="1"/>
      <c r="G488" s="1"/>
      <c r="H488" s="1"/>
      <c r="I488" s="1"/>
      <c r="J488" s="1"/>
      <c r="K488" s="1"/>
      <c r="L488" s="1"/>
      <c r="M488" s="1"/>
      <c r="N488" s="1"/>
      <c r="O488" s="1"/>
      <c r="P488" s="1"/>
      <c r="Q488" s="1"/>
    </row>
    <row r="489" spans="1:17" x14ac:dyDescent="0.35">
      <c r="A489" s="1"/>
      <c r="B489" s="1"/>
      <c r="C489" s="1"/>
      <c r="D489" s="1"/>
      <c r="E489" s="1"/>
      <c r="F489" s="1"/>
      <c r="G489" s="1"/>
      <c r="H489" s="1"/>
      <c r="I489" s="1"/>
      <c r="J489" s="1"/>
      <c r="K489" s="1"/>
      <c r="L489" s="1"/>
      <c r="M489" s="1"/>
      <c r="N489" s="1"/>
      <c r="O489" s="1"/>
      <c r="P489" s="1"/>
      <c r="Q489" s="1"/>
    </row>
    <row r="490" spans="1:17" x14ac:dyDescent="0.35">
      <c r="A490" s="1"/>
      <c r="B490" s="1"/>
      <c r="C490" s="1"/>
      <c r="D490" s="1"/>
      <c r="E490" s="1"/>
      <c r="F490" s="1"/>
      <c r="G490" s="1"/>
      <c r="H490" s="1"/>
      <c r="I490" s="1"/>
      <c r="J490" s="1"/>
      <c r="K490" s="1"/>
      <c r="L490" s="1"/>
      <c r="M490" s="1"/>
      <c r="N490" s="1"/>
      <c r="O490" s="1"/>
      <c r="P490" s="1"/>
      <c r="Q490" s="1"/>
    </row>
    <row r="491" spans="1:17" x14ac:dyDescent="0.35">
      <c r="A491" s="1"/>
      <c r="B491" s="1"/>
      <c r="C491" s="1"/>
      <c r="D491" s="1"/>
      <c r="E491" s="1"/>
      <c r="F491" s="1"/>
      <c r="G491" s="1"/>
      <c r="H491" s="1"/>
      <c r="I491" s="1"/>
      <c r="J491" s="1"/>
      <c r="K491" s="1"/>
      <c r="L491" s="1"/>
      <c r="M491" s="1"/>
      <c r="N491" s="1"/>
      <c r="O491" s="1"/>
      <c r="P491" s="1"/>
      <c r="Q491" s="1"/>
    </row>
    <row r="492" spans="1:17" x14ac:dyDescent="0.35">
      <c r="A492" s="1"/>
      <c r="B492" s="1"/>
      <c r="C492" s="1"/>
      <c r="D492" s="1"/>
      <c r="E492" s="1"/>
      <c r="F492" s="1"/>
      <c r="G492" s="1"/>
      <c r="H492" s="1"/>
      <c r="I492" s="1"/>
      <c r="J492" s="1"/>
      <c r="K492" s="1"/>
      <c r="L492" s="1"/>
      <c r="M492" s="1"/>
      <c r="N492" s="1"/>
      <c r="O492" s="1"/>
      <c r="P492" s="1"/>
      <c r="Q492" s="1"/>
    </row>
    <row r="493" spans="1:17" x14ac:dyDescent="0.35">
      <c r="A493" s="1"/>
      <c r="B493" s="1"/>
      <c r="C493" s="1"/>
      <c r="D493" s="1"/>
      <c r="E493" s="1"/>
      <c r="F493" s="1"/>
      <c r="G493" s="1"/>
      <c r="H493" s="1"/>
      <c r="I493" s="1"/>
      <c r="J493" s="1"/>
      <c r="K493" s="1"/>
      <c r="L493" s="1"/>
      <c r="M493" s="1"/>
      <c r="N493" s="1"/>
      <c r="O493" s="1"/>
      <c r="P493" s="1"/>
      <c r="Q493" s="1"/>
    </row>
    <row r="494" spans="1:17" x14ac:dyDescent="0.35">
      <c r="A494" s="1"/>
      <c r="B494" s="1"/>
      <c r="C494" s="1"/>
      <c r="D494" s="1"/>
      <c r="E494" s="1"/>
      <c r="F494" s="1"/>
      <c r="G494" s="1"/>
      <c r="H494" s="1"/>
      <c r="I494" s="1"/>
      <c r="J494" s="1"/>
      <c r="K494" s="1"/>
      <c r="L494" s="1"/>
      <c r="M494" s="1"/>
      <c r="N494" s="1"/>
      <c r="O494" s="1"/>
      <c r="P494" s="1"/>
      <c r="Q494" s="1"/>
    </row>
    <row r="495" spans="1:17" x14ac:dyDescent="0.35">
      <c r="A495" s="1"/>
      <c r="B495" s="1"/>
      <c r="C495" s="1"/>
      <c r="D495" s="1"/>
      <c r="E495" s="1"/>
      <c r="F495" s="1"/>
      <c r="G495" s="1"/>
      <c r="H495" s="1"/>
      <c r="I495" s="1"/>
      <c r="J495" s="1"/>
      <c r="K495" s="1"/>
      <c r="L495" s="1"/>
      <c r="M495" s="1"/>
      <c r="N495" s="1"/>
      <c r="O495" s="1"/>
      <c r="P495" s="1"/>
      <c r="Q495" s="1"/>
    </row>
    <row r="496" spans="1:17" x14ac:dyDescent="0.35">
      <c r="A496" s="1"/>
      <c r="B496" s="1"/>
      <c r="C496" s="1"/>
      <c r="D496" s="1"/>
      <c r="E496" s="1"/>
      <c r="F496" s="1"/>
      <c r="G496" s="1"/>
      <c r="H496" s="1"/>
      <c r="I496" s="1"/>
      <c r="J496" s="1"/>
      <c r="K496" s="1"/>
      <c r="L496" s="1"/>
      <c r="M496" s="1"/>
      <c r="N496" s="1"/>
      <c r="O496" s="1"/>
      <c r="P496" s="1"/>
      <c r="Q496" s="1"/>
    </row>
    <row r="497" spans="1:17" x14ac:dyDescent="0.35">
      <c r="A497" s="1"/>
      <c r="B497" s="1"/>
      <c r="C497" s="1"/>
      <c r="D497" s="1"/>
      <c r="E497" s="1"/>
      <c r="F497" s="1"/>
      <c r="G497" s="1"/>
      <c r="H497" s="1"/>
      <c r="I497" s="1"/>
      <c r="J497" s="1"/>
      <c r="K497" s="1"/>
      <c r="L497" s="1"/>
      <c r="M497" s="1"/>
      <c r="N497" s="1"/>
      <c r="O497" s="1"/>
      <c r="P497" s="1"/>
      <c r="Q497" s="1"/>
    </row>
    <row r="498" spans="1:17" x14ac:dyDescent="0.35">
      <c r="A498" s="1"/>
      <c r="B498" s="1"/>
      <c r="C498" s="1"/>
      <c r="D498" s="1"/>
      <c r="E498" s="1"/>
      <c r="F498" s="1"/>
      <c r="G498" s="1"/>
      <c r="H498" s="1"/>
      <c r="I498" s="1"/>
      <c r="J498" s="1"/>
      <c r="K498" s="1"/>
      <c r="L498" s="1"/>
      <c r="M498" s="1"/>
      <c r="N498" s="1"/>
      <c r="O498" s="1"/>
      <c r="P498" s="1"/>
      <c r="Q498" s="1"/>
    </row>
    <row r="499" spans="1:17" x14ac:dyDescent="0.35">
      <c r="A499" s="1"/>
      <c r="B499" s="1"/>
      <c r="C499" s="1"/>
      <c r="D499" s="1"/>
      <c r="E499" s="1"/>
      <c r="F499" s="1"/>
      <c r="G499" s="1"/>
      <c r="H499" s="1"/>
      <c r="I499" s="1"/>
      <c r="J499" s="1"/>
      <c r="K499" s="1"/>
      <c r="L499" s="1"/>
      <c r="M499" s="1"/>
      <c r="N499" s="1"/>
      <c r="O499" s="1"/>
      <c r="P499" s="1"/>
      <c r="Q499" s="1"/>
    </row>
    <row r="500" spans="1:17" x14ac:dyDescent="0.35">
      <c r="A500" s="1"/>
      <c r="B500" s="1"/>
      <c r="C500" s="1"/>
      <c r="D500" s="1"/>
      <c r="E500" s="1"/>
      <c r="F500" s="1"/>
      <c r="G500" s="1"/>
      <c r="H500" s="1"/>
      <c r="I500" s="1"/>
      <c r="J500" s="1"/>
      <c r="K500" s="1"/>
      <c r="L500" s="1"/>
      <c r="M500" s="1"/>
      <c r="N500" s="1"/>
      <c r="O500" s="1"/>
      <c r="P500" s="1"/>
      <c r="Q500" s="1"/>
    </row>
    <row r="501" spans="1:17" x14ac:dyDescent="0.35">
      <c r="A501" s="1"/>
      <c r="B501" s="1"/>
      <c r="C501" s="1"/>
      <c r="D501" s="1"/>
      <c r="E501" s="1"/>
      <c r="F501" s="1"/>
      <c r="G501" s="1"/>
      <c r="H501" s="1"/>
      <c r="I501" s="1"/>
      <c r="J501" s="1"/>
      <c r="K501" s="1"/>
      <c r="L501" s="1"/>
      <c r="M501" s="1"/>
      <c r="N501" s="1"/>
      <c r="O501" s="1"/>
      <c r="P501" s="1"/>
      <c r="Q501" s="1"/>
    </row>
    <row r="502" spans="1:17" x14ac:dyDescent="0.35">
      <c r="A502" s="1"/>
      <c r="B502" s="1"/>
      <c r="C502" s="1"/>
      <c r="D502" s="1"/>
      <c r="E502" s="1"/>
      <c r="F502" s="1"/>
      <c r="G502" s="1"/>
      <c r="H502" s="1"/>
      <c r="I502" s="1"/>
      <c r="J502" s="1"/>
      <c r="K502" s="1"/>
      <c r="L502" s="1"/>
      <c r="M502" s="1"/>
      <c r="N502" s="1"/>
      <c r="O502" s="1"/>
      <c r="P502" s="1"/>
      <c r="Q502" s="1"/>
    </row>
    <row r="503" spans="1:17" x14ac:dyDescent="0.35">
      <c r="A503" s="1"/>
      <c r="B503" s="1"/>
      <c r="C503" s="1"/>
      <c r="D503" s="1"/>
      <c r="E503" s="1"/>
      <c r="F503" s="1"/>
      <c r="G503" s="1"/>
      <c r="H503" s="1"/>
      <c r="I503" s="1"/>
      <c r="J503" s="1"/>
      <c r="K503" s="1"/>
      <c r="L503" s="1"/>
      <c r="M503" s="1"/>
      <c r="N503" s="1"/>
      <c r="O503" s="1"/>
      <c r="P503" s="1"/>
      <c r="Q503" s="1"/>
    </row>
    <row r="504" spans="1:17" x14ac:dyDescent="0.35">
      <c r="A504" s="1"/>
      <c r="B504" s="1"/>
      <c r="C504" s="1"/>
      <c r="D504" s="1"/>
      <c r="E504" s="1"/>
      <c r="F504" s="1"/>
      <c r="G504" s="1"/>
      <c r="H504" s="1"/>
      <c r="I504" s="1"/>
      <c r="J504" s="1"/>
      <c r="K504" s="1"/>
      <c r="L504" s="1"/>
      <c r="M504" s="1"/>
      <c r="N504" s="1"/>
      <c r="O504" s="1"/>
      <c r="P504" s="1"/>
      <c r="Q504" s="1"/>
    </row>
    <row r="505" spans="1:17" x14ac:dyDescent="0.35">
      <c r="A505" s="1"/>
      <c r="B505" s="1"/>
      <c r="C505" s="1"/>
      <c r="D505" s="1"/>
      <c r="E505" s="1"/>
      <c r="F505" s="1"/>
      <c r="G505" s="1"/>
      <c r="H505" s="1"/>
      <c r="I505" s="1"/>
      <c r="J505" s="1"/>
      <c r="K505" s="1"/>
      <c r="L505" s="1"/>
      <c r="M505" s="1"/>
      <c r="N505" s="1"/>
      <c r="O505" s="1"/>
      <c r="P505" s="1"/>
      <c r="Q505" s="1"/>
    </row>
    <row r="506" spans="1:17" x14ac:dyDescent="0.35">
      <c r="A506" s="1"/>
      <c r="B506" s="1"/>
      <c r="C506" s="1"/>
      <c r="D506" s="1"/>
      <c r="E506" s="1"/>
      <c r="F506" s="1"/>
      <c r="G506" s="1"/>
      <c r="H506" s="1"/>
      <c r="I506" s="1"/>
      <c r="J506" s="1"/>
      <c r="K506" s="1"/>
      <c r="L506" s="1"/>
      <c r="M506" s="1"/>
      <c r="N506" s="1"/>
      <c r="O506" s="1"/>
      <c r="P506" s="1"/>
      <c r="Q506" s="1"/>
    </row>
    <row r="507" spans="1:17" x14ac:dyDescent="0.35">
      <c r="A507" s="1"/>
      <c r="B507" s="1"/>
      <c r="C507" s="1"/>
      <c r="D507" s="1"/>
      <c r="E507" s="1"/>
      <c r="F507" s="1"/>
      <c r="G507" s="1"/>
      <c r="H507" s="1"/>
      <c r="I507" s="1"/>
      <c r="J507" s="1"/>
      <c r="K507" s="1"/>
      <c r="L507" s="1"/>
      <c r="M507" s="1"/>
      <c r="N507" s="1"/>
      <c r="O507" s="1"/>
      <c r="P507" s="1"/>
      <c r="Q507" s="1"/>
    </row>
    <row r="508" spans="1:17" x14ac:dyDescent="0.35">
      <c r="A508" s="1"/>
      <c r="B508" s="1"/>
      <c r="C508" s="1"/>
      <c r="D508" s="1"/>
      <c r="E508" s="1"/>
      <c r="F508" s="1"/>
      <c r="G508" s="1"/>
      <c r="H508" s="1"/>
      <c r="I508" s="1"/>
      <c r="J508" s="1"/>
      <c r="K508" s="1"/>
      <c r="L508" s="1"/>
      <c r="M508" s="1"/>
      <c r="N508" s="1"/>
      <c r="O508" s="1"/>
      <c r="P508" s="1"/>
      <c r="Q508" s="1"/>
    </row>
    <row r="509" spans="1:17" x14ac:dyDescent="0.35">
      <c r="A509" s="1"/>
      <c r="B509" s="1"/>
      <c r="C509" s="1"/>
      <c r="D509" s="1"/>
      <c r="E509" s="1"/>
      <c r="F509" s="1"/>
      <c r="G509" s="1"/>
      <c r="H509" s="1"/>
      <c r="I509" s="1"/>
      <c r="J509" s="1"/>
      <c r="K509" s="1"/>
      <c r="L509" s="1"/>
      <c r="M509" s="1"/>
      <c r="N509" s="1"/>
      <c r="O509" s="1"/>
      <c r="P509" s="1"/>
      <c r="Q509" s="1"/>
    </row>
    <row r="510" spans="1:17" x14ac:dyDescent="0.35">
      <c r="A510" s="1"/>
      <c r="B510" s="1"/>
      <c r="C510" s="1"/>
      <c r="D510" s="1"/>
      <c r="E510" s="1"/>
      <c r="F510" s="1"/>
      <c r="G510" s="1"/>
      <c r="H510" s="1"/>
      <c r="I510" s="1"/>
      <c r="J510" s="1"/>
      <c r="K510" s="1"/>
      <c r="L510" s="1"/>
      <c r="M510" s="1"/>
      <c r="N510" s="1"/>
      <c r="O510" s="1"/>
      <c r="P510" s="1"/>
      <c r="Q510" s="1"/>
    </row>
    <row r="511" spans="1:17" x14ac:dyDescent="0.35">
      <c r="A511" s="1"/>
      <c r="B511" s="1"/>
      <c r="C511" s="1"/>
      <c r="D511" s="1"/>
      <c r="E511" s="1"/>
      <c r="F511" s="1"/>
      <c r="G511" s="1"/>
      <c r="H511" s="1"/>
      <c r="I511" s="1"/>
      <c r="J511" s="1"/>
      <c r="K511" s="1"/>
      <c r="L511" s="1"/>
      <c r="M511" s="1"/>
      <c r="N511" s="1"/>
      <c r="O511" s="1"/>
      <c r="P511" s="1"/>
      <c r="Q511" s="1"/>
    </row>
    <row r="512" spans="1:17" x14ac:dyDescent="0.35">
      <c r="A512" s="1"/>
      <c r="B512" s="1"/>
      <c r="C512" s="1"/>
      <c r="D512" s="1"/>
      <c r="E512" s="1"/>
      <c r="F512" s="1"/>
      <c r="G512" s="1"/>
      <c r="H512" s="1"/>
      <c r="I512" s="1"/>
      <c r="J512" s="1"/>
      <c r="K512" s="1"/>
      <c r="L512" s="1"/>
      <c r="M512" s="1"/>
      <c r="N512" s="1"/>
      <c r="O512" s="1"/>
      <c r="P512" s="1"/>
      <c r="Q512" s="1"/>
    </row>
    <row r="513" spans="1:17" x14ac:dyDescent="0.35">
      <c r="A513" s="1"/>
      <c r="B513" s="1"/>
      <c r="C513" s="1"/>
      <c r="D513" s="1"/>
      <c r="E513" s="1"/>
      <c r="F513" s="1"/>
      <c r="G513" s="1"/>
      <c r="H513" s="1"/>
      <c r="I513" s="1"/>
      <c r="J513" s="1"/>
      <c r="K513" s="1"/>
      <c r="L513" s="1"/>
      <c r="M513" s="1"/>
      <c r="N513" s="1"/>
      <c r="O513" s="1"/>
      <c r="P513" s="1"/>
      <c r="Q513" s="1"/>
    </row>
    <row r="514" spans="1:17" x14ac:dyDescent="0.35">
      <c r="A514" s="1"/>
      <c r="B514" s="1"/>
      <c r="C514" s="1"/>
      <c r="D514" s="1"/>
      <c r="E514" s="1"/>
      <c r="F514" s="1"/>
      <c r="G514" s="1"/>
      <c r="H514" s="1"/>
      <c r="I514" s="1"/>
      <c r="J514" s="1"/>
      <c r="K514" s="1"/>
      <c r="L514" s="1"/>
      <c r="M514" s="1"/>
      <c r="N514" s="1"/>
      <c r="O514" s="1"/>
      <c r="P514" s="1"/>
      <c r="Q514" s="1"/>
    </row>
    <row r="515" spans="1:17" x14ac:dyDescent="0.35">
      <c r="A515" s="1"/>
      <c r="B515" s="1"/>
      <c r="C515" s="1"/>
      <c r="D515" s="1"/>
      <c r="E515" s="1"/>
      <c r="F515" s="1"/>
      <c r="G515" s="1"/>
      <c r="H515" s="1"/>
      <c r="I515" s="1"/>
      <c r="J515" s="1"/>
      <c r="K515" s="1"/>
      <c r="L515" s="1"/>
      <c r="M515" s="1"/>
      <c r="N515" s="1"/>
      <c r="O515" s="1"/>
      <c r="P515" s="1"/>
      <c r="Q515" s="1"/>
    </row>
    <row r="516" spans="1:17" x14ac:dyDescent="0.35">
      <c r="A516" s="1"/>
      <c r="B516" s="1"/>
      <c r="C516" s="1"/>
      <c r="D516" s="1"/>
      <c r="E516" s="1"/>
      <c r="F516" s="1"/>
      <c r="G516" s="1"/>
      <c r="H516" s="1"/>
      <c r="I516" s="1"/>
      <c r="J516" s="1"/>
      <c r="K516" s="1"/>
      <c r="L516" s="1"/>
      <c r="M516" s="1"/>
      <c r="N516" s="1"/>
      <c r="O516" s="1"/>
      <c r="P516" s="1"/>
      <c r="Q516" s="1"/>
    </row>
    <row r="517" spans="1:17" x14ac:dyDescent="0.35">
      <c r="A517" s="1"/>
      <c r="B517" s="1"/>
      <c r="C517" s="1"/>
      <c r="D517" s="1"/>
      <c r="E517" s="1"/>
      <c r="F517" s="1"/>
      <c r="G517" s="1"/>
      <c r="H517" s="1"/>
      <c r="I517" s="1"/>
      <c r="J517" s="1"/>
      <c r="K517" s="1"/>
      <c r="L517" s="1"/>
      <c r="M517" s="1"/>
      <c r="N517" s="1"/>
      <c r="O517" s="1"/>
      <c r="P517" s="1"/>
      <c r="Q517" s="1"/>
    </row>
    <row r="518" spans="1:17" x14ac:dyDescent="0.35">
      <c r="A518" s="1"/>
      <c r="B518" s="1"/>
      <c r="C518" s="1"/>
      <c r="D518" s="1"/>
      <c r="E518" s="1"/>
      <c r="F518" s="1"/>
      <c r="G518" s="1"/>
      <c r="H518" s="1"/>
      <c r="I518" s="1"/>
      <c r="J518" s="1"/>
      <c r="K518" s="1"/>
      <c r="L518" s="1"/>
      <c r="M518" s="1"/>
      <c r="N518" s="1"/>
      <c r="O518" s="1"/>
      <c r="P518" s="1"/>
      <c r="Q518" s="1"/>
    </row>
    <row r="519" spans="1:17" x14ac:dyDescent="0.35">
      <c r="A519" s="1"/>
      <c r="B519" s="1"/>
      <c r="C519" s="1"/>
      <c r="D519" s="1"/>
      <c r="E519" s="1"/>
      <c r="F519" s="1"/>
      <c r="G519" s="1"/>
      <c r="H519" s="1"/>
      <c r="I519" s="1"/>
      <c r="J519" s="1"/>
      <c r="K519" s="1"/>
      <c r="L519" s="1"/>
      <c r="M519" s="1"/>
      <c r="N519" s="1"/>
      <c r="O519" s="1"/>
      <c r="P519" s="1"/>
      <c r="Q519" s="1"/>
    </row>
    <row r="520" spans="1:17" x14ac:dyDescent="0.35">
      <c r="A520" s="1"/>
      <c r="B520" s="1"/>
      <c r="C520" s="1"/>
      <c r="D520" s="1"/>
      <c r="E520" s="1"/>
      <c r="F520" s="1"/>
      <c r="G520" s="1"/>
      <c r="H520" s="1"/>
      <c r="I520" s="1"/>
      <c r="J520" s="1"/>
      <c r="K520" s="1"/>
      <c r="L520" s="1"/>
      <c r="M520" s="1"/>
      <c r="N520" s="1"/>
      <c r="O520" s="1"/>
      <c r="P520" s="1"/>
      <c r="Q520" s="1"/>
    </row>
    <row r="521" spans="1:17" x14ac:dyDescent="0.35">
      <c r="A521" s="1"/>
      <c r="B521" s="1"/>
      <c r="C521" s="1"/>
      <c r="D521" s="1"/>
      <c r="E521" s="1"/>
      <c r="F521" s="1"/>
      <c r="G521" s="1"/>
      <c r="H521" s="1"/>
      <c r="I521" s="1"/>
      <c r="J521" s="1"/>
      <c r="K521" s="1"/>
      <c r="L521" s="1"/>
      <c r="M521" s="1"/>
      <c r="N521" s="1"/>
      <c r="O521" s="1"/>
      <c r="P521" s="1"/>
      <c r="Q521" s="1"/>
    </row>
    <row r="522" spans="1:17" x14ac:dyDescent="0.35">
      <c r="A522" s="1"/>
      <c r="B522" s="1"/>
      <c r="C522" s="1"/>
      <c r="D522" s="1"/>
      <c r="E522" s="1"/>
      <c r="F522" s="1"/>
      <c r="G522" s="1"/>
      <c r="H522" s="1"/>
      <c r="I522" s="1"/>
      <c r="J522" s="1"/>
      <c r="K522" s="1"/>
      <c r="L522" s="1"/>
      <c r="M522" s="1"/>
      <c r="N522" s="1"/>
      <c r="O522" s="1"/>
      <c r="P522" s="1"/>
      <c r="Q522" s="1"/>
    </row>
    <row r="523" spans="1:17" x14ac:dyDescent="0.35">
      <c r="A523" s="1"/>
      <c r="B523" s="1"/>
      <c r="C523" s="1"/>
      <c r="D523" s="1"/>
      <c r="E523" s="1"/>
      <c r="F523" s="1"/>
      <c r="G523" s="1"/>
      <c r="H523" s="1"/>
      <c r="I523" s="1"/>
      <c r="J523" s="1"/>
      <c r="K523" s="1"/>
      <c r="L523" s="1"/>
      <c r="M523" s="1"/>
      <c r="N523" s="1"/>
      <c r="O523" s="1"/>
      <c r="P523" s="1"/>
      <c r="Q523" s="1"/>
    </row>
    <row r="524" spans="1:17" x14ac:dyDescent="0.35">
      <c r="A524" s="1"/>
      <c r="B524" s="1"/>
      <c r="C524" s="1"/>
      <c r="D524" s="1"/>
      <c r="E524" s="1"/>
      <c r="F524" s="1"/>
      <c r="G524" s="1"/>
      <c r="H524" s="1"/>
      <c r="I524" s="1"/>
      <c r="J524" s="1"/>
      <c r="K524" s="1"/>
      <c r="L524" s="1"/>
      <c r="M524" s="1"/>
      <c r="N524" s="1"/>
      <c r="O524" s="1"/>
      <c r="P524" s="1"/>
      <c r="Q524" s="1"/>
    </row>
    <row r="525" spans="1:17" x14ac:dyDescent="0.35">
      <c r="A525" s="1"/>
      <c r="B525" s="1"/>
      <c r="C525" s="1"/>
      <c r="D525" s="1"/>
      <c r="E525" s="1"/>
      <c r="F525" s="1"/>
      <c r="G525" s="1"/>
      <c r="H525" s="1"/>
      <c r="I525" s="1"/>
      <c r="J525" s="1"/>
      <c r="K525" s="1"/>
      <c r="L525" s="1"/>
      <c r="M525" s="1"/>
      <c r="N525" s="1"/>
      <c r="O525" s="1"/>
      <c r="P525" s="1"/>
      <c r="Q525" s="1"/>
    </row>
    <row r="526" spans="1:17" x14ac:dyDescent="0.35">
      <c r="A526" s="1"/>
      <c r="B526" s="1"/>
      <c r="C526" s="1"/>
      <c r="D526" s="1"/>
      <c r="E526" s="1"/>
      <c r="F526" s="1"/>
      <c r="G526" s="1"/>
      <c r="H526" s="1"/>
      <c r="I526" s="1"/>
      <c r="J526" s="1"/>
      <c r="K526" s="1"/>
      <c r="L526" s="1"/>
      <c r="M526" s="1"/>
      <c r="N526" s="1"/>
      <c r="O526" s="1"/>
      <c r="P526" s="1"/>
      <c r="Q526" s="1"/>
    </row>
    <row r="527" spans="1:17" x14ac:dyDescent="0.35">
      <c r="A527" s="1"/>
      <c r="B527" s="1"/>
      <c r="C527" s="1"/>
      <c r="D527" s="1"/>
      <c r="E527" s="1"/>
      <c r="F527" s="1"/>
      <c r="G527" s="1"/>
      <c r="H527" s="1"/>
      <c r="I527" s="1"/>
      <c r="J527" s="1"/>
      <c r="K527" s="1"/>
      <c r="L527" s="1"/>
      <c r="M527" s="1"/>
      <c r="N527" s="1"/>
      <c r="O527" s="1"/>
      <c r="P527" s="1"/>
      <c r="Q527" s="1"/>
    </row>
    <row r="528" spans="1:17" x14ac:dyDescent="0.35">
      <c r="A528" s="1"/>
      <c r="B528" s="1"/>
      <c r="C528" s="1"/>
      <c r="D528" s="1"/>
      <c r="E528" s="1"/>
      <c r="F528" s="1"/>
      <c r="G528" s="1"/>
      <c r="H528" s="1"/>
      <c r="I528" s="1"/>
      <c r="J528" s="1"/>
      <c r="K528" s="1"/>
      <c r="L528" s="1"/>
      <c r="M528" s="1"/>
      <c r="N528" s="1"/>
      <c r="O528" s="1"/>
      <c r="P528" s="1"/>
      <c r="Q528" s="1"/>
    </row>
    <row r="529" spans="1:17" x14ac:dyDescent="0.35">
      <c r="A529" s="1"/>
      <c r="B529" s="1"/>
      <c r="C529" s="1"/>
      <c r="D529" s="1"/>
      <c r="E529" s="1"/>
      <c r="F529" s="1"/>
      <c r="G529" s="1"/>
      <c r="H529" s="1"/>
      <c r="I529" s="1"/>
      <c r="J529" s="1"/>
      <c r="K529" s="1"/>
      <c r="L529" s="1"/>
      <c r="M529" s="1"/>
      <c r="N529" s="1"/>
      <c r="O529" s="1"/>
      <c r="P529" s="1"/>
      <c r="Q529" s="1"/>
    </row>
    <row r="530" spans="1:17" x14ac:dyDescent="0.35">
      <c r="A530" s="1"/>
      <c r="B530" s="1"/>
      <c r="C530" s="1"/>
      <c r="D530" s="1"/>
      <c r="E530" s="1"/>
      <c r="F530" s="1"/>
      <c r="G530" s="1"/>
      <c r="H530" s="1"/>
      <c r="I530" s="1"/>
      <c r="J530" s="1"/>
      <c r="K530" s="1"/>
      <c r="L530" s="1"/>
      <c r="M530" s="1"/>
      <c r="N530" s="1"/>
      <c r="O530" s="1"/>
      <c r="P530" s="1"/>
      <c r="Q530" s="1"/>
    </row>
    <row r="531" spans="1:17" x14ac:dyDescent="0.35">
      <c r="A531" s="1"/>
      <c r="B531" s="1"/>
      <c r="C531" s="1"/>
      <c r="D531" s="1"/>
      <c r="E531" s="1"/>
      <c r="F531" s="1"/>
      <c r="G531" s="1"/>
      <c r="H531" s="1"/>
      <c r="I531" s="1"/>
      <c r="J531" s="1"/>
      <c r="K531" s="1"/>
      <c r="L531" s="1"/>
      <c r="M531" s="1"/>
      <c r="N531" s="1"/>
      <c r="O531" s="1"/>
      <c r="P531" s="1"/>
      <c r="Q531" s="1"/>
    </row>
    <row r="532" spans="1:17" x14ac:dyDescent="0.35">
      <c r="A532" s="1"/>
      <c r="B532" s="1"/>
      <c r="C532" s="1"/>
      <c r="D532" s="1"/>
      <c r="E532" s="1"/>
      <c r="F532" s="1"/>
      <c r="G532" s="1"/>
      <c r="H532" s="1"/>
      <c r="I532" s="1"/>
      <c r="J532" s="1"/>
      <c r="K532" s="1"/>
      <c r="L532" s="1"/>
      <c r="M532" s="1"/>
      <c r="N532" s="1"/>
      <c r="O532" s="1"/>
      <c r="P532" s="1"/>
      <c r="Q532" s="1"/>
    </row>
    <row r="533" spans="1:17" x14ac:dyDescent="0.35">
      <c r="A533" s="1"/>
      <c r="B533" s="1"/>
      <c r="C533" s="1"/>
      <c r="D533" s="1"/>
      <c r="E533" s="1"/>
      <c r="F533" s="1"/>
      <c r="G533" s="1"/>
      <c r="H533" s="1"/>
      <c r="I533" s="1"/>
      <c r="J533" s="1"/>
      <c r="K533" s="1"/>
      <c r="L533" s="1"/>
      <c r="M533" s="1"/>
      <c r="N533" s="1"/>
      <c r="O533" s="1"/>
      <c r="P533" s="1"/>
      <c r="Q533" s="1"/>
    </row>
    <row r="534" spans="1:17" x14ac:dyDescent="0.35">
      <c r="A534" s="1"/>
      <c r="B534" s="1"/>
      <c r="C534" s="1"/>
      <c r="D534" s="1"/>
      <c r="E534" s="1"/>
      <c r="F534" s="1"/>
      <c r="G534" s="1"/>
      <c r="H534" s="1"/>
      <c r="I534" s="1"/>
      <c r="J534" s="1"/>
      <c r="K534" s="1"/>
      <c r="L534" s="1"/>
      <c r="M534" s="1"/>
      <c r="N534" s="1"/>
      <c r="O534" s="1"/>
      <c r="P534" s="1"/>
      <c r="Q534" s="1"/>
    </row>
    <row r="535" spans="1:17" x14ac:dyDescent="0.35">
      <c r="A535" s="1"/>
      <c r="B535" s="1"/>
      <c r="C535" s="1"/>
      <c r="D535" s="1"/>
      <c r="E535" s="1"/>
      <c r="F535" s="1"/>
      <c r="G535" s="1"/>
      <c r="H535" s="1"/>
      <c r="I535" s="1"/>
      <c r="J535" s="1"/>
      <c r="K535" s="1"/>
      <c r="L535" s="1"/>
      <c r="M535" s="1"/>
      <c r="N535" s="1"/>
      <c r="O535" s="1"/>
      <c r="P535" s="1"/>
      <c r="Q535" s="1"/>
    </row>
    <row r="536" spans="1:17" x14ac:dyDescent="0.35">
      <c r="A536" s="1"/>
      <c r="B536" s="1"/>
      <c r="C536" s="1"/>
      <c r="D536" s="1"/>
      <c r="E536" s="1"/>
      <c r="F536" s="1"/>
      <c r="G536" s="1"/>
      <c r="H536" s="1"/>
      <c r="I536" s="1"/>
      <c r="J536" s="1"/>
      <c r="K536" s="1"/>
      <c r="L536" s="1"/>
      <c r="M536" s="1"/>
      <c r="N536" s="1"/>
      <c r="O536" s="1"/>
      <c r="P536" s="1"/>
      <c r="Q536" s="1"/>
    </row>
    <row r="537" spans="1:17" x14ac:dyDescent="0.35">
      <c r="A537" s="1"/>
      <c r="B537" s="1"/>
      <c r="C537" s="1"/>
      <c r="D537" s="1"/>
      <c r="E537" s="1"/>
      <c r="F537" s="1"/>
      <c r="G537" s="1"/>
      <c r="H537" s="1"/>
      <c r="I537" s="1"/>
      <c r="J537" s="1"/>
      <c r="K537" s="1"/>
      <c r="L537" s="1"/>
      <c r="M537" s="1"/>
      <c r="N537" s="1"/>
      <c r="O537" s="1"/>
      <c r="P537" s="1"/>
      <c r="Q537" s="1"/>
    </row>
    <row r="538" spans="1:17" x14ac:dyDescent="0.35">
      <c r="A538" s="1"/>
      <c r="B538" s="1"/>
      <c r="C538" s="1"/>
      <c r="D538" s="1"/>
      <c r="E538" s="1"/>
      <c r="F538" s="1"/>
      <c r="G538" s="1"/>
      <c r="H538" s="1"/>
      <c r="I538" s="1"/>
      <c r="J538" s="1"/>
      <c r="K538" s="1"/>
      <c r="L538" s="1"/>
      <c r="M538" s="1"/>
      <c r="N538" s="1"/>
      <c r="O538" s="1"/>
      <c r="P538" s="1"/>
      <c r="Q538" s="1"/>
    </row>
    <row r="539" spans="1:17" x14ac:dyDescent="0.35">
      <c r="A539" s="1"/>
      <c r="B539" s="1"/>
      <c r="C539" s="1"/>
      <c r="D539" s="1"/>
      <c r="E539" s="1"/>
      <c r="F539" s="1"/>
      <c r="G539" s="1"/>
      <c r="H539" s="1"/>
      <c r="I539" s="1"/>
      <c r="J539" s="1"/>
      <c r="K539" s="1"/>
      <c r="L539" s="1"/>
      <c r="M539" s="1"/>
      <c r="N539" s="1"/>
      <c r="O539" s="1"/>
      <c r="P539" s="1"/>
      <c r="Q539" s="1"/>
    </row>
    <row r="540" spans="1:17" x14ac:dyDescent="0.35">
      <c r="A540" s="1"/>
      <c r="B540" s="1"/>
      <c r="C540" s="1"/>
      <c r="D540" s="1"/>
      <c r="E540" s="1"/>
      <c r="F540" s="1"/>
      <c r="G540" s="1"/>
      <c r="H540" s="1"/>
      <c r="I540" s="1"/>
      <c r="J540" s="1"/>
      <c r="K540" s="1"/>
      <c r="L540" s="1"/>
      <c r="M540" s="1"/>
      <c r="N540" s="1"/>
      <c r="O540" s="1"/>
      <c r="P540" s="1"/>
      <c r="Q540" s="1"/>
    </row>
    <row r="541" spans="1:17" x14ac:dyDescent="0.35">
      <c r="A541" s="1"/>
      <c r="B541" s="1"/>
      <c r="C541" s="1"/>
      <c r="D541" s="1"/>
      <c r="E541" s="1"/>
      <c r="F541" s="1"/>
      <c r="G541" s="1"/>
      <c r="H541" s="1"/>
      <c r="I541" s="1"/>
      <c r="J541" s="1"/>
      <c r="K541" s="1"/>
      <c r="L541" s="1"/>
      <c r="M541" s="1"/>
      <c r="N541" s="1"/>
      <c r="O541" s="1"/>
      <c r="P541" s="1"/>
      <c r="Q541" s="1"/>
    </row>
    <row r="542" spans="1:17" x14ac:dyDescent="0.35">
      <c r="A542" s="1"/>
      <c r="B542" s="1"/>
      <c r="C542" s="1"/>
      <c r="D542" s="1"/>
      <c r="E542" s="1"/>
      <c r="F542" s="1"/>
      <c r="G542" s="1"/>
      <c r="H542" s="1"/>
      <c r="I542" s="1"/>
      <c r="J542" s="1"/>
      <c r="K542" s="1"/>
      <c r="L542" s="1"/>
      <c r="M542" s="1"/>
      <c r="N542" s="1"/>
      <c r="O542" s="1"/>
      <c r="P542" s="1"/>
      <c r="Q542" s="1"/>
    </row>
    <row r="543" spans="1:17" x14ac:dyDescent="0.35">
      <c r="A543" s="1"/>
      <c r="B543" s="1"/>
      <c r="C543" s="1"/>
      <c r="D543" s="1"/>
      <c r="E543" s="1"/>
      <c r="F543" s="1"/>
      <c r="G543" s="1"/>
      <c r="H543" s="1"/>
      <c r="I543" s="1"/>
      <c r="J543" s="1"/>
      <c r="K543" s="1"/>
      <c r="L543" s="1"/>
      <c r="M543" s="1"/>
      <c r="N543" s="1"/>
      <c r="O543" s="1"/>
      <c r="P543" s="1"/>
      <c r="Q543" s="1"/>
    </row>
    <row r="544" spans="1:17" x14ac:dyDescent="0.35">
      <c r="A544" s="1"/>
      <c r="B544" s="1"/>
      <c r="C544" s="1"/>
      <c r="D544" s="1"/>
      <c r="E544" s="1"/>
      <c r="F544" s="1"/>
      <c r="G544" s="1"/>
      <c r="H544" s="1"/>
      <c r="I544" s="1"/>
      <c r="J544" s="1"/>
      <c r="K544" s="1"/>
      <c r="L544" s="1"/>
      <c r="M544" s="1"/>
      <c r="N544" s="1"/>
      <c r="O544" s="1"/>
      <c r="P544" s="1"/>
      <c r="Q544" s="1"/>
    </row>
    <row r="545" spans="1:17" x14ac:dyDescent="0.35">
      <c r="A545" s="1"/>
      <c r="B545" s="1"/>
      <c r="C545" s="1"/>
      <c r="D545" s="1"/>
      <c r="E545" s="1"/>
      <c r="F545" s="1"/>
      <c r="G545" s="1"/>
      <c r="H545" s="1"/>
      <c r="I545" s="1"/>
      <c r="J545" s="1"/>
      <c r="K545" s="1"/>
      <c r="L545" s="1"/>
      <c r="M545" s="1"/>
      <c r="N545" s="1"/>
      <c r="O545" s="1"/>
      <c r="P545" s="1"/>
      <c r="Q545" s="1"/>
    </row>
    <row r="546" spans="1:17" x14ac:dyDescent="0.35">
      <c r="A546" s="1"/>
      <c r="B546" s="1"/>
      <c r="C546" s="1"/>
      <c r="D546" s="1"/>
      <c r="E546" s="1"/>
      <c r="F546" s="1"/>
      <c r="G546" s="1"/>
      <c r="H546" s="1"/>
      <c r="I546" s="1"/>
      <c r="J546" s="1"/>
      <c r="K546" s="1"/>
      <c r="L546" s="1"/>
      <c r="M546" s="1"/>
      <c r="N546" s="1"/>
      <c r="O546" s="1"/>
      <c r="P546" s="1"/>
      <c r="Q546" s="1"/>
    </row>
    <row r="547" spans="1:17" x14ac:dyDescent="0.35">
      <c r="A547" s="1"/>
      <c r="B547" s="1"/>
      <c r="C547" s="1"/>
      <c r="D547" s="1"/>
      <c r="E547" s="1"/>
      <c r="F547" s="1"/>
      <c r="G547" s="1"/>
      <c r="H547" s="1"/>
      <c r="I547" s="1"/>
      <c r="J547" s="1"/>
      <c r="K547" s="1"/>
      <c r="L547" s="1"/>
      <c r="M547" s="1"/>
      <c r="N547" s="1"/>
      <c r="O547" s="1"/>
      <c r="P547" s="1"/>
      <c r="Q547" s="1"/>
    </row>
    <row r="548" spans="1:17" x14ac:dyDescent="0.35">
      <c r="A548" s="1"/>
      <c r="B548" s="1"/>
      <c r="C548" s="1"/>
      <c r="D548" s="1"/>
      <c r="E548" s="1"/>
      <c r="F548" s="1"/>
      <c r="G548" s="1"/>
      <c r="H548" s="1"/>
      <c r="I548" s="1"/>
      <c r="J548" s="1"/>
      <c r="K548" s="1"/>
      <c r="L548" s="1"/>
      <c r="M548" s="1"/>
      <c r="N548" s="1"/>
      <c r="O548" s="1"/>
      <c r="P548" s="1"/>
      <c r="Q548" s="1"/>
    </row>
    <row r="549" spans="1:17" x14ac:dyDescent="0.35">
      <c r="A549" s="1"/>
      <c r="B549" s="1"/>
      <c r="C549" s="1"/>
      <c r="D549" s="1"/>
      <c r="E549" s="1"/>
      <c r="F549" s="1"/>
      <c r="G549" s="1"/>
      <c r="H549" s="1"/>
      <c r="I549" s="1"/>
      <c r="J549" s="1"/>
      <c r="K549" s="1"/>
      <c r="L549" s="1"/>
      <c r="M549" s="1"/>
      <c r="N549" s="1"/>
      <c r="O549" s="1"/>
      <c r="P549" s="1"/>
      <c r="Q549" s="1"/>
    </row>
    <row r="550" spans="1:17" x14ac:dyDescent="0.35">
      <c r="A550" s="1"/>
      <c r="B550" s="1"/>
      <c r="C550" s="1"/>
      <c r="D550" s="1"/>
      <c r="E550" s="1"/>
      <c r="F550" s="1"/>
      <c r="G550" s="1"/>
      <c r="H550" s="1"/>
      <c r="I550" s="1"/>
      <c r="J550" s="1"/>
      <c r="K550" s="1"/>
      <c r="L550" s="1"/>
      <c r="M550" s="1"/>
      <c r="N550" s="1"/>
      <c r="O550" s="1"/>
      <c r="P550" s="1"/>
      <c r="Q550" s="1"/>
    </row>
    <row r="551" spans="1:17" x14ac:dyDescent="0.35">
      <c r="A551" s="1"/>
      <c r="B551" s="1"/>
      <c r="C551" s="1"/>
      <c r="D551" s="1"/>
      <c r="E551" s="1"/>
      <c r="F551" s="1"/>
      <c r="G551" s="1"/>
      <c r="H551" s="1"/>
      <c r="I551" s="1"/>
      <c r="J551" s="1"/>
      <c r="K551" s="1"/>
      <c r="L551" s="1"/>
      <c r="M551" s="1"/>
      <c r="N551" s="1"/>
      <c r="O551" s="1"/>
      <c r="P551" s="1"/>
      <c r="Q551" s="1"/>
    </row>
    <row r="552" spans="1:17" x14ac:dyDescent="0.35">
      <c r="A552" s="1"/>
      <c r="B552" s="1"/>
      <c r="C552" s="1"/>
      <c r="D552" s="1"/>
      <c r="E552" s="1"/>
      <c r="F552" s="1"/>
      <c r="G552" s="1"/>
      <c r="H552" s="1"/>
      <c r="I552" s="1"/>
      <c r="J552" s="1"/>
      <c r="K552" s="1"/>
      <c r="L552" s="1"/>
      <c r="M552" s="1"/>
      <c r="N552" s="1"/>
      <c r="O552" s="1"/>
      <c r="P552" s="1"/>
      <c r="Q552" s="1"/>
    </row>
    <row r="553" spans="1:17" x14ac:dyDescent="0.35">
      <c r="A553" s="1"/>
      <c r="B553" s="1"/>
      <c r="C553" s="1"/>
      <c r="D553" s="1"/>
      <c r="E553" s="1"/>
      <c r="F553" s="1"/>
      <c r="G553" s="1"/>
      <c r="H553" s="1"/>
      <c r="I553" s="1"/>
      <c r="J553" s="1"/>
      <c r="K553" s="1"/>
      <c r="L553" s="1"/>
      <c r="M553" s="1"/>
      <c r="N553" s="1"/>
      <c r="O553" s="1"/>
      <c r="P553" s="1"/>
      <c r="Q553" s="1"/>
    </row>
    <row r="554" spans="1:17" x14ac:dyDescent="0.35">
      <c r="A554" s="1"/>
      <c r="B554" s="1"/>
      <c r="C554" s="1"/>
      <c r="D554" s="1"/>
      <c r="E554" s="1"/>
      <c r="F554" s="1"/>
      <c r="G554" s="1"/>
      <c r="H554" s="1"/>
      <c r="I554" s="1"/>
      <c r="J554" s="1"/>
      <c r="K554" s="1"/>
      <c r="L554" s="1"/>
      <c r="M554" s="1"/>
      <c r="N554" s="1"/>
      <c r="O554" s="1"/>
      <c r="P554" s="1"/>
      <c r="Q554" s="1"/>
    </row>
    <row r="555" spans="1:17" x14ac:dyDescent="0.35">
      <c r="A555" s="1"/>
      <c r="B555" s="1"/>
      <c r="C555" s="1"/>
      <c r="D555" s="1"/>
      <c r="E555" s="1"/>
      <c r="F555" s="1"/>
      <c r="G555" s="1"/>
      <c r="H555" s="1"/>
      <c r="I555" s="1"/>
      <c r="J555" s="1"/>
      <c r="K555" s="1"/>
      <c r="L555" s="1"/>
      <c r="M555" s="1"/>
      <c r="N555" s="1"/>
      <c r="O555" s="1"/>
      <c r="P555" s="1"/>
      <c r="Q555" s="1"/>
    </row>
    <row r="556" spans="1:17" x14ac:dyDescent="0.35">
      <c r="A556" s="1"/>
      <c r="B556" s="1"/>
      <c r="C556" s="1"/>
      <c r="D556" s="1"/>
      <c r="E556" s="1"/>
      <c r="F556" s="1"/>
      <c r="G556" s="1"/>
      <c r="H556" s="1"/>
      <c r="I556" s="1"/>
      <c r="J556" s="1"/>
      <c r="K556" s="1"/>
      <c r="L556" s="1"/>
      <c r="M556" s="1"/>
      <c r="N556" s="1"/>
      <c r="O556" s="1"/>
      <c r="P556" s="1"/>
      <c r="Q556" s="1"/>
    </row>
    <row r="557" spans="1:17" x14ac:dyDescent="0.35">
      <c r="A557" s="1"/>
      <c r="B557" s="1"/>
      <c r="C557" s="1"/>
      <c r="D557" s="1"/>
      <c r="E557" s="1"/>
      <c r="F557" s="1"/>
      <c r="G557" s="1"/>
      <c r="H557" s="1"/>
      <c r="I557" s="1"/>
      <c r="J557" s="1"/>
      <c r="K557" s="1"/>
      <c r="L557" s="1"/>
      <c r="M557" s="1"/>
      <c r="N557" s="1"/>
      <c r="O557" s="1"/>
      <c r="P557" s="1"/>
      <c r="Q557" s="1"/>
    </row>
    <row r="558" spans="1:17" x14ac:dyDescent="0.35">
      <c r="A558" s="1"/>
      <c r="B558" s="1"/>
      <c r="C558" s="1"/>
      <c r="D558" s="1"/>
      <c r="E558" s="1"/>
      <c r="F558" s="1"/>
      <c r="G558" s="1"/>
      <c r="H558" s="1"/>
      <c r="I558" s="1"/>
      <c r="J558" s="1"/>
      <c r="K558" s="1"/>
      <c r="L558" s="1"/>
      <c r="M558" s="1"/>
      <c r="N558" s="1"/>
      <c r="O558" s="1"/>
      <c r="P558" s="1"/>
      <c r="Q558" s="1"/>
    </row>
    <row r="559" spans="1:17" x14ac:dyDescent="0.35">
      <c r="A559" s="1"/>
      <c r="B559" s="1"/>
      <c r="C559" s="1"/>
      <c r="D559" s="1"/>
      <c r="E559" s="1"/>
      <c r="F559" s="1"/>
      <c r="G559" s="1"/>
      <c r="H559" s="1"/>
      <c r="I559" s="1"/>
      <c r="J559" s="1"/>
      <c r="K559" s="1"/>
      <c r="L559" s="1"/>
      <c r="M559" s="1"/>
      <c r="N559" s="1"/>
      <c r="O559" s="1"/>
      <c r="P559" s="1"/>
      <c r="Q559" s="1"/>
    </row>
    <row r="560" spans="1:17" x14ac:dyDescent="0.35">
      <c r="A560" s="1"/>
      <c r="B560" s="1"/>
      <c r="C560" s="1"/>
      <c r="D560" s="1"/>
      <c r="E560" s="1"/>
      <c r="F560" s="1"/>
      <c r="G560" s="1"/>
      <c r="H560" s="1"/>
      <c r="I560" s="1"/>
      <c r="J560" s="1"/>
      <c r="K560" s="1"/>
      <c r="L560" s="1"/>
      <c r="M560" s="1"/>
      <c r="N560" s="1"/>
      <c r="O560" s="1"/>
      <c r="P560" s="1"/>
      <c r="Q560" s="1"/>
    </row>
    <row r="561" spans="1:17" x14ac:dyDescent="0.35">
      <c r="A561" s="1"/>
      <c r="B561" s="1"/>
      <c r="C561" s="1"/>
      <c r="D561" s="1"/>
      <c r="E561" s="1"/>
      <c r="F561" s="1"/>
      <c r="G561" s="1"/>
      <c r="H561" s="1"/>
      <c r="I561" s="1"/>
      <c r="J561" s="1"/>
      <c r="K561" s="1"/>
      <c r="L561" s="1"/>
      <c r="M561" s="1"/>
      <c r="N561" s="1"/>
      <c r="O561" s="1"/>
      <c r="P561" s="1"/>
      <c r="Q561" s="1"/>
    </row>
    <row r="562" spans="1:17" x14ac:dyDescent="0.35">
      <c r="A562" s="1"/>
      <c r="B562" s="1"/>
      <c r="C562" s="1"/>
      <c r="D562" s="1"/>
      <c r="E562" s="1"/>
      <c r="F562" s="1"/>
      <c r="G562" s="1"/>
      <c r="H562" s="1"/>
      <c r="I562" s="1"/>
      <c r="J562" s="1"/>
      <c r="K562" s="1"/>
      <c r="L562" s="1"/>
      <c r="M562" s="1"/>
      <c r="N562" s="1"/>
      <c r="O562" s="1"/>
      <c r="P562" s="1"/>
      <c r="Q562" s="1"/>
    </row>
    <row r="563" spans="1:17" x14ac:dyDescent="0.35">
      <c r="A563" s="1"/>
      <c r="B563" s="1"/>
      <c r="C563" s="1"/>
      <c r="D563" s="1"/>
      <c r="E563" s="1"/>
      <c r="F563" s="1"/>
      <c r="G563" s="1"/>
      <c r="H563" s="1"/>
      <c r="I563" s="1"/>
      <c r="J563" s="1"/>
      <c r="K563" s="1"/>
      <c r="L563" s="1"/>
      <c r="M563" s="1"/>
      <c r="N563" s="1"/>
      <c r="O563" s="1"/>
      <c r="P563" s="1"/>
      <c r="Q563" s="1"/>
    </row>
    <row r="564" spans="1:17" x14ac:dyDescent="0.35">
      <c r="A564" s="1"/>
      <c r="B564" s="1"/>
      <c r="C564" s="1"/>
      <c r="D564" s="1"/>
      <c r="E564" s="1"/>
      <c r="F564" s="1"/>
      <c r="G564" s="1"/>
      <c r="H564" s="1"/>
      <c r="I564" s="1"/>
      <c r="J564" s="1"/>
      <c r="K564" s="1"/>
      <c r="L564" s="1"/>
      <c r="M564" s="1"/>
      <c r="N564" s="1"/>
      <c r="O564" s="1"/>
      <c r="P564" s="1"/>
      <c r="Q564" s="1"/>
    </row>
    <row r="565" spans="1:17" x14ac:dyDescent="0.35">
      <c r="A565" s="1"/>
      <c r="B565" s="1"/>
      <c r="C565" s="1"/>
      <c r="D565" s="1"/>
      <c r="E565" s="1"/>
      <c r="F565" s="1"/>
      <c r="G565" s="1"/>
      <c r="H565" s="1"/>
      <c r="I565" s="1"/>
      <c r="J565" s="1"/>
      <c r="K565" s="1"/>
      <c r="L565" s="1"/>
      <c r="M565" s="1"/>
      <c r="N565" s="1"/>
      <c r="O565" s="1"/>
      <c r="P565" s="1"/>
      <c r="Q565" s="1"/>
    </row>
    <row r="566" spans="1:17" x14ac:dyDescent="0.35">
      <c r="A566" s="1"/>
      <c r="B566" s="1"/>
      <c r="C566" s="1"/>
      <c r="D566" s="1"/>
      <c r="E566" s="1"/>
      <c r="F566" s="1"/>
      <c r="G566" s="1"/>
      <c r="H566" s="1"/>
      <c r="I566" s="1"/>
      <c r="J566" s="1"/>
      <c r="K566" s="1"/>
      <c r="L566" s="1"/>
      <c r="M566" s="1"/>
      <c r="N566" s="1"/>
      <c r="O566" s="1"/>
      <c r="P566" s="1"/>
      <c r="Q566" s="1"/>
    </row>
    <row r="567" spans="1:17" x14ac:dyDescent="0.35">
      <c r="A567" s="1"/>
      <c r="B567" s="1"/>
      <c r="C567" s="1"/>
      <c r="D567" s="1"/>
      <c r="E567" s="1"/>
      <c r="F567" s="1"/>
      <c r="G567" s="1"/>
      <c r="H567" s="1"/>
      <c r="I567" s="1"/>
      <c r="J567" s="1"/>
      <c r="K567" s="1"/>
      <c r="L567" s="1"/>
      <c r="M567" s="1"/>
      <c r="N567" s="1"/>
      <c r="O567" s="1"/>
      <c r="P567" s="1"/>
      <c r="Q567" s="1"/>
    </row>
    <row r="568" spans="1:17" x14ac:dyDescent="0.35">
      <c r="A568" s="1"/>
      <c r="B568" s="1"/>
      <c r="C568" s="1"/>
      <c r="D568" s="1"/>
      <c r="E568" s="1"/>
      <c r="F568" s="1"/>
      <c r="G568" s="1"/>
      <c r="H568" s="1"/>
      <c r="I568" s="1"/>
      <c r="J568" s="1"/>
      <c r="K568" s="1"/>
      <c r="L568" s="1"/>
      <c r="M568" s="1"/>
      <c r="N568" s="1"/>
      <c r="O568" s="1"/>
      <c r="P568" s="1"/>
      <c r="Q568" s="1"/>
    </row>
    <row r="569" spans="1:17" x14ac:dyDescent="0.35">
      <c r="A569" s="1"/>
      <c r="B569" s="1"/>
      <c r="C569" s="1"/>
      <c r="D569" s="1"/>
      <c r="E569" s="1"/>
      <c r="F569" s="1"/>
      <c r="G569" s="1"/>
      <c r="H569" s="1"/>
      <c r="I569" s="1"/>
      <c r="J569" s="1"/>
      <c r="K569" s="1"/>
      <c r="L569" s="1"/>
      <c r="M569" s="1"/>
      <c r="N569" s="1"/>
      <c r="O569" s="1"/>
      <c r="P569" s="1"/>
      <c r="Q569" s="1"/>
    </row>
    <row r="570" spans="1:17" x14ac:dyDescent="0.35">
      <c r="A570" s="1"/>
      <c r="B570" s="1"/>
      <c r="C570" s="1"/>
      <c r="D570" s="1"/>
      <c r="E570" s="1"/>
      <c r="F570" s="1"/>
      <c r="G570" s="1"/>
      <c r="H570" s="1"/>
      <c r="I570" s="1"/>
      <c r="J570" s="1"/>
      <c r="K570" s="1"/>
      <c r="L570" s="1"/>
      <c r="M570" s="1"/>
      <c r="N570" s="1"/>
      <c r="O570" s="1"/>
      <c r="P570" s="1"/>
      <c r="Q570" s="1"/>
    </row>
    <row r="571" spans="1:17" x14ac:dyDescent="0.35">
      <c r="A571" s="1"/>
      <c r="B571" s="1"/>
      <c r="C571" s="1"/>
      <c r="D571" s="1"/>
      <c r="E571" s="1"/>
      <c r="F571" s="1"/>
      <c r="G571" s="1"/>
      <c r="H571" s="1"/>
      <c r="I571" s="1"/>
      <c r="J571" s="1"/>
      <c r="K571" s="1"/>
      <c r="L571" s="1"/>
      <c r="M571" s="1"/>
      <c r="N571" s="1"/>
      <c r="O571" s="1"/>
      <c r="P571" s="1"/>
      <c r="Q571" s="1"/>
    </row>
    <row r="572" spans="1:17" x14ac:dyDescent="0.35">
      <c r="A572" s="1"/>
      <c r="B572" s="1"/>
      <c r="C572" s="1"/>
      <c r="D572" s="1"/>
      <c r="E572" s="1"/>
      <c r="F572" s="1"/>
      <c r="G572" s="1"/>
      <c r="H572" s="1"/>
      <c r="I572" s="1"/>
      <c r="J572" s="1"/>
      <c r="K572" s="1"/>
      <c r="L572" s="1"/>
      <c r="M572" s="1"/>
      <c r="N572" s="1"/>
      <c r="O572" s="1"/>
      <c r="P572" s="1"/>
      <c r="Q572" s="1"/>
    </row>
    <row r="573" spans="1:17" x14ac:dyDescent="0.35">
      <c r="A573" s="1"/>
      <c r="B573" s="1"/>
      <c r="C573" s="1"/>
      <c r="D573" s="1"/>
      <c r="E573" s="1"/>
      <c r="F573" s="1"/>
      <c r="G573" s="1"/>
      <c r="H573" s="1"/>
      <c r="I573" s="1"/>
      <c r="J573" s="1"/>
      <c r="K573" s="1"/>
      <c r="L573" s="1"/>
      <c r="M573" s="1"/>
      <c r="N573" s="1"/>
      <c r="O573" s="1"/>
      <c r="P573" s="1"/>
      <c r="Q573" s="1"/>
    </row>
    <row r="574" spans="1:17" x14ac:dyDescent="0.35">
      <c r="A574" s="1"/>
      <c r="B574" s="1"/>
      <c r="C574" s="1"/>
      <c r="D574" s="1"/>
      <c r="E574" s="1"/>
      <c r="F574" s="1"/>
      <c r="G574" s="1"/>
      <c r="H574" s="1"/>
      <c r="I574" s="1"/>
      <c r="J574" s="1"/>
      <c r="K574" s="1"/>
      <c r="L574" s="1"/>
      <c r="M574" s="1"/>
      <c r="N574" s="1"/>
      <c r="O574" s="1"/>
      <c r="P574" s="1"/>
      <c r="Q574" s="1"/>
    </row>
    <row r="575" spans="1:17" x14ac:dyDescent="0.35">
      <c r="A575" s="1"/>
      <c r="B575" s="1"/>
      <c r="C575" s="1"/>
      <c r="D575" s="1"/>
      <c r="E575" s="1"/>
      <c r="F575" s="1"/>
      <c r="G575" s="1"/>
      <c r="H575" s="1"/>
      <c r="I575" s="1"/>
      <c r="J575" s="1"/>
      <c r="K575" s="1"/>
      <c r="L575" s="1"/>
      <c r="M575" s="1"/>
      <c r="N575" s="1"/>
      <c r="O575" s="1"/>
      <c r="P575" s="1"/>
      <c r="Q575" s="1"/>
    </row>
    <row r="576" spans="1:17" x14ac:dyDescent="0.35">
      <c r="A576" s="1"/>
      <c r="B576" s="1"/>
      <c r="C576" s="1"/>
      <c r="D576" s="1"/>
      <c r="E576" s="1"/>
      <c r="F576" s="1"/>
      <c r="G576" s="1"/>
      <c r="H576" s="1"/>
      <c r="I576" s="1"/>
      <c r="J576" s="1"/>
      <c r="K576" s="1"/>
      <c r="L576" s="1"/>
      <c r="M576" s="1"/>
      <c r="N576" s="1"/>
      <c r="O576" s="1"/>
      <c r="P576" s="1"/>
      <c r="Q576" s="1"/>
    </row>
    <row r="577" spans="1:17" x14ac:dyDescent="0.35">
      <c r="A577" s="1"/>
      <c r="B577" s="1"/>
      <c r="C577" s="1"/>
      <c r="D577" s="1"/>
      <c r="E577" s="1"/>
      <c r="F577" s="1"/>
      <c r="G577" s="1"/>
      <c r="H577" s="1"/>
      <c r="I577" s="1"/>
      <c r="J577" s="1"/>
      <c r="K577" s="1"/>
      <c r="L577" s="1"/>
      <c r="M577" s="1"/>
      <c r="N577" s="1"/>
      <c r="O577" s="1"/>
      <c r="P577" s="1"/>
      <c r="Q577" s="1"/>
    </row>
    <row r="578" spans="1:17" x14ac:dyDescent="0.35">
      <c r="A578" s="1"/>
      <c r="B578" s="1"/>
      <c r="C578" s="1"/>
      <c r="D578" s="1"/>
      <c r="E578" s="1"/>
      <c r="F578" s="1"/>
      <c r="G578" s="1"/>
      <c r="H578" s="1"/>
      <c r="I578" s="1"/>
      <c r="J578" s="1"/>
      <c r="K578" s="1"/>
      <c r="L578" s="1"/>
      <c r="M578" s="1"/>
      <c r="N578" s="1"/>
      <c r="O578" s="1"/>
      <c r="P578" s="1"/>
      <c r="Q578" s="1"/>
    </row>
    <row r="579" spans="1:17" x14ac:dyDescent="0.35">
      <c r="A579" s="1"/>
      <c r="B579" s="1"/>
      <c r="C579" s="1"/>
      <c r="D579" s="1"/>
      <c r="E579" s="1"/>
      <c r="F579" s="1"/>
      <c r="G579" s="1"/>
      <c r="H579" s="1"/>
      <c r="I579" s="1"/>
      <c r="J579" s="1"/>
      <c r="K579" s="1"/>
      <c r="L579" s="1"/>
      <c r="M579" s="1"/>
      <c r="N579" s="1"/>
      <c r="O579" s="1"/>
      <c r="P579" s="1"/>
      <c r="Q579" s="1"/>
    </row>
    <row r="580" spans="1:17" x14ac:dyDescent="0.35">
      <c r="A580" s="1"/>
      <c r="B580" s="1"/>
      <c r="C580" s="1"/>
      <c r="D580" s="1"/>
      <c r="E580" s="1"/>
      <c r="F580" s="1"/>
      <c r="G580" s="1"/>
      <c r="H580" s="1"/>
      <c r="I580" s="1"/>
      <c r="J580" s="1"/>
      <c r="K580" s="1"/>
      <c r="L580" s="1"/>
      <c r="M580" s="1"/>
      <c r="N580" s="1"/>
      <c r="O580" s="1"/>
      <c r="P580" s="1"/>
      <c r="Q580" s="1"/>
    </row>
    <row r="581" spans="1:17" x14ac:dyDescent="0.35">
      <c r="A581" s="1"/>
      <c r="B581" s="1"/>
      <c r="C581" s="1"/>
      <c r="D581" s="1"/>
      <c r="E581" s="1"/>
      <c r="F581" s="1"/>
      <c r="G581" s="1"/>
      <c r="H581" s="1"/>
      <c r="I581" s="1"/>
      <c r="J581" s="1"/>
      <c r="K581" s="1"/>
      <c r="L581" s="1"/>
      <c r="M581" s="1"/>
      <c r="N581" s="1"/>
      <c r="O581" s="1"/>
      <c r="P581" s="1"/>
      <c r="Q581" s="1"/>
    </row>
    <row r="582" spans="1:17" x14ac:dyDescent="0.35">
      <c r="A582" s="1"/>
      <c r="B582" s="1"/>
      <c r="C582" s="1"/>
      <c r="D582" s="1"/>
      <c r="E582" s="1"/>
      <c r="F582" s="1"/>
      <c r="G582" s="1"/>
      <c r="H582" s="1"/>
      <c r="I582" s="1"/>
      <c r="J582" s="1"/>
      <c r="K582" s="1"/>
      <c r="L582" s="1"/>
      <c r="M582" s="1"/>
      <c r="N582" s="1"/>
      <c r="O582" s="1"/>
      <c r="P582" s="1"/>
      <c r="Q582" s="1"/>
    </row>
    <row r="583" spans="1:17" x14ac:dyDescent="0.35">
      <c r="A583" s="1"/>
      <c r="B583" s="1"/>
      <c r="C583" s="1"/>
      <c r="D583" s="1"/>
      <c r="E583" s="1"/>
      <c r="F583" s="1"/>
      <c r="G583" s="1"/>
      <c r="H583" s="1"/>
      <c r="I583" s="1"/>
      <c r="J583" s="1"/>
      <c r="K583" s="1"/>
      <c r="L583" s="1"/>
      <c r="M583" s="1"/>
      <c r="N583" s="1"/>
      <c r="O583" s="1"/>
      <c r="P583" s="1"/>
      <c r="Q583" s="1"/>
    </row>
    <row r="584" spans="1:17" x14ac:dyDescent="0.35">
      <c r="A584" s="1"/>
      <c r="B584" s="1"/>
      <c r="C584" s="1"/>
      <c r="D584" s="1"/>
      <c r="E584" s="1"/>
      <c r="F584" s="1"/>
      <c r="G584" s="1"/>
      <c r="H584" s="1"/>
      <c r="I584" s="1"/>
      <c r="J584" s="1"/>
      <c r="K584" s="1"/>
      <c r="L584" s="1"/>
      <c r="M584" s="1"/>
      <c r="N584" s="1"/>
      <c r="O584" s="1"/>
      <c r="P584" s="1"/>
      <c r="Q584" s="1"/>
    </row>
    <row r="585" spans="1:17" x14ac:dyDescent="0.35">
      <c r="A585" s="1"/>
      <c r="B585" s="1"/>
      <c r="C585" s="1"/>
      <c r="D585" s="1"/>
      <c r="E585" s="1"/>
      <c r="F585" s="1"/>
      <c r="G585" s="1"/>
      <c r="H585" s="1"/>
      <c r="I585" s="1"/>
      <c r="J585" s="1"/>
      <c r="K585" s="1"/>
      <c r="L585" s="1"/>
      <c r="M585" s="1"/>
      <c r="N585" s="1"/>
      <c r="O585" s="1"/>
      <c r="P585" s="1"/>
      <c r="Q585" s="1"/>
    </row>
    <row r="586" spans="1:17" x14ac:dyDescent="0.35">
      <c r="A586" s="1"/>
      <c r="B586" s="1"/>
      <c r="C586" s="1"/>
      <c r="D586" s="1"/>
      <c r="E586" s="1"/>
      <c r="F586" s="1"/>
      <c r="G586" s="1"/>
      <c r="H586" s="1"/>
      <c r="I586" s="1"/>
      <c r="J586" s="1"/>
      <c r="K586" s="1"/>
      <c r="L586" s="1"/>
      <c r="M586" s="1"/>
      <c r="N586" s="1"/>
      <c r="O586" s="1"/>
      <c r="P586" s="1"/>
      <c r="Q586" s="1"/>
    </row>
    <row r="587" spans="1:17" x14ac:dyDescent="0.35">
      <c r="A587" s="1"/>
      <c r="B587" s="1"/>
      <c r="C587" s="1"/>
      <c r="D587" s="1"/>
      <c r="E587" s="1"/>
      <c r="F587" s="1"/>
      <c r="G587" s="1"/>
      <c r="H587" s="1"/>
      <c r="I587" s="1"/>
      <c r="J587" s="1"/>
      <c r="K587" s="1"/>
      <c r="L587" s="1"/>
      <c r="M587" s="1"/>
      <c r="N587" s="1"/>
      <c r="O587" s="1"/>
      <c r="P587" s="1"/>
      <c r="Q587" s="1"/>
    </row>
    <row r="588" spans="1:17" x14ac:dyDescent="0.35">
      <c r="A588" s="1"/>
      <c r="B588" s="1"/>
      <c r="C588" s="1"/>
      <c r="D588" s="1"/>
      <c r="E588" s="1"/>
      <c r="F588" s="1"/>
      <c r="G588" s="1"/>
      <c r="H588" s="1"/>
      <c r="I588" s="1"/>
      <c r="J588" s="1"/>
      <c r="K588" s="1"/>
      <c r="L588" s="1"/>
      <c r="M588" s="1"/>
      <c r="N588" s="1"/>
      <c r="O588" s="1"/>
      <c r="P588" s="1"/>
      <c r="Q588" s="1"/>
    </row>
    <row r="589" spans="1:17" x14ac:dyDescent="0.35">
      <c r="A589" s="1"/>
      <c r="B589" s="1"/>
      <c r="C589" s="1"/>
      <c r="D589" s="1"/>
      <c r="E589" s="1"/>
      <c r="F589" s="1"/>
      <c r="G589" s="1"/>
      <c r="H589" s="1"/>
      <c r="I589" s="1"/>
      <c r="J589" s="1"/>
      <c r="K589" s="1"/>
      <c r="L589" s="1"/>
      <c r="M589" s="1"/>
      <c r="N589" s="1"/>
      <c r="O589" s="1"/>
      <c r="P589" s="1"/>
      <c r="Q589" s="1"/>
    </row>
    <row r="590" spans="1:17" x14ac:dyDescent="0.35">
      <c r="A590" s="1"/>
      <c r="B590" s="1"/>
      <c r="C590" s="1"/>
      <c r="D590" s="1"/>
      <c r="E590" s="1"/>
      <c r="F590" s="1"/>
      <c r="G590" s="1"/>
      <c r="H590" s="1"/>
      <c r="I590" s="1"/>
      <c r="J590" s="1"/>
      <c r="K590" s="1"/>
      <c r="L590" s="1"/>
      <c r="M590" s="1"/>
      <c r="N590" s="1"/>
      <c r="O590" s="1"/>
      <c r="P590" s="1"/>
      <c r="Q590" s="1"/>
    </row>
    <row r="591" spans="1:17" x14ac:dyDescent="0.35">
      <c r="A591" s="1"/>
      <c r="B591" s="1"/>
      <c r="C591" s="1"/>
      <c r="D591" s="1"/>
      <c r="E591" s="1"/>
      <c r="F591" s="1"/>
      <c r="G591" s="1"/>
      <c r="H591" s="1"/>
      <c r="I591" s="1"/>
      <c r="J591" s="1"/>
      <c r="K591" s="1"/>
      <c r="L591" s="1"/>
      <c r="M591" s="1"/>
      <c r="N591" s="1"/>
      <c r="O591" s="1"/>
      <c r="P591" s="1"/>
      <c r="Q591" s="1"/>
    </row>
    <row r="592" spans="1:17" x14ac:dyDescent="0.35">
      <c r="A592" s="1"/>
      <c r="B592" s="1"/>
      <c r="C592" s="1"/>
      <c r="D592" s="1"/>
      <c r="E592" s="1"/>
      <c r="F592" s="1"/>
      <c r="G592" s="1"/>
      <c r="H592" s="1"/>
      <c r="I592" s="1"/>
      <c r="J592" s="1"/>
      <c r="K592" s="1"/>
      <c r="L592" s="1"/>
      <c r="M592" s="1"/>
      <c r="N592" s="1"/>
      <c r="O592" s="1"/>
      <c r="P592" s="1"/>
      <c r="Q592" s="1"/>
    </row>
    <row r="593" spans="1:17" x14ac:dyDescent="0.35">
      <c r="A593" s="1"/>
      <c r="B593" s="1"/>
      <c r="C593" s="1"/>
      <c r="D593" s="1"/>
      <c r="E593" s="1"/>
      <c r="F593" s="1"/>
      <c r="G593" s="1"/>
      <c r="H593" s="1"/>
      <c r="I593" s="1"/>
      <c r="J593" s="1"/>
      <c r="K593" s="1"/>
      <c r="L593" s="1"/>
      <c r="M593" s="1"/>
      <c r="N593" s="1"/>
      <c r="O593" s="1"/>
      <c r="P593" s="1"/>
      <c r="Q593" s="1"/>
    </row>
    <row r="594" spans="1:17" x14ac:dyDescent="0.35">
      <c r="A594" s="1"/>
      <c r="B594" s="1"/>
      <c r="C594" s="1"/>
      <c r="D594" s="1"/>
      <c r="E594" s="1"/>
      <c r="F594" s="1"/>
      <c r="G594" s="1"/>
      <c r="H594" s="1"/>
      <c r="I594" s="1"/>
      <c r="J594" s="1"/>
      <c r="K594" s="1"/>
      <c r="L594" s="1"/>
      <c r="M594" s="1"/>
      <c r="N594" s="1"/>
      <c r="O594" s="1"/>
      <c r="P594" s="1"/>
      <c r="Q594" s="1"/>
    </row>
    <row r="595" spans="1:17" x14ac:dyDescent="0.35">
      <c r="A595" s="1"/>
      <c r="B595" s="1"/>
      <c r="C595" s="1"/>
      <c r="D595" s="1"/>
      <c r="E595" s="1"/>
      <c r="F595" s="1"/>
      <c r="G595" s="1"/>
      <c r="H595" s="1"/>
      <c r="I595" s="1"/>
      <c r="J595" s="1"/>
      <c r="K595" s="1"/>
      <c r="L595" s="1"/>
      <c r="M595" s="1"/>
      <c r="N595" s="1"/>
      <c r="O595" s="1"/>
      <c r="P595" s="1"/>
      <c r="Q595" s="1"/>
    </row>
    <row r="596" spans="1:17" x14ac:dyDescent="0.35">
      <c r="A596" s="1"/>
      <c r="B596" s="1"/>
      <c r="C596" s="1"/>
      <c r="D596" s="1"/>
      <c r="E596" s="1"/>
      <c r="F596" s="1"/>
      <c r="G596" s="1"/>
      <c r="H596" s="1"/>
      <c r="I596" s="1"/>
      <c r="J596" s="1"/>
      <c r="K596" s="1"/>
      <c r="L596" s="1"/>
      <c r="M596" s="1"/>
      <c r="N596" s="1"/>
      <c r="O596" s="1"/>
      <c r="P596" s="1"/>
      <c r="Q596" s="1"/>
    </row>
    <row r="597" spans="1:17" x14ac:dyDescent="0.35">
      <c r="A597" s="1"/>
      <c r="B597" s="1"/>
      <c r="C597" s="1"/>
      <c r="D597" s="1"/>
      <c r="E597" s="1"/>
      <c r="F597" s="1"/>
      <c r="G597" s="1"/>
      <c r="H597" s="1"/>
      <c r="I597" s="1"/>
      <c r="J597" s="1"/>
      <c r="K597" s="1"/>
      <c r="L597" s="1"/>
      <c r="M597" s="1"/>
      <c r="N597" s="1"/>
      <c r="O597" s="1"/>
      <c r="P597" s="1"/>
      <c r="Q597" s="1"/>
    </row>
    <row r="598" spans="1:17" x14ac:dyDescent="0.35">
      <c r="A598" s="1"/>
      <c r="B598" s="1"/>
      <c r="C598" s="1"/>
      <c r="D598" s="1"/>
      <c r="E598" s="1"/>
      <c r="F598" s="1"/>
      <c r="G598" s="1"/>
      <c r="H598" s="1"/>
      <c r="I598" s="1"/>
      <c r="J598" s="1"/>
      <c r="K598" s="1"/>
      <c r="L598" s="1"/>
      <c r="M598" s="1"/>
      <c r="N598" s="1"/>
      <c r="O598" s="1"/>
      <c r="P598" s="1"/>
      <c r="Q598" s="1"/>
    </row>
    <row r="599" spans="1:17" x14ac:dyDescent="0.35">
      <c r="A599" s="1"/>
      <c r="B599" s="1"/>
      <c r="C599" s="1"/>
      <c r="D599" s="1"/>
      <c r="E599" s="1"/>
      <c r="F599" s="1"/>
      <c r="G599" s="1"/>
      <c r="H599" s="1"/>
      <c r="I599" s="1"/>
      <c r="J599" s="1"/>
      <c r="K599" s="1"/>
      <c r="L599" s="1"/>
      <c r="M599" s="1"/>
      <c r="N599" s="1"/>
      <c r="O599" s="1"/>
      <c r="P599" s="1"/>
      <c r="Q599" s="1"/>
    </row>
    <row r="600" spans="1:17" x14ac:dyDescent="0.35">
      <c r="A600" s="1"/>
      <c r="B600" s="1"/>
      <c r="C600" s="1"/>
      <c r="D600" s="1"/>
      <c r="E600" s="1"/>
      <c r="F600" s="1"/>
      <c r="G600" s="1"/>
      <c r="H600" s="1"/>
      <c r="I600" s="1"/>
      <c r="J600" s="1"/>
      <c r="K600" s="1"/>
      <c r="L600" s="1"/>
      <c r="M600" s="1"/>
      <c r="N600" s="1"/>
      <c r="O600" s="1"/>
      <c r="P600" s="1"/>
      <c r="Q600" s="1"/>
    </row>
    <row r="601" spans="1:17" x14ac:dyDescent="0.35">
      <c r="A601" s="1"/>
      <c r="B601" s="1"/>
      <c r="C601" s="1"/>
      <c r="D601" s="1"/>
      <c r="E601" s="1"/>
      <c r="F601" s="1"/>
      <c r="G601" s="1"/>
      <c r="H601" s="1"/>
      <c r="I601" s="1"/>
      <c r="J601" s="1"/>
      <c r="K601" s="1"/>
      <c r="L601" s="1"/>
      <c r="M601" s="1"/>
      <c r="N601" s="1"/>
      <c r="O601" s="1"/>
      <c r="P601" s="1"/>
      <c r="Q601" s="1"/>
    </row>
    <row r="602" spans="1:17" x14ac:dyDescent="0.35">
      <c r="A602" s="1"/>
      <c r="B602" s="1"/>
      <c r="C602" s="1"/>
      <c r="D602" s="1"/>
      <c r="E602" s="1"/>
      <c r="F602" s="1"/>
      <c r="G602" s="1"/>
      <c r="H602" s="1"/>
      <c r="I602" s="1"/>
      <c r="J602" s="1"/>
      <c r="K602" s="1"/>
      <c r="L602" s="1"/>
      <c r="M602" s="1"/>
      <c r="N602" s="1"/>
      <c r="O602" s="1"/>
      <c r="P602" s="1"/>
      <c r="Q602" s="1"/>
    </row>
    <row r="603" spans="1:17" x14ac:dyDescent="0.35">
      <c r="A603" s="1"/>
      <c r="B603" s="1"/>
      <c r="C603" s="1"/>
      <c r="D603" s="1"/>
      <c r="E603" s="1"/>
      <c r="F603" s="1"/>
      <c r="G603" s="1"/>
      <c r="H603" s="1"/>
      <c r="I603" s="1"/>
      <c r="J603" s="1"/>
      <c r="K603" s="1"/>
      <c r="L603" s="1"/>
      <c r="M603" s="1"/>
      <c r="N603" s="1"/>
      <c r="O603" s="1"/>
      <c r="P603" s="1"/>
      <c r="Q603" s="1"/>
    </row>
    <row r="604" spans="1:17" x14ac:dyDescent="0.35">
      <c r="A604" s="1"/>
      <c r="B604" s="1"/>
      <c r="C604" s="1"/>
      <c r="D604" s="1"/>
      <c r="E604" s="1"/>
      <c r="F604" s="1"/>
      <c r="G604" s="1"/>
      <c r="H604" s="1"/>
      <c r="I604" s="1"/>
      <c r="J604" s="1"/>
      <c r="K604" s="1"/>
      <c r="L604" s="1"/>
      <c r="M604" s="1"/>
      <c r="N604" s="1"/>
      <c r="O604" s="1"/>
      <c r="P604" s="1"/>
      <c r="Q604" s="1"/>
    </row>
    <row r="605" spans="1:17" x14ac:dyDescent="0.35">
      <c r="A605" s="1"/>
      <c r="B605" s="1"/>
      <c r="C605" s="1"/>
      <c r="D605" s="1"/>
      <c r="E605" s="1"/>
      <c r="F605" s="1"/>
      <c r="G605" s="1"/>
      <c r="H605" s="1"/>
      <c r="I605" s="1"/>
      <c r="J605" s="1"/>
      <c r="K605" s="1"/>
      <c r="L605" s="1"/>
      <c r="M605" s="1"/>
      <c r="N605" s="1"/>
      <c r="O605" s="1"/>
      <c r="P605" s="1"/>
      <c r="Q605" s="1"/>
    </row>
    <row r="606" spans="1:17" x14ac:dyDescent="0.35">
      <c r="A606" s="1"/>
      <c r="B606" s="1"/>
      <c r="C606" s="1"/>
      <c r="D606" s="1"/>
      <c r="E606" s="1"/>
      <c r="F606" s="1"/>
      <c r="G606" s="1"/>
      <c r="H606" s="1"/>
      <c r="I606" s="1"/>
      <c r="J606" s="1"/>
      <c r="K606" s="1"/>
      <c r="L606" s="1"/>
      <c r="M606" s="1"/>
      <c r="N606" s="1"/>
      <c r="O606" s="1"/>
      <c r="P606" s="1"/>
      <c r="Q606" s="1"/>
    </row>
    <row r="607" spans="1:17" x14ac:dyDescent="0.35">
      <c r="A607" s="1"/>
      <c r="B607" s="1"/>
      <c r="C607" s="1"/>
      <c r="D607" s="1"/>
      <c r="E607" s="1"/>
      <c r="F607" s="1"/>
      <c r="G607" s="1"/>
      <c r="H607" s="1"/>
      <c r="I607" s="1"/>
      <c r="J607" s="1"/>
      <c r="K607" s="1"/>
      <c r="L607" s="1"/>
      <c r="M607" s="1"/>
      <c r="N607" s="1"/>
      <c r="O607" s="1"/>
      <c r="P607" s="1"/>
      <c r="Q607" s="1"/>
    </row>
    <row r="608" spans="1:17" x14ac:dyDescent="0.35">
      <c r="A608" s="1"/>
      <c r="B608" s="1"/>
      <c r="C608" s="1"/>
      <c r="D608" s="1"/>
      <c r="E608" s="1"/>
      <c r="F608" s="1"/>
      <c r="G608" s="1"/>
      <c r="H608" s="1"/>
      <c r="I608" s="1"/>
      <c r="J608" s="1"/>
      <c r="K608" s="1"/>
      <c r="L608" s="1"/>
      <c r="M608" s="1"/>
      <c r="N608" s="1"/>
      <c r="O608" s="1"/>
      <c r="P608" s="1"/>
      <c r="Q608" s="1"/>
    </row>
    <row r="609" spans="1:17" x14ac:dyDescent="0.35">
      <c r="A609" s="1"/>
      <c r="B609" s="1"/>
      <c r="C609" s="1"/>
      <c r="D609" s="1"/>
      <c r="E609" s="1"/>
      <c r="F609" s="1"/>
      <c r="G609" s="1"/>
      <c r="H609" s="1"/>
      <c r="I609" s="1"/>
      <c r="J609" s="1"/>
      <c r="K609" s="1"/>
      <c r="L609" s="1"/>
      <c r="M609" s="1"/>
      <c r="N609" s="1"/>
      <c r="O609" s="1"/>
      <c r="P609" s="1"/>
      <c r="Q609" s="1"/>
    </row>
    <row r="610" spans="1:17" x14ac:dyDescent="0.35">
      <c r="A610" s="1"/>
      <c r="B610" s="1"/>
      <c r="C610" s="1"/>
      <c r="D610" s="1"/>
      <c r="E610" s="1"/>
      <c r="F610" s="1"/>
      <c r="G610" s="1"/>
      <c r="H610" s="1"/>
      <c r="I610" s="1"/>
      <c r="J610" s="1"/>
      <c r="K610" s="1"/>
      <c r="L610" s="1"/>
      <c r="M610" s="1"/>
      <c r="N610" s="1"/>
      <c r="O610" s="1"/>
      <c r="P610" s="1"/>
      <c r="Q610" s="1"/>
    </row>
    <row r="611" spans="1:17" x14ac:dyDescent="0.35">
      <c r="A611" s="1"/>
      <c r="B611" s="1"/>
      <c r="C611" s="1"/>
      <c r="D611" s="1"/>
      <c r="E611" s="1"/>
      <c r="F611" s="1"/>
      <c r="G611" s="1"/>
      <c r="H611" s="1"/>
      <c r="I611" s="1"/>
      <c r="J611" s="1"/>
      <c r="K611" s="1"/>
      <c r="L611" s="1"/>
      <c r="M611" s="1"/>
      <c r="N611" s="1"/>
      <c r="O611" s="1"/>
      <c r="P611" s="1"/>
      <c r="Q611" s="1"/>
    </row>
    <row r="612" spans="1:17" x14ac:dyDescent="0.35">
      <c r="A612" s="1"/>
      <c r="B612" s="1"/>
      <c r="C612" s="1"/>
      <c r="D612" s="1"/>
      <c r="E612" s="1"/>
      <c r="F612" s="1"/>
      <c r="G612" s="1"/>
      <c r="H612" s="1"/>
      <c r="I612" s="1"/>
      <c r="J612" s="1"/>
      <c r="K612" s="1"/>
      <c r="L612" s="1"/>
      <c r="M612" s="1"/>
      <c r="N612" s="1"/>
      <c r="O612" s="1"/>
      <c r="P612" s="1"/>
      <c r="Q612" s="1"/>
    </row>
    <row r="613" spans="1:17" x14ac:dyDescent="0.35">
      <c r="A613" s="1"/>
      <c r="B613" s="1"/>
      <c r="C613" s="1"/>
      <c r="D613" s="1"/>
      <c r="E613" s="1"/>
      <c r="F613" s="1"/>
      <c r="G613" s="1"/>
      <c r="H613" s="1"/>
      <c r="I613" s="1"/>
      <c r="J613" s="1"/>
      <c r="K613" s="1"/>
      <c r="L613" s="1"/>
      <c r="M613" s="1"/>
      <c r="N613" s="1"/>
      <c r="O613" s="1"/>
      <c r="P613" s="1"/>
      <c r="Q613" s="1"/>
    </row>
    <row r="614" spans="1:17" x14ac:dyDescent="0.35">
      <c r="A614" s="1"/>
      <c r="B614" s="1"/>
      <c r="C614" s="1"/>
      <c r="D614" s="1"/>
      <c r="E614" s="1"/>
      <c r="F614" s="1"/>
      <c r="G614" s="1"/>
      <c r="H614" s="1"/>
      <c r="I614" s="1"/>
      <c r="J614" s="1"/>
      <c r="K614" s="1"/>
      <c r="L614" s="1"/>
      <c r="M614" s="1"/>
      <c r="N614" s="1"/>
      <c r="O614" s="1"/>
      <c r="P614" s="1"/>
      <c r="Q614" s="1"/>
    </row>
    <row r="615" spans="1:17" x14ac:dyDescent="0.35">
      <c r="A615" s="1"/>
      <c r="B615" s="1"/>
      <c r="C615" s="1"/>
      <c r="D615" s="1"/>
      <c r="E615" s="1"/>
      <c r="F615" s="1"/>
      <c r="G615" s="1"/>
      <c r="H615" s="1"/>
      <c r="I615" s="1"/>
      <c r="J615" s="1"/>
      <c r="K615" s="1"/>
      <c r="L615" s="1"/>
      <c r="M615" s="1"/>
      <c r="N615" s="1"/>
      <c r="O615" s="1"/>
      <c r="P615" s="1"/>
      <c r="Q615" s="1"/>
    </row>
    <row r="616" spans="1:17" x14ac:dyDescent="0.35">
      <c r="A616" s="1"/>
      <c r="B616" s="1"/>
      <c r="C616" s="1"/>
      <c r="D616" s="1"/>
      <c r="E616" s="1"/>
      <c r="F616" s="1"/>
      <c r="G616" s="1"/>
      <c r="H616" s="1"/>
      <c r="I616" s="1"/>
      <c r="J616" s="1"/>
      <c r="K616" s="1"/>
      <c r="L616" s="1"/>
      <c r="M616" s="1"/>
      <c r="N616" s="1"/>
      <c r="O616" s="1"/>
      <c r="P616" s="1"/>
      <c r="Q616" s="1"/>
    </row>
    <row r="617" spans="1:17" x14ac:dyDescent="0.35">
      <c r="A617" s="1"/>
      <c r="B617" s="1"/>
      <c r="C617" s="1"/>
      <c r="D617" s="1"/>
      <c r="E617" s="1"/>
      <c r="F617" s="1"/>
      <c r="G617" s="1"/>
      <c r="H617" s="1"/>
      <c r="I617" s="1"/>
      <c r="J617" s="1"/>
      <c r="K617" s="1"/>
      <c r="L617" s="1"/>
      <c r="M617" s="1"/>
      <c r="N617" s="1"/>
      <c r="O617" s="1"/>
      <c r="P617" s="1"/>
      <c r="Q617" s="1"/>
    </row>
    <row r="618" spans="1:17" x14ac:dyDescent="0.35">
      <c r="A618" s="1"/>
      <c r="B618" s="1"/>
      <c r="C618" s="1"/>
      <c r="D618" s="1"/>
      <c r="E618" s="1"/>
      <c r="F618" s="1"/>
      <c r="G618" s="1"/>
      <c r="H618" s="1"/>
      <c r="I618" s="1"/>
      <c r="J618" s="1"/>
      <c r="K618" s="1"/>
      <c r="L618" s="1"/>
      <c r="M618" s="1"/>
      <c r="N618" s="1"/>
      <c r="O618" s="1"/>
      <c r="P618" s="1"/>
      <c r="Q618" s="1"/>
    </row>
    <row r="619" spans="1:17" x14ac:dyDescent="0.35">
      <c r="A619" s="1"/>
      <c r="B619" s="1"/>
      <c r="C619" s="1"/>
      <c r="D619" s="1"/>
      <c r="E619" s="1"/>
      <c r="F619" s="1"/>
      <c r="G619" s="1"/>
      <c r="H619" s="1"/>
      <c r="I619" s="1"/>
      <c r="J619" s="1"/>
      <c r="K619" s="1"/>
      <c r="L619" s="1"/>
      <c r="M619" s="1"/>
      <c r="N619" s="1"/>
      <c r="O619" s="1"/>
      <c r="P619" s="1"/>
      <c r="Q619" s="1"/>
    </row>
    <row r="620" spans="1:17" x14ac:dyDescent="0.35">
      <c r="A620" s="1"/>
      <c r="B620" s="1"/>
      <c r="C620" s="1"/>
      <c r="D620" s="1"/>
      <c r="E620" s="1"/>
      <c r="F620" s="1"/>
      <c r="G620" s="1"/>
      <c r="H620" s="1"/>
      <c r="I620" s="1"/>
      <c r="J620" s="1"/>
      <c r="K620" s="1"/>
      <c r="L620" s="1"/>
      <c r="M620" s="1"/>
      <c r="N620" s="1"/>
      <c r="O620" s="1"/>
      <c r="P620" s="1"/>
      <c r="Q620" s="1"/>
    </row>
    <row r="621" spans="1:17" x14ac:dyDescent="0.35">
      <c r="A621" s="1"/>
      <c r="B621" s="1"/>
      <c r="C621" s="1"/>
      <c r="D621" s="1"/>
      <c r="E621" s="1"/>
      <c r="F621" s="1"/>
      <c r="G621" s="1"/>
      <c r="H621" s="1"/>
      <c r="I621" s="1"/>
      <c r="J621" s="1"/>
      <c r="K621" s="1"/>
      <c r="L621" s="1"/>
      <c r="M621" s="1"/>
      <c r="N621" s="1"/>
      <c r="O621" s="1"/>
      <c r="P621" s="1"/>
      <c r="Q621" s="1"/>
    </row>
    <row r="622" spans="1:17" x14ac:dyDescent="0.35">
      <c r="A622" s="1"/>
      <c r="B622" s="1"/>
      <c r="C622" s="1"/>
      <c r="D622" s="1"/>
      <c r="E622" s="1"/>
      <c r="F622" s="1"/>
      <c r="G622" s="1"/>
      <c r="H622" s="1"/>
      <c r="I622" s="1"/>
      <c r="J622" s="1"/>
      <c r="K622" s="1"/>
      <c r="L622" s="1"/>
      <c r="M622" s="1"/>
      <c r="N622" s="1"/>
      <c r="O622" s="1"/>
      <c r="P622" s="1"/>
      <c r="Q622" s="1"/>
    </row>
    <row r="623" spans="1:17" x14ac:dyDescent="0.35">
      <c r="A623" s="1"/>
      <c r="B623" s="1"/>
      <c r="C623" s="1"/>
      <c r="D623" s="1"/>
      <c r="E623" s="1"/>
      <c r="F623" s="1"/>
      <c r="G623" s="1"/>
      <c r="H623" s="1"/>
      <c r="I623" s="1"/>
      <c r="J623" s="1"/>
      <c r="K623" s="1"/>
      <c r="L623" s="1"/>
      <c r="M623" s="1"/>
      <c r="N623" s="1"/>
      <c r="O623" s="1"/>
      <c r="P623" s="1"/>
      <c r="Q623" s="1"/>
    </row>
    <row r="624" spans="1:17" x14ac:dyDescent="0.35">
      <c r="A624" s="1"/>
      <c r="B624" s="1"/>
      <c r="C624" s="1"/>
      <c r="D624" s="1"/>
      <c r="E624" s="1"/>
      <c r="F624" s="1"/>
      <c r="G624" s="1"/>
      <c r="H624" s="1"/>
      <c r="I624" s="1"/>
      <c r="J624" s="1"/>
      <c r="K624" s="1"/>
      <c r="L624" s="1"/>
      <c r="M624" s="1"/>
      <c r="N624" s="1"/>
      <c r="O624" s="1"/>
      <c r="P624" s="1"/>
      <c r="Q624" s="1"/>
    </row>
    <row r="625" spans="1:17" x14ac:dyDescent="0.35">
      <c r="A625" s="1"/>
      <c r="B625" s="1"/>
      <c r="C625" s="1"/>
      <c r="D625" s="1"/>
      <c r="E625" s="1"/>
      <c r="F625" s="1"/>
      <c r="G625" s="1"/>
      <c r="H625" s="1"/>
      <c r="I625" s="1"/>
      <c r="J625" s="1"/>
      <c r="K625" s="1"/>
      <c r="L625" s="1"/>
      <c r="M625" s="1"/>
      <c r="N625" s="1"/>
      <c r="O625" s="1"/>
      <c r="P625" s="1"/>
      <c r="Q625" s="1"/>
    </row>
    <row r="626" spans="1:17" x14ac:dyDescent="0.35">
      <c r="A626" s="1"/>
      <c r="B626" s="1"/>
      <c r="C626" s="1"/>
      <c r="D626" s="1"/>
      <c r="E626" s="1"/>
      <c r="F626" s="1"/>
      <c r="G626" s="1"/>
      <c r="H626" s="1"/>
      <c r="I626" s="1"/>
      <c r="J626" s="1"/>
      <c r="K626" s="1"/>
      <c r="L626" s="1"/>
      <c r="M626" s="1"/>
      <c r="N626" s="1"/>
      <c r="O626" s="1"/>
      <c r="P626" s="1"/>
      <c r="Q626" s="1"/>
    </row>
    <row r="627" spans="1:17" x14ac:dyDescent="0.35">
      <c r="A627" s="1"/>
      <c r="B627" s="1"/>
      <c r="C627" s="1"/>
      <c r="D627" s="1"/>
      <c r="E627" s="1"/>
      <c r="F627" s="1"/>
      <c r="G627" s="1"/>
      <c r="H627" s="1"/>
      <c r="I627" s="1"/>
      <c r="J627" s="1"/>
      <c r="K627" s="1"/>
      <c r="L627" s="1"/>
      <c r="M627" s="1"/>
      <c r="N627" s="1"/>
      <c r="O627" s="1"/>
      <c r="P627" s="1"/>
      <c r="Q627" s="1"/>
    </row>
    <row r="628" spans="1:17" x14ac:dyDescent="0.35">
      <c r="A628" s="1"/>
      <c r="B628" s="1"/>
      <c r="C628" s="1"/>
      <c r="D628" s="1"/>
      <c r="E628" s="1"/>
      <c r="F628" s="1"/>
      <c r="G628" s="1"/>
      <c r="H628" s="1"/>
      <c r="I628" s="1"/>
      <c r="J628" s="1"/>
      <c r="K628" s="1"/>
      <c r="L628" s="1"/>
      <c r="M628" s="1"/>
      <c r="N628" s="1"/>
      <c r="O628" s="1"/>
      <c r="P628" s="1"/>
      <c r="Q628" s="1"/>
    </row>
    <row r="629" spans="1:17" x14ac:dyDescent="0.35">
      <c r="A629" s="1"/>
      <c r="B629" s="1"/>
      <c r="C629" s="1"/>
      <c r="D629" s="1"/>
      <c r="E629" s="1"/>
      <c r="F629" s="1"/>
      <c r="G629" s="1"/>
      <c r="H629" s="1"/>
      <c r="I629" s="1"/>
      <c r="J629" s="1"/>
      <c r="K629" s="1"/>
      <c r="L629" s="1"/>
      <c r="M629" s="1"/>
      <c r="N629" s="1"/>
      <c r="O629" s="1"/>
      <c r="P629" s="1"/>
      <c r="Q629" s="1"/>
    </row>
    <row r="630" spans="1:17" x14ac:dyDescent="0.35">
      <c r="A630" s="1"/>
      <c r="B630" s="1"/>
      <c r="C630" s="1"/>
      <c r="D630" s="1"/>
      <c r="E630" s="1"/>
      <c r="F630" s="1"/>
      <c r="G630" s="1"/>
      <c r="H630" s="1"/>
      <c r="I630" s="1"/>
      <c r="J630" s="1"/>
      <c r="K630" s="1"/>
      <c r="L630" s="1"/>
      <c r="M630" s="1"/>
      <c r="N630" s="1"/>
      <c r="O630" s="1"/>
      <c r="P630" s="1"/>
      <c r="Q630" s="1"/>
    </row>
    <row r="631" spans="1:17" x14ac:dyDescent="0.35">
      <c r="A631" s="1"/>
      <c r="B631" s="1"/>
      <c r="C631" s="1"/>
      <c r="D631" s="1"/>
      <c r="E631" s="1"/>
      <c r="F631" s="1"/>
      <c r="G631" s="1"/>
      <c r="H631" s="1"/>
      <c r="I631" s="1"/>
      <c r="J631" s="1"/>
      <c r="K631" s="1"/>
      <c r="L631" s="1"/>
      <c r="M631" s="1"/>
      <c r="N631" s="1"/>
      <c r="O631" s="1"/>
      <c r="P631" s="1"/>
      <c r="Q631" s="1"/>
    </row>
    <row r="632" spans="1:17" x14ac:dyDescent="0.35">
      <c r="A632" s="1"/>
      <c r="B632" s="1"/>
      <c r="C632" s="1"/>
      <c r="D632" s="1"/>
      <c r="E632" s="1"/>
      <c r="F632" s="1"/>
      <c r="G632" s="1"/>
      <c r="H632" s="1"/>
      <c r="I632" s="1"/>
      <c r="J632" s="1"/>
      <c r="K632" s="1"/>
      <c r="L632" s="1"/>
      <c r="M632" s="1"/>
      <c r="N632" s="1"/>
      <c r="O632" s="1"/>
      <c r="P632" s="1"/>
      <c r="Q632" s="1"/>
    </row>
    <row r="633" spans="1:17" x14ac:dyDescent="0.35">
      <c r="A633" s="1"/>
      <c r="B633" s="1"/>
      <c r="C633" s="1"/>
      <c r="D633" s="1"/>
      <c r="E633" s="1"/>
      <c r="F633" s="1"/>
      <c r="G633" s="1"/>
      <c r="H633" s="1"/>
      <c r="I633" s="1"/>
      <c r="J633" s="1"/>
      <c r="K633" s="1"/>
      <c r="L633" s="1"/>
      <c r="M633" s="1"/>
      <c r="N633" s="1"/>
      <c r="O633" s="1"/>
      <c r="P633" s="1"/>
      <c r="Q633" s="1"/>
    </row>
    <row r="634" spans="1:17" x14ac:dyDescent="0.35">
      <c r="A634" s="1"/>
      <c r="B634" s="1"/>
      <c r="C634" s="1"/>
      <c r="D634" s="1"/>
      <c r="E634" s="1"/>
      <c r="F634" s="1"/>
      <c r="G634" s="1"/>
      <c r="H634" s="1"/>
      <c r="I634" s="1"/>
      <c r="J634" s="1"/>
      <c r="K634" s="1"/>
      <c r="L634" s="1"/>
      <c r="M634" s="1"/>
      <c r="N634" s="1"/>
      <c r="O634" s="1"/>
      <c r="P634" s="1"/>
      <c r="Q634" s="1"/>
    </row>
    <row r="635" spans="1:17" x14ac:dyDescent="0.35">
      <c r="A635" s="1"/>
      <c r="B635" s="1"/>
      <c r="C635" s="1"/>
      <c r="D635" s="1"/>
      <c r="E635" s="1"/>
      <c r="F635" s="1"/>
      <c r="G635" s="1"/>
      <c r="H635" s="1"/>
      <c r="I635" s="1"/>
      <c r="J635" s="1"/>
      <c r="K635" s="1"/>
      <c r="L635" s="1"/>
      <c r="M635" s="1"/>
      <c r="N635" s="1"/>
      <c r="O635" s="1"/>
      <c r="P635" s="1"/>
      <c r="Q635" s="1"/>
    </row>
    <row r="636" spans="1:17" x14ac:dyDescent="0.35">
      <c r="A636" s="1"/>
      <c r="B636" s="1"/>
      <c r="C636" s="1"/>
      <c r="D636" s="1"/>
      <c r="E636" s="1"/>
      <c r="F636" s="1"/>
      <c r="G636" s="1"/>
      <c r="H636" s="1"/>
      <c r="I636" s="1"/>
      <c r="J636" s="1"/>
      <c r="K636" s="1"/>
      <c r="L636" s="1"/>
      <c r="M636" s="1"/>
      <c r="N636" s="1"/>
      <c r="O636" s="1"/>
      <c r="P636" s="1"/>
      <c r="Q636" s="1"/>
    </row>
    <row r="637" spans="1:17" x14ac:dyDescent="0.35">
      <c r="A637" s="1"/>
      <c r="B637" s="1"/>
      <c r="C637" s="1"/>
      <c r="D637" s="1"/>
      <c r="E637" s="1"/>
      <c r="F637" s="1"/>
      <c r="G637" s="1"/>
      <c r="H637" s="1"/>
      <c r="I637" s="1"/>
      <c r="J637" s="1"/>
      <c r="K637" s="1"/>
      <c r="L637" s="1"/>
      <c r="M637" s="1"/>
      <c r="N637" s="1"/>
      <c r="O637" s="1"/>
      <c r="P637" s="1"/>
      <c r="Q637" s="1"/>
    </row>
    <row r="638" spans="1:17" x14ac:dyDescent="0.35">
      <c r="A638" s="1"/>
      <c r="B638" s="1"/>
      <c r="C638" s="1"/>
      <c r="D638" s="1"/>
      <c r="E638" s="1"/>
      <c r="F638" s="1"/>
      <c r="G638" s="1"/>
      <c r="H638" s="1"/>
      <c r="I638" s="1"/>
      <c r="J638" s="1"/>
      <c r="K638" s="1"/>
      <c r="L638" s="1"/>
      <c r="M638" s="1"/>
      <c r="N638" s="1"/>
      <c r="O638" s="1"/>
      <c r="P638" s="1"/>
      <c r="Q638" s="1"/>
    </row>
    <row r="639" spans="1:17" x14ac:dyDescent="0.35">
      <c r="A639" s="1"/>
      <c r="B639" s="1"/>
      <c r="C639" s="1"/>
      <c r="D639" s="1"/>
      <c r="E639" s="1"/>
      <c r="F639" s="1"/>
      <c r="G639" s="1"/>
      <c r="H639" s="1"/>
      <c r="I639" s="1"/>
      <c r="J639" s="1"/>
      <c r="K639" s="1"/>
      <c r="L639" s="1"/>
      <c r="M639" s="1"/>
      <c r="N639" s="1"/>
      <c r="O639" s="1"/>
      <c r="P639" s="1"/>
      <c r="Q639" s="1"/>
    </row>
    <row r="640" spans="1:17" x14ac:dyDescent="0.35">
      <c r="A640" s="1"/>
      <c r="B640" s="1"/>
      <c r="C640" s="1"/>
      <c r="D640" s="1"/>
      <c r="E640" s="1"/>
      <c r="F640" s="1"/>
      <c r="G640" s="1"/>
      <c r="H640" s="1"/>
      <c r="I640" s="1"/>
      <c r="J640" s="1"/>
      <c r="K640" s="1"/>
      <c r="L640" s="1"/>
      <c r="M640" s="1"/>
      <c r="N640" s="1"/>
      <c r="O640" s="1"/>
      <c r="P640" s="1"/>
      <c r="Q640" s="1"/>
    </row>
    <row r="641" spans="1:17" x14ac:dyDescent="0.35">
      <c r="A641" s="1"/>
      <c r="B641" s="1"/>
      <c r="C641" s="1"/>
      <c r="D641" s="1"/>
      <c r="E641" s="1"/>
      <c r="F641" s="1"/>
      <c r="G641" s="1"/>
      <c r="H641" s="1"/>
      <c r="I641" s="1"/>
      <c r="J641" s="1"/>
      <c r="K641" s="1"/>
      <c r="L641" s="1"/>
      <c r="M641" s="1"/>
      <c r="N641" s="1"/>
      <c r="O641" s="1"/>
      <c r="P641" s="1"/>
      <c r="Q641" s="1"/>
    </row>
    <row r="642" spans="1:17" x14ac:dyDescent="0.35">
      <c r="A642" s="1"/>
      <c r="B642" s="1"/>
      <c r="C642" s="1"/>
      <c r="D642" s="1"/>
      <c r="E642" s="1"/>
      <c r="F642" s="1"/>
      <c r="G642" s="1"/>
      <c r="H642" s="1"/>
      <c r="I642" s="1"/>
      <c r="J642" s="1"/>
      <c r="K642" s="1"/>
      <c r="L642" s="1"/>
      <c r="M642" s="1"/>
      <c r="N642" s="1"/>
      <c r="O642" s="1"/>
      <c r="P642" s="1"/>
      <c r="Q642" s="1"/>
    </row>
    <row r="643" spans="1:17" x14ac:dyDescent="0.35">
      <c r="A643" s="1"/>
      <c r="B643" s="1"/>
      <c r="C643" s="1"/>
      <c r="D643" s="1"/>
      <c r="E643" s="1"/>
      <c r="F643" s="1"/>
      <c r="G643" s="1"/>
      <c r="H643" s="1"/>
      <c r="I643" s="1"/>
      <c r="J643" s="1"/>
      <c r="K643" s="1"/>
      <c r="L643" s="1"/>
      <c r="M643" s="1"/>
      <c r="N643" s="1"/>
      <c r="O643" s="1"/>
      <c r="P643" s="1"/>
      <c r="Q643" s="1"/>
    </row>
    <row r="644" spans="1:17" x14ac:dyDescent="0.35">
      <c r="A644" s="1"/>
      <c r="B644" s="1"/>
      <c r="C644" s="1"/>
      <c r="D644" s="1"/>
      <c r="E644" s="1"/>
      <c r="F644" s="1"/>
      <c r="G644" s="1"/>
      <c r="H644" s="1"/>
      <c r="I644" s="1"/>
      <c r="J644" s="1"/>
      <c r="K644" s="1"/>
      <c r="L644" s="1"/>
      <c r="M644" s="1"/>
      <c r="N644" s="1"/>
      <c r="O644" s="1"/>
      <c r="P644" s="1"/>
      <c r="Q644" s="1"/>
    </row>
    <row r="645" spans="1:17" x14ac:dyDescent="0.35">
      <c r="A645" s="1"/>
      <c r="B645" s="1"/>
      <c r="C645" s="1"/>
      <c r="D645" s="1"/>
      <c r="E645" s="1"/>
      <c r="F645" s="1"/>
      <c r="G645" s="1"/>
      <c r="H645" s="1"/>
      <c r="I645" s="1"/>
      <c r="J645" s="1"/>
      <c r="K645" s="1"/>
      <c r="L645" s="1"/>
      <c r="M645" s="1"/>
      <c r="N645" s="1"/>
      <c r="O645" s="1"/>
      <c r="P645" s="1"/>
      <c r="Q645" s="1"/>
    </row>
    <row r="646" spans="1:17" x14ac:dyDescent="0.35">
      <c r="A646" s="1"/>
      <c r="B646" s="1"/>
      <c r="C646" s="1"/>
      <c r="D646" s="1"/>
      <c r="E646" s="1"/>
      <c r="F646" s="1"/>
      <c r="G646" s="1"/>
      <c r="H646" s="1"/>
      <c r="I646" s="1"/>
      <c r="J646" s="1"/>
      <c r="K646" s="1"/>
      <c r="L646" s="1"/>
      <c r="M646" s="1"/>
      <c r="N646" s="1"/>
      <c r="O646" s="1"/>
      <c r="P646" s="1"/>
      <c r="Q646" s="1"/>
    </row>
    <row r="647" spans="1:17" x14ac:dyDescent="0.35">
      <c r="A647" s="1"/>
      <c r="B647" s="1"/>
      <c r="C647" s="1"/>
      <c r="D647" s="1"/>
      <c r="E647" s="1"/>
      <c r="F647" s="1"/>
      <c r="G647" s="1"/>
      <c r="H647" s="1"/>
      <c r="I647" s="1"/>
      <c r="J647" s="1"/>
      <c r="K647" s="1"/>
      <c r="L647" s="1"/>
      <c r="M647" s="1"/>
      <c r="N647" s="1"/>
      <c r="O647" s="1"/>
      <c r="P647" s="1"/>
      <c r="Q647" s="1"/>
    </row>
    <row r="648" spans="1:17" x14ac:dyDescent="0.35">
      <c r="A648" s="1"/>
      <c r="B648" s="1"/>
      <c r="C648" s="1"/>
      <c r="D648" s="1"/>
      <c r="E648" s="1"/>
      <c r="F648" s="1"/>
      <c r="G648" s="1"/>
      <c r="H648" s="1"/>
      <c r="I648" s="1"/>
      <c r="J648" s="1"/>
      <c r="K648" s="1"/>
      <c r="L648" s="1"/>
      <c r="M648" s="1"/>
      <c r="N648" s="1"/>
      <c r="O648" s="1"/>
      <c r="P648" s="1"/>
      <c r="Q648" s="1"/>
    </row>
    <row r="649" spans="1:17" x14ac:dyDescent="0.35">
      <c r="A649" s="1"/>
      <c r="B649" s="1"/>
      <c r="C649" s="1"/>
      <c r="D649" s="1"/>
      <c r="E649" s="1"/>
      <c r="F649" s="1"/>
      <c r="G649" s="1"/>
      <c r="H649" s="1"/>
      <c r="I649" s="1"/>
      <c r="J649" s="1"/>
      <c r="K649" s="1"/>
      <c r="L649" s="1"/>
      <c r="M649" s="1"/>
      <c r="N649" s="1"/>
      <c r="O649" s="1"/>
      <c r="P649" s="1"/>
      <c r="Q649" s="1"/>
    </row>
    <row r="650" spans="1:17" x14ac:dyDescent="0.35">
      <c r="A650" s="1"/>
      <c r="B650" s="1"/>
      <c r="C650" s="1"/>
      <c r="D650" s="1"/>
      <c r="E650" s="1"/>
      <c r="F650" s="1"/>
      <c r="G650" s="1"/>
      <c r="H650" s="1"/>
      <c r="I650" s="1"/>
      <c r="J650" s="1"/>
      <c r="K650" s="1"/>
      <c r="L650" s="1"/>
      <c r="M650" s="1"/>
      <c r="N650" s="1"/>
      <c r="O650" s="1"/>
      <c r="P650" s="1"/>
      <c r="Q650" s="1"/>
    </row>
    <row r="651" spans="1:17" x14ac:dyDescent="0.35">
      <c r="A651" s="1"/>
      <c r="B651" s="1"/>
      <c r="C651" s="1"/>
      <c r="D651" s="1"/>
      <c r="E651" s="1"/>
      <c r="F651" s="1"/>
      <c r="G651" s="1"/>
      <c r="H651" s="1"/>
      <c r="I651" s="1"/>
      <c r="J651" s="1"/>
      <c r="K651" s="1"/>
      <c r="L651" s="1"/>
      <c r="M651" s="1"/>
      <c r="N651" s="1"/>
      <c r="O651" s="1"/>
      <c r="P651" s="1"/>
      <c r="Q651" s="1"/>
    </row>
    <row r="652" spans="1:17" x14ac:dyDescent="0.35">
      <c r="A652" s="1"/>
      <c r="B652" s="1"/>
      <c r="C652" s="1"/>
      <c r="D652" s="1"/>
      <c r="E652" s="1"/>
      <c r="F652" s="1"/>
      <c r="G652" s="1"/>
      <c r="H652" s="1"/>
      <c r="I652" s="1"/>
      <c r="J652" s="1"/>
      <c r="K652" s="1"/>
      <c r="L652" s="1"/>
      <c r="M652" s="1"/>
      <c r="N652" s="1"/>
      <c r="O652" s="1"/>
      <c r="P652" s="1"/>
      <c r="Q652" s="1"/>
    </row>
    <row r="653" spans="1:17" x14ac:dyDescent="0.35">
      <c r="A653" s="1"/>
      <c r="B653" s="1"/>
      <c r="C653" s="1"/>
      <c r="D653" s="1"/>
      <c r="E653" s="1"/>
      <c r="F653" s="1"/>
      <c r="G653" s="1"/>
      <c r="H653" s="1"/>
      <c r="I653" s="1"/>
      <c r="J653" s="1"/>
      <c r="K653" s="1"/>
      <c r="L653" s="1"/>
      <c r="M653" s="1"/>
      <c r="N653" s="1"/>
      <c r="O653" s="1"/>
      <c r="P653" s="1"/>
      <c r="Q653" s="1"/>
    </row>
    <row r="654" spans="1:17" x14ac:dyDescent="0.35">
      <c r="A654" s="1"/>
      <c r="B654" s="1"/>
      <c r="C654" s="1"/>
      <c r="D654" s="1"/>
      <c r="E654" s="1"/>
      <c r="F654" s="1"/>
      <c r="G654" s="1"/>
      <c r="H654" s="1"/>
      <c r="I654" s="1"/>
      <c r="J654" s="1"/>
      <c r="K654" s="1"/>
      <c r="L654" s="1"/>
      <c r="M654" s="1"/>
      <c r="N654" s="1"/>
      <c r="O654" s="1"/>
      <c r="P654" s="1"/>
      <c r="Q654" s="1"/>
    </row>
    <row r="655" spans="1:17" x14ac:dyDescent="0.35">
      <c r="A655" s="1"/>
      <c r="B655" s="1"/>
      <c r="C655" s="1"/>
      <c r="D655" s="1"/>
      <c r="E655" s="1"/>
      <c r="F655" s="1"/>
      <c r="G655" s="1"/>
      <c r="H655" s="1"/>
      <c r="I655" s="1"/>
      <c r="J655" s="1"/>
      <c r="K655" s="1"/>
      <c r="L655" s="1"/>
      <c r="M655" s="1"/>
      <c r="N655" s="1"/>
      <c r="O655" s="1"/>
      <c r="P655" s="1"/>
      <c r="Q655" s="1"/>
    </row>
    <row r="656" spans="1:17" x14ac:dyDescent="0.35">
      <c r="A656" s="1"/>
      <c r="B656" s="1"/>
      <c r="C656" s="1"/>
      <c r="D656" s="1"/>
      <c r="E656" s="1"/>
      <c r="F656" s="1"/>
      <c r="G656" s="1"/>
      <c r="H656" s="1"/>
      <c r="I656" s="1"/>
      <c r="J656" s="1"/>
      <c r="K656" s="1"/>
      <c r="L656" s="1"/>
      <c r="M656" s="1"/>
      <c r="N656" s="1"/>
      <c r="O656" s="1"/>
      <c r="P656" s="1"/>
      <c r="Q656" s="1"/>
    </row>
    <row r="657" spans="1:17" x14ac:dyDescent="0.35">
      <c r="A657" s="1"/>
      <c r="B657" s="1"/>
      <c r="C657" s="1"/>
      <c r="D657" s="1"/>
      <c r="E657" s="1"/>
      <c r="F657" s="1"/>
      <c r="G657" s="1"/>
      <c r="H657" s="1"/>
      <c r="I657" s="1"/>
      <c r="J657" s="1"/>
      <c r="K657" s="1"/>
      <c r="L657" s="1"/>
      <c r="M657" s="1"/>
      <c r="N657" s="1"/>
      <c r="O657" s="1"/>
      <c r="P657" s="1"/>
      <c r="Q657" s="1"/>
    </row>
    <row r="658" spans="1:17" x14ac:dyDescent="0.35">
      <c r="A658" s="1"/>
      <c r="B658" s="1"/>
      <c r="C658" s="1"/>
      <c r="D658" s="1"/>
      <c r="E658" s="1"/>
      <c r="F658" s="1"/>
      <c r="G658" s="1"/>
      <c r="H658" s="1"/>
      <c r="I658" s="1"/>
      <c r="J658" s="1"/>
      <c r="K658" s="1"/>
      <c r="L658" s="1"/>
      <c r="M658" s="1"/>
      <c r="N658" s="1"/>
      <c r="O658" s="1"/>
      <c r="P658" s="1"/>
      <c r="Q658" s="1"/>
    </row>
    <row r="659" spans="1:17" x14ac:dyDescent="0.35">
      <c r="A659" s="1"/>
      <c r="B659" s="1"/>
      <c r="C659" s="1"/>
      <c r="D659" s="1"/>
      <c r="E659" s="1"/>
      <c r="F659" s="1"/>
      <c r="G659" s="1"/>
      <c r="H659" s="1"/>
      <c r="I659" s="1"/>
      <c r="J659" s="1"/>
      <c r="K659" s="1"/>
      <c r="L659" s="1"/>
      <c r="M659" s="1"/>
      <c r="N659" s="1"/>
      <c r="O659" s="1"/>
      <c r="P659" s="1"/>
      <c r="Q659" s="1"/>
    </row>
    <row r="660" spans="1:17" x14ac:dyDescent="0.35">
      <c r="A660" s="1"/>
      <c r="B660" s="1"/>
      <c r="C660" s="1"/>
      <c r="D660" s="1"/>
      <c r="E660" s="1"/>
      <c r="F660" s="1"/>
      <c r="G660" s="1"/>
      <c r="H660" s="1"/>
      <c r="I660" s="1"/>
      <c r="J660" s="1"/>
      <c r="K660" s="1"/>
      <c r="L660" s="1"/>
      <c r="M660" s="1"/>
      <c r="N660" s="1"/>
      <c r="O660" s="1"/>
      <c r="P660" s="1"/>
      <c r="Q660" s="1"/>
    </row>
    <row r="661" spans="1:17" x14ac:dyDescent="0.35">
      <c r="A661" s="1"/>
      <c r="B661" s="1"/>
      <c r="C661" s="1"/>
      <c r="D661" s="1"/>
      <c r="E661" s="1"/>
      <c r="F661" s="1"/>
      <c r="G661" s="1"/>
      <c r="H661" s="1"/>
      <c r="I661" s="1"/>
      <c r="J661" s="1"/>
      <c r="K661" s="1"/>
      <c r="L661" s="1"/>
      <c r="M661" s="1"/>
      <c r="N661" s="1"/>
      <c r="O661" s="1"/>
      <c r="P661" s="1"/>
      <c r="Q661" s="1"/>
    </row>
    <row r="662" spans="1:17" x14ac:dyDescent="0.35">
      <c r="A662" s="1"/>
      <c r="B662" s="1"/>
      <c r="C662" s="1"/>
      <c r="D662" s="1"/>
      <c r="E662" s="1"/>
      <c r="F662" s="1"/>
      <c r="G662" s="1"/>
      <c r="H662" s="1"/>
      <c r="I662" s="1"/>
      <c r="J662" s="1"/>
      <c r="K662" s="1"/>
      <c r="L662" s="1"/>
      <c r="M662" s="1"/>
      <c r="N662" s="1"/>
      <c r="O662" s="1"/>
      <c r="P662" s="1"/>
      <c r="Q662" s="1"/>
    </row>
    <row r="663" spans="1:17" x14ac:dyDescent="0.35">
      <c r="A663" s="1"/>
      <c r="B663" s="1"/>
      <c r="C663" s="1"/>
      <c r="D663" s="1"/>
      <c r="E663" s="1"/>
      <c r="F663" s="1"/>
      <c r="G663" s="1"/>
      <c r="H663" s="1"/>
      <c r="I663" s="1"/>
      <c r="J663" s="1"/>
      <c r="K663" s="1"/>
      <c r="L663" s="1"/>
      <c r="M663" s="1"/>
      <c r="N663" s="1"/>
      <c r="O663" s="1"/>
      <c r="P663" s="1"/>
      <c r="Q663" s="1"/>
    </row>
    <row r="664" spans="1:17" x14ac:dyDescent="0.35">
      <c r="A664" s="1"/>
      <c r="B664" s="1"/>
      <c r="C664" s="1"/>
      <c r="D664" s="1"/>
      <c r="E664" s="1"/>
      <c r="F664" s="1"/>
      <c r="G664" s="1"/>
      <c r="H664" s="1"/>
      <c r="I664" s="1"/>
      <c r="J664" s="1"/>
      <c r="K664" s="1"/>
      <c r="L664" s="1"/>
      <c r="M664" s="1"/>
      <c r="N664" s="1"/>
      <c r="O664" s="1"/>
      <c r="P664" s="1"/>
      <c r="Q664" s="1"/>
    </row>
    <row r="665" spans="1:17" x14ac:dyDescent="0.35">
      <c r="A665" s="1"/>
      <c r="B665" s="1"/>
      <c r="C665" s="1"/>
      <c r="D665" s="1"/>
      <c r="E665" s="1"/>
      <c r="F665" s="1"/>
      <c r="G665" s="1"/>
      <c r="H665" s="1"/>
      <c r="I665" s="1"/>
      <c r="J665" s="1"/>
      <c r="K665" s="1"/>
      <c r="L665" s="1"/>
      <c r="M665" s="1"/>
      <c r="N665" s="1"/>
      <c r="O665" s="1"/>
      <c r="P665" s="1"/>
      <c r="Q665" s="1"/>
    </row>
    <row r="666" spans="1:17" x14ac:dyDescent="0.35">
      <c r="A666" s="1"/>
      <c r="B666" s="1"/>
      <c r="C666" s="1"/>
      <c r="D666" s="1"/>
      <c r="E666" s="1"/>
      <c r="F666" s="1"/>
      <c r="G666" s="1"/>
      <c r="H666" s="1"/>
      <c r="I666" s="1"/>
      <c r="J666" s="1"/>
      <c r="K666" s="1"/>
      <c r="L666" s="1"/>
      <c r="M666" s="1"/>
      <c r="N666" s="1"/>
      <c r="O666" s="1"/>
      <c r="P666" s="1"/>
      <c r="Q666" s="1"/>
    </row>
    <row r="667" spans="1:17" x14ac:dyDescent="0.35">
      <c r="A667" s="1"/>
      <c r="B667" s="1"/>
      <c r="C667" s="1"/>
      <c r="D667" s="1"/>
      <c r="E667" s="1"/>
      <c r="F667" s="1"/>
      <c r="G667" s="1"/>
      <c r="H667" s="1"/>
      <c r="I667" s="1"/>
      <c r="J667" s="1"/>
      <c r="K667" s="1"/>
      <c r="L667" s="1"/>
      <c r="M667" s="1"/>
      <c r="N667" s="1"/>
      <c r="O667" s="1"/>
      <c r="P667" s="1"/>
      <c r="Q667" s="1"/>
    </row>
    <row r="668" spans="1:17" x14ac:dyDescent="0.35">
      <c r="A668" s="1"/>
      <c r="B668" s="1"/>
      <c r="C668" s="1"/>
      <c r="D668" s="1"/>
      <c r="E668" s="1"/>
      <c r="F668" s="1"/>
      <c r="G668" s="1"/>
      <c r="H668" s="1"/>
      <c r="I668" s="1"/>
      <c r="J668" s="1"/>
      <c r="K668" s="1"/>
      <c r="L668" s="1"/>
      <c r="M668" s="1"/>
      <c r="N668" s="1"/>
      <c r="O668" s="1"/>
      <c r="P668" s="1"/>
      <c r="Q668" s="1"/>
    </row>
    <row r="669" spans="1:17" x14ac:dyDescent="0.35">
      <c r="A669" s="1"/>
      <c r="B669" s="1"/>
      <c r="C669" s="1"/>
      <c r="D669" s="1"/>
      <c r="E669" s="1"/>
      <c r="F669" s="1"/>
      <c r="G669" s="1"/>
      <c r="H669" s="1"/>
      <c r="I669" s="1"/>
      <c r="J669" s="1"/>
      <c r="K669" s="1"/>
      <c r="L669" s="1"/>
      <c r="M669" s="1"/>
      <c r="N669" s="1"/>
      <c r="O669" s="1"/>
      <c r="P669" s="1"/>
      <c r="Q669" s="1"/>
    </row>
    <row r="670" spans="1:17" x14ac:dyDescent="0.35">
      <c r="A670" s="1"/>
      <c r="B670" s="1"/>
      <c r="C670" s="1"/>
      <c r="D670" s="1"/>
      <c r="E670" s="1"/>
      <c r="F670" s="1"/>
      <c r="G670" s="1"/>
      <c r="H670" s="1"/>
      <c r="I670" s="1"/>
      <c r="J670" s="1"/>
      <c r="K670" s="1"/>
      <c r="L670" s="1"/>
      <c r="M670" s="1"/>
      <c r="N670" s="1"/>
      <c r="O670" s="1"/>
      <c r="P670" s="1"/>
      <c r="Q670" s="1"/>
    </row>
    <row r="671" spans="1:17" x14ac:dyDescent="0.35">
      <c r="A671" s="1"/>
      <c r="B671" s="1"/>
      <c r="C671" s="1"/>
      <c r="D671" s="1"/>
      <c r="E671" s="1"/>
      <c r="F671" s="1"/>
      <c r="G671" s="1"/>
      <c r="H671" s="1"/>
      <c r="I671" s="1"/>
      <c r="J671" s="1"/>
      <c r="K671" s="1"/>
      <c r="L671" s="1"/>
      <c r="M671" s="1"/>
      <c r="N671" s="1"/>
      <c r="O671" s="1"/>
      <c r="P671" s="1"/>
      <c r="Q671" s="1"/>
    </row>
    <row r="672" spans="1:17" x14ac:dyDescent="0.35">
      <c r="A672" s="1"/>
      <c r="B672" s="1"/>
      <c r="C672" s="1"/>
      <c r="D672" s="1"/>
      <c r="E672" s="1"/>
      <c r="F672" s="1"/>
      <c r="G672" s="1"/>
      <c r="H672" s="1"/>
      <c r="I672" s="1"/>
      <c r="J672" s="1"/>
      <c r="K672" s="1"/>
      <c r="L672" s="1"/>
      <c r="M672" s="1"/>
      <c r="N672" s="1"/>
      <c r="O672" s="1"/>
      <c r="P672" s="1"/>
      <c r="Q672" s="1"/>
    </row>
    <row r="673" spans="1:17" x14ac:dyDescent="0.35">
      <c r="A673" s="1"/>
      <c r="B673" s="1"/>
      <c r="C673" s="1"/>
      <c r="D673" s="1"/>
      <c r="E673" s="1"/>
      <c r="F673" s="1"/>
      <c r="G673" s="1"/>
      <c r="H673" s="1"/>
      <c r="I673" s="1"/>
      <c r="J673" s="1"/>
      <c r="K673" s="1"/>
      <c r="L673" s="1"/>
      <c r="M673" s="1"/>
      <c r="N673" s="1"/>
      <c r="O673" s="1"/>
      <c r="P673" s="1"/>
      <c r="Q673" s="1"/>
    </row>
    <row r="674" spans="1:17" x14ac:dyDescent="0.35">
      <c r="A674" s="1"/>
      <c r="B674" s="1"/>
      <c r="C674" s="1"/>
      <c r="D674" s="1"/>
      <c r="E674" s="1"/>
      <c r="F674" s="1"/>
      <c r="G674" s="1"/>
      <c r="H674" s="1"/>
      <c r="I674" s="1"/>
      <c r="J674" s="1"/>
      <c r="K674" s="1"/>
      <c r="L674" s="1"/>
      <c r="M674" s="1"/>
      <c r="N674" s="1"/>
      <c r="O674" s="1"/>
      <c r="P674" s="1"/>
      <c r="Q674" s="1"/>
    </row>
    <row r="675" spans="1:17" x14ac:dyDescent="0.35">
      <c r="A675" s="1"/>
      <c r="B675" s="1"/>
      <c r="C675" s="1"/>
      <c r="D675" s="1"/>
      <c r="E675" s="1"/>
      <c r="F675" s="1"/>
      <c r="G675" s="1"/>
      <c r="H675" s="1"/>
      <c r="I675" s="1"/>
      <c r="J675" s="1"/>
      <c r="K675" s="1"/>
      <c r="L675" s="1"/>
      <c r="M675" s="1"/>
      <c r="N675" s="1"/>
      <c r="O675" s="1"/>
      <c r="P675" s="1"/>
      <c r="Q675" s="1"/>
    </row>
    <row r="676" spans="1:17" x14ac:dyDescent="0.35">
      <c r="A676" s="1"/>
      <c r="B676" s="1"/>
      <c r="C676" s="1"/>
      <c r="D676" s="1"/>
      <c r="E676" s="1"/>
      <c r="F676" s="1"/>
      <c r="G676" s="1"/>
      <c r="H676" s="1"/>
      <c r="I676" s="1"/>
      <c r="J676" s="1"/>
      <c r="K676" s="1"/>
      <c r="L676" s="1"/>
      <c r="M676" s="1"/>
      <c r="N676" s="1"/>
      <c r="O676" s="1"/>
      <c r="P676" s="1"/>
      <c r="Q676" s="1"/>
    </row>
    <row r="677" spans="1:17" x14ac:dyDescent="0.35">
      <c r="A677" s="1"/>
      <c r="B677" s="1"/>
      <c r="C677" s="1"/>
      <c r="D677" s="1"/>
      <c r="E677" s="1"/>
      <c r="F677" s="1"/>
      <c r="G677" s="1"/>
      <c r="H677" s="1"/>
      <c r="I677" s="1"/>
      <c r="J677" s="1"/>
      <c r="K677" s="1"/>
      <c r="L677" s="1"/>
      <c r="M677" s="1"/>
      <c r="N677" s="1"/>
      <c r="O677" s="1"/>
      <c r="P677" s="1"/>
      <c r="Q677" s="1"/>
    </row>
    <row r="678" spans="1:17" x14ac:dyDescent="0.35">
      <c r="A678" s="1"/>
      <c r="B678" s="1"/>
      <c r="C678" s="1"/>
      <c r="D678" s="1"/>
      <c r="E678" s="1"/>
      <c r="F678" s="1"/>
      <c r="G678" s="1"/>
      <c r="H678" s="1"/>
      <c r="I678" s="1"/>
      <c r="J678" s="1"/>
      <c r="K678" s="1"/>
      <c r="L678" s="1"/>
      <c r="M678" s="1"/>
      <c r="N678" s="1"/>
      <c r="O678" s="1"/>
      <c r="P678" s="1"/>
      <c r="Q678" s="1"/>
    </row>
    <row r="679" spans="1:17" x14ac:dyDescent="0.35">
      <c r="A679" s="1"/>
      <c r="B679" s="1"/>
      <c r="C679" s="1"/>
      <c r="D679" s="1"/>
      <c r="E679" s="1"/>
      <c r="F679" s="1"/>
      <c r="G679" s="1"/>
      <c r="H679" s="1"/>
      <c r="I679" s="1"/>
      <c r="J679" s="1"/>
      <c r="K679" s="1"/>
      <c r="L679" s="1"/>
      <c r="M679" s="1"/>
      <c r="N679" s="1"/>
      <c r="O679" s="1"/>
      <c r="P679" s="1"/>
      <c r="Q679" s="1"/>
    </row>
    <row r="680" spans="1:17" x14ac:dyDescent="0.35">
      <c r="A680" s="1"/>
      <c r="B680" s="1"/>
      <c r="C680" s="1"/>
      <c r="D680" s="1"/>
      <c r="E680" s="1"/>
      <c r="F680" s="1"/>
      <c r="G680" s="1"/>
      <c r="H680" s="1"/>
      <c r="I680" s="1"/>
      <c r="J680" s="1"/>
      <c r="K680" s="1"/>
      <c r="L680" s="1"/>
      <c r="M680" s="1"/>
      <c r="N680" s="1"/>
      <c r="O680" s="1"/>
      <c r="P680" s="1"/>
      <c r="Q680" s="1"/>
    </row>
    <row r="681" spans="1:17" x14ac:dyDescent="0.35">
      <c r="A681" s="1"/>
      <c r="B681" s="1"/>
      <c r="C681" s="1"/>
      <c r="D681" s="1"/>
      <c r="E681" s="1"/>
      <c r="F681" s="1"/>
      <c r="G681" s="1"/>
      <c r="H681" s="1"/>
      <c r="I681" s="1"/>
      <c r="J681" s="1"/>
      <c r="K681" s="1"/>
      <c r="L681" s="1"/>
      <c r="M681" s="1"/>
      <c r="N681" s="1"/>
      <c r="O681" s="1"/>
      <c r="P681" s="1"/>
      <c r="Q681" s="1"/>
    </row>
    <row r="682" spans="1:17" x14ac:dyDescent="0.35">
      <c r="A682" s="1"/>
      <c r="B682" s="1"/>
      <c r="C682" s="1"/>
      <c r="D682" s="1"/>
      <c r="E682" s="1"/>
      <c r="F682" s="1"/>
      <c r="G682" s="1"/>
      <c r="H682" s="1"/>
      <c r="I682" s="1"/>
      <c r="J682" s="1"/>
      <c r="K682" s="1"/>
      <c r="L682" s="1"/>
      <c r="M682" s="1"/>
      <c r="N682" s="1"/>
      <c r="O682" s="1"/>
      <c r="P682" s="1"/>
      <c r="Q682" s="1"/>
    </row>
    <row r="683" spans="1:17" x14ac:dyDescent="0.35">
      <c r="A683" s="1"/>
      <c r="B683" s="1"/>
      <c r="C683" s="1"/>
      <c r="D683" s="1"/>
      <c r="E683" s="1"/>
      <c r="F683" s="1"/>
      <c r="G683" s="1"/>
      <c r="H683" s="1"/>
      <c r="I683" s="1"/>
      <c r="J683" s="1"/>
      <c r="K683" s="1"/>
      <c r="L683" s="1"/>
      <c r="M683" s="1"/>
      <c r="N683" s="1"/>
      <c r="O683" s="1"/>
      <c r="P683" s="1"/>
      <c r="Q683" s="1"/>
    </row>
    <row r="684" spans="1:17" x14ac:dyDescent="0.35">
      <c r="A684" s="1"/>
      <c r="B684" s="1"/>
      <c r="C684" s="1"/>
      <c r="D684" s="1"/>
      <c r="E684" s="1"/>
      <c r="F684" s="1"/>
      <c r="G684" s="1"/>
      <c r="H684" s="1"/>
      <c r="I684" s="1"/>
      <c r="J684" s="1"/>
      <c r="K684" s="1"/>
      <c r="L684" s="1"/>
      <c r="M684" s="1"/>
      <c r="N684" s="1"/>
      <c r="O684" s="1"/>
      <c r="P684" s="1"/>
      <c r="Q684" s="1"/>
    </row>
    <row r="685" spans="1:17" x14ac:dyDescent="0.35">
      <c r="A685" s="1"/>
      <c r="B685" s="1"/>
      <c r="C685" s="1"/>
      <c r="D685" s="1"/>
      <c r="E685" s="1"/>
      <c r="F685" s="1"/>
      <c r="G685" s="1"/>
      <c r="H685" s="1"/>
      <c r="I685" s="1"/>
      <c r="J685" s="1"/>
      <c r="K685" s="1"/>
      <c r="L685" s="1"/>
      <c r="M685" s="1"/>
      <c r="N685" s="1"/>
      <c r="O685" s="1"/>
      <c r="P685" s="1"/>
      <c r="Q685" s="1"/>
    </row>
    <row r="686" spans="1:17" x14ac:dyDescent="0.35">
      <c r="A686" s="1"/>
      <c r="B686" s="1"/>
      <c r="C686" s="1"/>
      <c r="D686" s="1"/>
      <c r="E686" s="1"/>
      <c r="F686" s="1"/>
      <c r="G686" s="1"/>
      <c r="H686" s="1"/>
      <c r="I686" s="1"/>
      <c r="J686" s="1"/>
      <c r="K686" s="1"/>
      <c r="L686" s="1"/>
      <c r="M686" s="1"/>
      <c r="N686" s="1"/>
      <c r="O686" s="1"/>
      <c r="P686" s="1"/>
      <c r="Q686" s="1"/>
    </row>
    <row r="687" spans="1:17" x14ac:dyDescent="0.35">
      <c r="A687" s="1"/>
      <c r="B687" s="1"/>
      <c r="C687" s="1"/>
      <c r="D687" s="1"/>
      <c r="E687" s="1"/>
      <c r="F687" s="1"/>
      <c r="G687" s="1"/>
      <c r="H687" s="1"/>
      <c r="I687" s="1"/>
      <c r="J687" s="1"/>
      <c r="K687" s="1"/>
      <c r="L687" s="1"/>
      <c r="M687" s="1"/>
      <c r="N687" s="1"/>
      <c r="O687" s="1"/>
      <c r="P687" s="1"/>
      <c r="Q687" s="1"/>
    </row>
    <row r="688" spans="1:17" x14ac:dyDescent="0.35">
      <c r="A688" s="1"/>
      <c r="B688" s="1"/>
      <c r="C688" s="1"/>
      <c r="D688" s="1"/>
      <c r="E688" s="1"/>
      <c r="F688" s="1"/>
      <c r="G688" s="1"/>
      <c r="H688" s="1"/>
      <c r="I688" s="1"/>
      <c r="J688" s="1"/>
      <c r="K688" s="1"/>
      <c r="L688" s="1"/>
      <c r="M688" s="1"/>
      <c r="N688" s="1"/>
      <c r="O688" s="1"/>
      <c r="P688" s="1"/>
      <c r="Q688" s="1"/>
    </row>
    <row r="689" spans="1:17" x14ac:dyDescent="0.35">
      <c r="A689" s="1"/>
      <c r="B689" s="1"/>
      <c r="C689" s="1"/>
      <c r="D689" s="1"/>
      <c r="E689" s="1"/>
      <c r="F689" s="1"/>
      <c r="G689" s="1"/>
      <c r="H689" s="1"/>
      <c r="I689" s="1"/>
      <c r="J689" s="1"/>
      <c r="K689" s="1"/>
      <c r="L689" s="1"/>
      <c r="M689" s="1"/>
      <c r="N689" s="1"/>
      <c r="O689" s="1"/>
      <c r="P689" s="1"/>
      <c r="Q689" s="1"/>
    </row>
    <row r="690" spans="1:17" x14ac:dyDescent="0.35">
      <c r="A690" s="1"/>
      <c r="B690" s="1"/>
      <c r="C690" s="1"/>
      <c r="D690" s="1"/>
      <c r="E690" s="1"/>
      <c r="F690" s="1"/>
      <c r="G690" s="1"/>
      <c r="H690" s="1"/>
      <c r="I690" s="1"/>
      <c r="J690" s="1"/>
      <c r="K690" s="1"/>
      <c r="L690" s="1"/>
      <c r="M690" s="1"/>
      <c r="N690" s="1"/>
      <c r="O690" s="1"/>
      <c r="P690" s="1"/>
      <c r="Q690" s="1"/>
    </row>
    <row r="691" spans="1:17" x14ac:dyDescent="0.35">
      <c r="A691" s="1"/>
      <c r="B691" s="1"/>
      <c r="C691" s="1"/>
      <c r="D691" s="1"/>
      <c r="E691" s="1"/>
      <c r="F691" s="1"/>
      <c r="G691" s="1"/>
      <c r="H691" s="1"/>
      <c r="I691" s="1"/>
      <c r="J691" s="1"/>
      <c r="K691" s="1"/>
      <c r="L691" s="1"/>
      <c r="M691" s="1"/>
      <c r="N691" s="1"/>
      <c r="O691" s="1"/>
      <c r="P691" s="1"/>
      <c r="Q691" s="1"/>
    </row>
    <row r="692" spans="1:17" x14ac:dyDescent="0.35">
      <c r="A692" s="1"/>
      <c r="B692" s="1"/>
      <c r="C692" s="1"/>
      <c r="D692" s="1"/>
      <c r="E692" s="1"/>
      <c r="F692" s="1"/>
      <c r="G692" s="1"/>
      <c r="H692" s="1"/>
      <c r="I692" s="1"/>
      <c r="J692" s="1"/>
      <c r="K692" s="1"/>
      <c r="L692" s="1"/>
      <c r="M692" s="1"/>
      <c r="N692" s="1"/>
      <c r="O692" s="1"/>
      <c r="P692" s="1"/>
      <c r="Q692" s="1"/>
    </row>
    <row r="693" spans="1:17" x14ac:dyDescent="0.35">
      <c r="A693" s="1"/>
      <c r="B693" s="1"/>
      <c r="C693" s="1"/>
      <c r="D693" s="1"/>
      <c r="E693" s="1"/>
      <c r="F693" s="1"/>
      <c r="G693" s="1"/>
      <c r="H693" s="1"/>
      <c r="I693" s="1"/>
      <c r="J693" s="1"/>
      <c r="K693" s="1"/>
      <c r="L693" s="1"/>
      <c r="M693" s="1"/>
      <c r="N693" s="1"/>
      <c r="O693" s="1"/>
      <c r="P693" s="1"/>
      <c r="Q693" s="1"/>
    </row>
    <row r="694" spans="1:17" x14ac:dyDescent="0.35">
      <c r="A694" s="1"/>
      <c r="B694" s="1"/>
      <c r="C694" s="1"/>
      <c r="D694" s="1"/>
      <c r="E694" s="1"/>
      <c r="F694" s="1"/>
      <c r="G694" s="1"/>
      <c r="H694" s="1"/>
      <c r="I694" s="1"/>
      <c r="J694" s="1"/>
      <c r="K694" s="1"/>
      <c r="L694" s="1"/>
      <c r="M694" s="1"/>
      <c r="N694" s="1"/>
      <c r="O694" s="1"/>
      <c r="P694" s="1"/>
      <c r="Q694" s="1"/>
    </row>
    <row r="695" spans="1:17" x14ac:dyDescent="0.35">
      <c r="A695" s="1"/>
      <c r="B695" s="1"/>
      <c r="C695" s="1"/>
      <c r="D695" s="1"/>
      <c r="E695" s="1"/>
      <c r="F695" s="1"/>
      <c r="G695" s="1"/>
      <c r="H695" s="1"/>
      <c r="I695" s="1"/>
      <c r="J695" s="1"/>
      <c r="K695" s="1"/>
      <c r="L695" s="1"/>
      <c r="M695" s="1"/>
      <c r="N695" s="1"/>
      <c r="O695" s="1"/>
      <c r="P695" s="1"/>
      <c r="Q695" s="1"/>
    </row>
    <row r="696" spans="1:17" x14ac:dyDescent="0.35">
      <c r="A696" s="1"/>
      <c r="B696" s="1"/>
      <c r="C696" s="1"/>
      <c r="D696" s="1"/>
      <c r="E696" s="1"/>
      <c r="F696" s="1"/>
      <c r="G696" s="1"/>
      <c r="H696" s="1"/>
      <c r="I696" s="1"/>
      <c r="J696" s="1"/>
      <c r="K696" s="1"/>
      <c r="L696" s="1"/>
      <c r="M696" s="1"/>
      <c r="N696" s="1"/>
      <c r="O696" s="1"/>
      <c r="P696" s="1"/>
      <c r="Q696" s="1"/>
    </row>
    <row r="697" spans="1:17" x14ac:dyDescent="0.35">
      <c r="A697" s="1"/>
      <c r="B697" s="1"/>
      <c r="C697" s="1"/>
      <c r="D697" s="1"/>
      <c r="E697" s="1"/>
      <c r="F697" s="1"/>
      <c r="G697" s="1"/>
      <c r="H697" s="1"/>
      <c r="I697" s="1"/>
      <c r="J697" s="1"/>
      <c r="K697" s="1"/>
      <c r="L697" s="1"/>
      <c r="M697" s="1"/>
      <c r="N697" s="1"/>
      <c r="O697" s="1"/>
      <c r="P697" s="1"/>
      <c r="Q697" s="1"/>
    </row>
    <row r="698" spans="1:17" x14ac:dyDescent="0.35">
      <c r="A698" s="1"/>
      <c r="B698" s="1"/>
      <c r="C698" s="1"/>
      <c r="D698" s="1"/>
      <c r="E698" s="1"/>
      <c r="F698" s="1"/>
      <c r="G698" s="1"/>
      <c r="H698" s="1"/>
      <c r="I698" s="1"/>
      <c r="J698" s="1"/>
      <c r="K698" s="1"/>
      <c r="L698" s="1"/>
      <c r="M698" s="1"/>
      <c r="N698" s="1"/>
      <c r="O698" s="1"/>
      <c r="P698" s="1"/>
      <c r="Q698" s="1"/>
    </row>
    <row r="699" spans="1:17" x14ac:dyDescent="0.35">
      <c r="A699" s="1"/>
      <c r="B699" s="1"/>
      <c r="C699" s="1"/>
      <c r="D699" s="1"/>
      <c r="E699" s="1"/>
      <c r="F699" s="1"/>
      <c r="G699" s="1"/>
      <c r="H699" s="1"/>
      <c r="I699" s="1"/>
      <c r="J699" s="1"/>
      <c r="K699" s="1"/>
      <c r="L699" s="1"/>
      <c r="M699" s="1"/>
      <c r="N699" s="1"/>
      <c r="O699" s="1"/>
      <c r="P699" s="1"/>
      <c r="Q699" s="1"/>
    </row>
    <row r="700" spans="1:17" x14ac:dyDescent="0.35">
      <c r="A700" s="1"/>
      <c r="B700" s="1"/>
      <c r="C700" s="1"/>
      <c r="D700" s="1"/>
      <c r="E700" s="1"/>
      <c r="F700" s="1"/>
      <c r="G700" s="1"/>
      <c r="H700" s="1"/>
      <c r="I700" s="1"/>
      <c r="J700" s="1"/>
      <c r="K700" s="1"/>
      <c r="L700" s="1"/>
      <c r="M700" s="1"/>
      <c r="N700" s="1"/>
      <c r="O700" s="1"/>
      <c r="P700" s="1"/>
      <c r="Q700" s="1"/>
    </row>
    <row r="701" spans="1:17" x14ac:dyDescent="0.35">
      <c r="A701" s="1"/>
      <c r="B701" s="1"/>
      <c r="C701" s="1"/>
      <c r="D701" s="1"/>
      <c r="E701" s="1"/>
      <c r="F701" s="1"/>
      <c r="G701" s="1"/>
      <c r="H701" s="1"/>
      <c r="I701" s="1"/>
      <c r="J701" s="1"/>
      <c r="K701" s="1"/>
      <c r="L701" s="1"/>
      <c r="M701" s="1"/>
      <c r="N701" s="1"/>
      <c r="O701" s="1"/>
      <c r="P701" s="1"/>
      <c r="Q701" s="1"/>
    </row>
    <row r="702" spans="1:17" x14ac:dyDescent="0.35">
      <c r="A702" s="1"/>
      <c r="B702" s="1"/>
      <c r="C702" s="1"/>
      <c r="D702" s="1"/>
      <c r="E702" s="1"/>
      <c r="F702" s="1"/>
      <c r="G702" s="1"/>
      <c r="H702" s="1"/>
      <c r="I702" s="1"/>
      <c r="J702" s="1"/>
      <c r="K702" s="1"/>
      <c r="L702" s="1"/>
      <c r="M702" s="1"/>
      <c r="N702" s="1"/>
      <c r="O702" s="1"/>
      <c r="P702" s="1"/>
      <c r="Q702" s="1"/>
    </row>
    <row r="703" spans="1:17" x14ac:dyDescent="0.35">
      <c r="A703" s="1"/>
      <c r="B703" s="1"/>
      <c r="C703" s="1"/>
      <c r="D703" s="1"/>
      <c r="E703" s="1"/>
      <c r="F703" s="1"/>
      <c r="G703" s="1"/>
      <c r="H703" s="1"/>
      <c r="I703" s="1"/>
      <c r="J703" s="1"/>
      <c r="K703" s="1"/>
      <c r="L703" s="1"/>
      <c r="M703" s="1"/>
      <c r="N703" s="1"/>
      <c r="O703" s="1"/>
      <c r="P703" s="1"/>
      <c r="Q703" s="1"/>
    </row>
    <row r="704" spans="1:17" x14ac:dyDescent="0.35">
      <c r="A704" s="1"/>
      <c r="B704" s="1"/>
      <c r="C704" s="1"/>
      <c r="D704" s="1"/>
      <c r="E704" s="1"/>
      <c r="F704" s="1"/>
      <c r="G704" s="1"/>
      <c r="H704" s="1"/>
      <c r="I704" s="1"/>
      <c r="J704" s="1"/>
      <c r="K704" s="1"/>
      <c r="L704" s="1"/>
      <c r="M704" s="1"/>
      <c r="N704" s="1"/>
      <c r="O704" s="1"/>
      <c r="P704" s="1"/>
      <c r="Q704" s="1"/>
    </row>
    <row r="705" spans="1:17" x14ac:dyDescent="0.35">
      <c r="A705" s="1"/>
      <c r="B705" s="1"/>
      <c r="C705" s="1"/>
      <c r="D705" s="1"/>
      <c r="E705" s="1"/>
      <c r="F705" s="1"/>
      <c r="G705" s="1"/>
      <c r="H705" s="1"/>
      <c r="I705" s="1"/>
      <c r="J705" s="1"/>
      <c r="K705" s="1"/>
      <c r="L705" s="1"/>
      <c r="M705" s="1"/>
      <c r="N705" s="1"/>
      <c r="O705" s="1"/>
      <c r="P705" s="1"/>
      <c r="Q705" s="1"/>
    </row>
    <row r="706" spans="1:17" x14ac:dyDescent="0.35">
      <c r="A706" s="1"/>
      <c r="B706" s="1"/>
      <c r="C706" s="1"/>
      <c r="D706" s="1"/>
      <c r="E706" s="1"/>
      <c r="F706" s="1"/>
      <c r="G706" s="1"/>
      <c r="H706" s="1"/>
      <c r="I706" s="1"/>
      <c r="J706" s="1"/>
      <c r="K706" s="1"/>
      <c r="L706" s="1"/>
      <c r="M706" s="1"/>
      <c r="N706" s="1"/>
      <c r="O706" s="1"/>
      <c r="P706" s="1"/>
      <c r="Q706" s="1"/>
    </row>
    <row r="707" spans="1:17" x14ac:dyDescent="0.35">
      <c r="A707" s="1"/>
      <c r="B707" s="1"/>
      <c r="C707" s="1"/>
      <c r="D707" s="1"/>
      <c r="E707" s="1"/>
      <c r="F707" s="1"/>
      <c r="G707" s="1"/>
      <c r="H707" s="1"/>
      <c r="I707" s="1"/>
      <c r="J707" s="1"/>
      <c r="K707" s="1"/>
      <c r="L707" s="1"/>
      <c r="M707" s="1"/>
      <c r="N707" s="1"/>
      <c r="O707" s="1"/>
      <c r="P707" s="1"/>
      <c r="Q707" s="1"/>
    </row>
    <row r="708" spans="1:17" x14ac:dyDescent="0.35">
      <c r="A708" s="1"/>
      <c r="B708" s="1"/>
      <c r="C708" s="1"/>
      <c r="D708" s="1"/>
      <c r="E708" s="1"/>
      <c r="F708" s="1"/>
      <c r="G708" s="1"/>
      <c r="H708" s="1"/>
      <c r="I708" s="1"/>
      <c r="J708" s="1"/>
      <c r="K708" s="1"/>
      <c r="L708" s="1"/>
      <c r="M708" s="1"/>
      <c r="N708" s="1"/>
      <c r="O708" s="1"/>
      <c r="P708" s="1"/>
      <c r="Q708" s="1"/>
    </row>
    <row r="709" spans="1:17" x14ac:dyDescent="0.35">
      <c r="A709" s="1"/>
      <c r="B709" s="1"/>
      <c r="C709" s="1"/>
      <c r="D709" s="1"/>
      <c r="E709" s="1"/>
      <c r="F709" s="1"/>
      <c r="G709" s="1"/>
      <c r="H709" s="1"/>
      <c r="I709" s="1"/>
      <c r="J709" s="1"/>
      <c r="K709" s="1"/>
      <c r="L709" s="1"/>
      <c r="M709" s="1"/>
      <c r="N709" s="1"/>
      <c r="O709" s="1"/>
      <c r="P709" s="1"/>
      <c r="Q709" s="1"/>
    </row>
    <row r="710" spans="1:17" x14ac:dyDescent="0.35">
      <c r="A710" s="1"/>
      <c r="B710" s="1"/>
      <c r="C710" s="1"/>
      <c r="D710" s="1"/>
      <c r="E710" s="1"/>
      <c r="F710" s="1"/>
      <c r="G710" s="1"/>
      <c r="H710" s="1"/>
      <c r="I710" s="1"/>
      <c r="J710" s="1"/>
      <c r="K710" s="1"/>
      <c r="L710" s="1"/>
      <c r="M710" s="1"/>
      <c r="N710" s="1"/>
      <c r="O710" s="1"/>
      <c r="P710" s="1"/>
      <c r="Q710" s="1"/>
    </row>
    <row r="711" spans="1:17" x14ac:dyDescent="0.35">
      <c r="A711" s="1"/>
      <c r="B711" s="1"/>
      <c r="C711" s="1"/>
      <c r="D711" s="1"/>
      <c r="E711" s="1"/>
      <c r="F711" s="1"/>
      <c r="G711" s="1"/>
      <c r="H711" s="1"/>
      <c r="I711" s="1"/>
      <c r="J711" s="1"/>
      <c r="K711" s="1"/>
      <c r="L711" s="1"/>
      <c r="M711" s="1"/>
      <c r="N711" s="1"/>
      <c r="O711" s="1"/>
      <c r="P711" s="1"/>
      <c r="Q711" s="1"/>
    </row>
    <row r="712" spans="1:17" x14ac:dyDescent="0.35">
      <c r="A712" s="1"/>
      <c r="B712" s="1"/>
      <c r="C712" s="1"/>
      <c r="D712" s="1"/>
      <c r="E712" s="1"/>
      <c r="F712" s="1"/>
      <c r="G712" s="1"/>
      <c r="H712" s="1"/>
      <c r="I712" s="1"/>
      <c r="J712" s="1"/>
      <c r="K712" s="1"/>
      <c r="L712" s="1"/>
      <c r="M712" s="1"/>
      <c r="N712" s="1"/>
      <c r="O712" s="1"/>
      <c r="P712" s="1"/>
      <c r="Q712" s="1"/>
    </row>
    <row r="713" spans="1:17" x14ac:dyDescent="0.35">
      <c r="A713" s="1"/>
      <c r="B713" s="1"/>
      <c r="C713" s="1"/>
      <c r="D713" s="1"/>
      <c r="E713" s="1"/>
      <c r="F713" s="1"/>
      <c r="G713" s="1"/>
      <c r="H713" s="1"/>
      <c r="I713" s="1"/>
      <c r="J713" s="1"/>
      <c r="K713" s="1"/>
      <c r="L713" s="1"/>
      <c r="M713" s="1"/>
      <c r="N713" s="1"/>
      <c r="O713" s="1"/>
      <c r="P713" s="1"/>
      <c r="Q713" s="1"/>
    </row>
    <row r="714" spans="1:17" x14ac:dyDescent="0.35">
      <c r="A714" s="1"/>
      <c r="B714" s="1"/>
      <c r="C714" s="1"/>
      <c r="D714" s="1"/>
      <c r="E714" s="1"/>
      <c r="F714" s="1"/>
      <c r="G714" s="1"/>
      <c r="H714" s="1"/>
      <c r="I714" s="1"/>
      <c r="J714" s="1"/>
      <c r="K714" s="1"/>
      <c r="L714" s="1"/>
      <c r="M714" s="1"/>
      <c r="N714" s="1"/>
      <c r="O714" s="1"/>
      <c r="P714" s="1"/>
      <c r="Q714" s="1"/>
    </row>
    <row r="715" spans="1:17" x14ac:dyDescent="0.35">
      <c r="A715" s="1"/>
      <c r="B715" s="1"/>
      <c r="C715" s="1"/>
      <c r="D715" s="1"/>
      <c r="E715" s="1"/>
      <c r="F715" s="1"/>
      <c r="G715" s="1"/>
      <c r="H715" s="1"/>
      <c r="I715" s="1"/>
      <c r="J715" s="1"/>
      <c r="K715" s="1"/>
      <c r="L715" s="1"/>
      <c r="M715" s="1"/>
      <c r="N715" s="1"/>
      <c r="O715" s="1"/>
      <c r="P715" s="1"/>
      <c r="Q715" s="1"/>
    </row>
    <row r="716" spans="1:17" x14ac:dyDescent="0.35">
      <c r="A716" s="1"/>
      <c r="B716" s="1"/>
      <c r="C716" s="1"/>
      <c r="D716" s="1"/>
      <c r="E716" s="1"/>
      <c r="F716" s="1"/>
      <c r="G716" s="1"/>
      <c r="H716" s="1"/>
      <c r="I716" s="1"/>
      <c r="J716" s="1"/>
      <c r="K716" s="1"/>
      <c r="L716" s="1"/>
      <c r="M716" s="1"/>
      <c r="N716" s="1"/>
      <c r="O716" s="1"/>
      <c r="P716" s="1"/>
      <c r="Q716" s="1"/>
    </row>
    <row r="717" spans="1:17" x14ac:dyDescent="0.35">
      <c r="A717" s="1"/>
      <c r="B717" s="1"/>
      <c r="C717" s="1"/>
      <c r="D717" s="1"/>
      <c r="E717" s="1"/>
      <c r="F717" s="1"/>
      <c r="G717" s="1"/>
      <c r="H717" s="1"/>
      <c r="I717" s="1"/>
      <c r="J717" s="1"/>
      <c r="K717" s="1"/>
      <c r="L717" s="1"/>
      <c r="M717" s="1"/>
      <c r="N717" s="1"/>
      <c r="O717" s="1"/>
      <c r="P717" s="1"/>
      <c r="Q717" s="1"/>
    </row>
    <row r="718" spans="1:17" x14ac:dyDescent="0.35">
      <c r="A718" s="1"/>
      <c r="B718" s="1"/>
      <c r="C718" s="1"/>
      <c r="D718" s="1"/>
      <c r="E718" s="1"/>
      <c r="F718" s="1"/>
      <c r="G718" s="1"/>
      <c r="H718" s="1"/>
      <c r="I718" s="1"/>
      <c r="J718" s="1"/>
      <c r="K718" s="1"/>
      <c r="L718" s="1"/>
      <c r="M718" s="1"/>
      <c r="N718" s="1"/>
      <c r="O718" s="1"/>
      <c r="P718" s="1"/>
      <c r="Q718" s="1"/>
    </row>
    <row r="719" spans="1:17" x14ac:dyDescent="0.35">
      <c r="A719" s="1"/>
      <c r="B719" s="1"/>
      <c r="C719" s="1"/>
      <c r="D719" s="1"/>
      <c r="E719" s="1"/>
      <c r="F719" s="1"/>
      <c r="G719" s="1"/>
      <c r="H719" s="1"/>
      <c r="I719" s="1"/>
      <c r="J719" s="1"/>
      <c r="K719" s="1"/>
      <c r="L719" s="1"/>
      <c r="M719" s="1"/>
      <c r="N719" s="1"/>
      <c r="O719" s="1"/>
      <c r="P719" s="1"/>
      <c r="Q719" s="1"/>
    </row>
    <row r="720" spans="1:17" x14ac:dyDescent="0.35">
      <c r="A720" s="1"/>
      <c r="B720" s="1"/>
      <c r="C720" s="1"/>
      <c r="D720" s="1"/>
      <c r="E720" s="1"/>
      <c r="F720" s="1"/>
      <c r="G720" s="1"/>
      <c r="H720" s="1"/>
      <c r="I720" s="1"/>
      <c r="J720" s="1"/>
      <c r="K720" s="1"/>
      <c r="L720" s="1"/>
      <c r="M720" s="1"/>
      <c r="N720" s="1"/>
      <c r="O720" s="1"/>
      <c r="P720" s="1"/>
      <c r="Q720" s="1"/>
    </row>
    <row r="721" spans="1:17" x14ac:dyDescent="0.35">
      <c r="A721" s="1"/>
      <c r="B721" s="1"/>
      <c r="C721" s="1"/>
      <c r="D721" s="1"/>
      <c r="E721" s="1"/>
      <c r="F721" s="1"/>
      <c r="G721" s="1"/>
      <c r="H721" s="1"/>
      <c r="I721" s="1"/>
      <c r="J721" s="1"/>
      <c r="K721" s="1"/>
      <c r="L721" s="1"/>
      <c r="M721" s="1"/>
      <c r="N721" s="1"/>
      <c r="O721" s="1"/>
      <c r="P721" s="1"/>
      <c r="Q721" s="1"/>
    </row>
    <row r="722" spans="1:17" x14ac:dyDescent="0.35">
      <c r="A722" s="1"/>
      <c r="B722" s="1"/>
      <c r="C722" s="1"/>
      <c r="D722" s="1"/>
      <c r="E722" s="1"/>
      <c r="F722" s="1"/>
      <c r="G722" s="1"/>
      <c r="H722" s="1"/>
      <c r="I722" s="1"/>
      <c r="J722" s="1"/>
      <c r="K722" s="1"/>
      <c r="L722" s="1"/>
      <c r="M722" s="1"/>
      <c r="N722" s="1"/>
      <c r="O722" s="1"/>
      <c r="P722" s="1"/>
      <c r="Q722" s="1"/>
    </row>
    <row r="723" spans="1:17" x14ac:dyDescent="0.35">
      <c r="A723" s="1"/>
      <c r="B723" s="1"/>
      <c r="C723" s="1"/>
      <c r="D723" s="1"/>
      <c r="E723" s="1"/>
      <c r="F723" s="1"/>
      <c r="G723" s="1"/>
      <c r="H723" s="1"/>
      <c r="I723" s="1"/>
      <c r="J723" s="1"/>
      <c r="K723" s="1"/>
      <c r="L723" s="1"/>
      <c r="M723" s="1"/>
      <c r="N723" s="1"/>
      <c r="O723" s="1"/>
      <c r="P723" s="1"/>
      <c r="Q723" s="1"/>
    </row>
    <row r="724" spans="1:17" x14ac:dyDescent="0.35">
      <c r="A724" s="1"/>
      <c r="B724" s="1"/>
      <c r="C724" s="1"/>
      <c r="D724" s="1"/>
      <c r="E724" s="1"/>
      <c r="F724" s="1"/>
      <c r="G724" s="1"/>
      <c r="H724" s="1"/>
      <c r="I724" s="1"/>
      <c r="J724" s="1"/>
      <c r="K724" s="1"/>
      <c r="L724" s="1"/>
      <c r="M724" s="1"/>
      <c r="N724" s="1"/>
      <c r="O724" s="1"/>
      <c r="P724" s="1"/>
      <c r="Q724" s="1"/>
    </row>
    <row r="725" spans="1:17" x14ac:dyDescent="0.35">
      <c r="A725" s="1"/>
      <c r="B725" s="1"/>
      <c r="C725" s="1"/>
      <c r="D725" s="1"/>
      <c r="E725" s="1"/>
      <c r="F725" s="1"/>
      <c r="G725" s="1"/>
      <c r="H725" s="1"/>
      <c r="I725" s="1"/>
      <c r="J725" s="1"/>
      <c r="K725" s="1"/>
      <c r="L725" s="1"/>
      <c r="M725" s="1"/>
      <c r="N725" s="1"/>
      <c r="O725" s="1"/>
      <c r="P725" s="1"/>
      <c r="Q725" s="1"/>
    </row>
    <row r="726" spans="1:17" x14ac:dyDescent="0.35">
      <c r="A726" s="1"/>
      <c r="B726" s="1"/>
      <c r="C726" s="1"/>
      <c r="D726" s="1"/>
      <c r="E726" s="1"/>
      <c r="F726" s="1"/>
      <c r="G726" s="1"/>
      <c r="H726" s="1"/>
      <c r="I726" s="1"/>
      <c r="J726" s="1"/>
      <c r="K726" s="1"/>
      <c r="L726" s="1"/>
      <c r="M726" s="1"/>
      <c r="N726" s="1"/>
      <c r="O726" s="1"/>
      <c r="P726" s="1"/>
      <c r="Q726" s="1"/>
    </row>
    <row r="727" spans="1:17" x14ac:dyDescent="0.35">
      <c r="A727" s="1"/>
      <c r="B727" s="1"/>
      <c r="C727" s="1"/>
      <c r="D727" s="1"/>
      <c r="E727" s="1"/>
      <c r="F727" s="1"/>
      <c r="G727" s="1"/>
      <c r="H727" s="1"/>
      <c r="I727" s="1"/>
      <c r="J727" s="1"/>
      <c r="K727" s="1"/>
      <c r="L727" s="1"/>
      <c r="M727" s="1"/>
      <c r="N727" s="1"/>
      <c r="O727" s="1"/>
      <c r="P727" s="1"/>
      <c r="Q727" s="1"/>
    </row>
    <row r="728" spans="1:17" x14ac:dyDescent="0.35">
      <c r="A728" s="1"/>
      <c r="B728" s="1"/>
      <c r="C728" s="1"/>
      <c r="D728" s="1"/>
      <c r="E728" s="1"/>
      <c r="F728" s="1"/>
      <c r="G728" s="1"/>
      <c r="H728" s="1"/>
      <c r="I728" s="1"/>
      <c r="J728" s="1"/>
      <c r="K728" s="1"/>
      <c r="L728" s="1"/>
      <c r="M728" s="1"/>
      <c r="N728" s="1"/>
      <c r="O728" s="1"/>
      <c r="P728" s="1"/>
      <c r="Q728" s="1"/>
    </row>
    <row r="729" spans="1:17" x14ac:dyDescent="0.35">
      <c r="A729" s="1"/>
      <c r="B729" s="1"/>
      <c r="C729" s="1"/>
      <c r="D729" s="1"/>
      <c r="E729" s="1"/>
      <c r="F729" s="1"/>
      <c r="G729" s="1"/>
      <c r="H729" s="1"/>
      <c r="I729" s="1"/>
      <c r="J729" s="1"/>
      <c r="K729" s="1"/>
      <c r="L729" s="1"/>
      <c r="M729" s="1"/>
      <c r="N729" s="1"/>
      <c r="O729" s="1"/>
      <c r="P729" s="1"/>
      <c r="Q729" s="1"/>
    </row>
    <row r="730" spans="1:17" x14ac:dyDescent="0.35">
      <c r="A730" s="1"/>
      <c r="B730" s="1"/>
      <c r="C730" s="1"/>
      <c r="D730" s="1"/>
      <c r="E730" s="1"/>
      <c r="F730" s="1"/>
      <c r="G730" s="1"/>
      <c r="H730" s="1"/>
      <c r="I730" s="1"/>
      <c r="J730" s="1"/>
      <c r="K730" s="1"/>
      <c r="L730" s="1"/>
      <c r="M730" s="1"/>
      <c r="N730" s="1"/>
      <c r="O730" s="1"/>
      <c r="P730" s="1"/>
      <c r="Q730" s="1"/>
    </row>
    <row r="731" spans="1:17" x14ac:dyDescent="0.35">
      <c r="A731" s="1"/>
      <c r="B731" s="1"/>
      <c r="C731" s="1"/>
      <c r="D731" s="1"/>
      <c r="E731" s="1"/>
      <c r="F731" s="1"/>
      <c r="G731" s="1"/>
      <c r="H731" s="1"/>
      <c r="I731" s="1"/>
      <c r="J731" s="1"/>
      <c r="K731" s="1"/>
      <c r="L731" s="1"/>
      <c r="M731" s="1"/>
      <c r="N731" s="1"/>
      <c r="O731" s="1"/>
      <c r="P731" s="1"/>
      <c r="Q731" s="1"/>
    </row>
    <row r="732" spans="1:17" x14ac:dyDescent="0.35">
      <c r="A732" s="1"/>
      <c r="B732" s="1"/>
      <c r="C732" s="1"/>
      <c r="D732" s="1"/>
      <c r="E732" s="1"/>
      <c r="F732" s="1"/>
      <c r="G732" s="1"/>
      <c r="H732" s="1"/>
      <c r="I732" s="1"/>
      <c r="J732" s="1"/>
      <c r="K732" s="1"/>
      <c r="L732" s="1"/>
      <c r="M732" s="1"/>
      <c r="N732" s="1"/>
      <c r="O732" s="1"/>
      <c r="P732" s="1"/>
      <c r="Q732" s="1"/>
    </row>
    <row r="733" spans="1:17" x14ac:dyDescent="0.35">
      <c r="A733" s="1"/>
      <c r="B733" s="1"/>
      <c r="C733" s="1"/>
      <c r="D733" s="1"/>
      <c r="E733" s="1"/>
      <c r="F733" s="1"/>
      <c r="G733" s="1"/>
      <c r="H733" s="1"/>
      <c r="I733" s="1"/>
      <c r="J733" s="1"/>
      <c r="K733" s="1"/>
      <c r="L733" s="1"/>
      <c r="M733" s="1"/>
      <c r="N733" s="1"/>
      <c r="O733" s="1"/>
      <c r="P733" s="1"/>
      <c r="Q733" s="1"/>
    </row>
    <row r="734" spans="1:17" x14ac:dyDescent="0.35">
      <c r="A734" s="1"/>
      <c r="B734" s="1"/>
      <c r="C734" s="1"/>
      <c r="D734" s="1"/>
      <c r="E734" s="1"/>
      <c r="F734" s="1"/>
      <c r="G734" s="1"/>
      <c r="H734" s="1"/>
      <c r="I734" s="1"/>
      <c r="J734" s="1"/>
      <c r="K734" s="1"/>
      <c r="L734" s="1"/>
      <c r="M734" s="1"/>
      <c r="N734" s="1"/>
      <c r="O734" s="1"/>
      <c r="P734" s="1"/>
      <c r="Q734" s="1"/>
    </row>
    <row r="735" spans="1:17" x14ac:dyDescent="0.35">
      <c r="A735" s="1"/>
      <c r="B735" s="1"/>
      <c r="C735" s="1"/>
      <c r="D735" s="1"/>
      <c r="E735" s="1"/>
      <c r="F735" s="1"/>
      <c r="G735" s="1"/>
      <c r="H735" s="1"/>
      <c r="I735" s="1"/>
      <c r="J735" s="1"/>
      <c r="K735" s="1"/>
      <c r="L735" s="1"/>
      <c r="M735" s="1"/>
      <c r="N735" s="1"/>
      <c r="O735" s="1"/>
      <c r="P735" s="1"/>
      <c r="Q735" s="1"/>
    </row>
    <row r="736" spans="1:17" x14ac:dyDescent="0.35">
      <c r="A736" s="1"/>
      <c r="B736" s="1"/>
      <c r="C736" s="1"/>
      <c r="D736" s="1"/>
      <c r="E736" s="1"/>
      <c r="F736" s="1"/>
      <c r="G736" s="1"/>
      <c r="H736" s="1"/>
      <c r="I736" s="1"/>
      <c r="J736" s="1"/>
      <c r="K736" s="1"/>
      <c r="L736" s="1"/>
      <c r="M736" s="1"/>
      <c r="N736" s="1"/>
      <c r="O736" s="1"/>
      <c r="P736" s="1"/>
      <c r="Q736" s="1"/>
    </row>
    <row r="737" spans="1:17" x14ac:dyDescent="0.35">
      <c r="A737" s="1"/>
      <c r="B737" s="1"/>
      <c r="C737" s="1"/>
      <c r="D737" s="1"/>
      <c r="E737" s="1"/>
      <c r="F737" s="1"/>
      <c r="G737" s="1"/>
      <c r="H737" s="1"/>
      <c r="I737" s="1"/>
      <c r="J737" s="1"/>
      <c r="K737" s="1"/>
      <c r="L737" s="1"/>
      <c r="M737" s="1"/>
      <c r="N737" s="1"/>
      <c r="O737" s="1"/>
      <c r="P737" s="1"/>
      <c r="Q737" s="1"/>
    </row>
    <row r="738" spans="1:17" x14ac:dyDescent="0.35">
      <c r="A738" s="1"/>
      <c r="B738" s="1"/>
      <c r="C738" s="1"/>
      <c r="D738" s="1"/>
      <c r="E738" s="1"/>
      <c r="F738" s="1"/>
      <c r="G738" s="1"/>
      <c r="H738" s="1"/>
      <c r="I738" s="1"/>
      <c r="J738" s="1"/>
      <c r="K738" s="1"/>
      <c r="L738" s="1"/>
      <c r="M738" s="1"/>
      <c r="N738" s="1"/>
      <c r="O738" s="1"/>
      <c r="P738" s="1"/>
      <c r="Q738" s="1"/>
    </row>
    <row r="739" spans="1:17" x14ac:dyDescent="0.35">
      <c r="A739" s="1"/>
      <c r="B739" s="1"/>
      <c r="C739" s="1"/>
      <c r="D739" s="1"/>
      <c r="E739" s="1"/>
      <c r="F739" s="1"/>
      <c r="G739" s="1"/>
      <c r="H739" s="1"/>
      <c r="I739" s="1"/>
      <c r="J739" s="1"/>
      <c r="K739" s="1"/>
      <c r="L739" s="1"/>
      <c r="M739" s="1"/>
      <c r="N739" s="1"/>
      <c r="O739" s="1"/>
      <c r="P739" s="1"/>
      <c r="Q739" s="1"/>
    </row>
    <row r="740" spans="1:17" x14ac:dyDescent="0.35">
      <c r="A740" s="1"/>
      <c r="B740" s="1"/>
      <c r="C740" s="1"/>
      <c r="D740" s="1"/>
      <c r="E740" s="1"/>
      <c r="F740" s="1"/>
      <c r="G740" s="1"/>
      <c r="H740" s="1"/>
      <c r="I740" s="1"/>
      <c r="J740" s="1"/>
      <c r="K740" s="1"/>
      <c r="L740" s="1"/>
      <c r="M740" s="1"/>
      <c r="N740" s="1"/>
      <c r="O740" s="1"/>
      <c r="P740" s="1"/>
      <c r="Q740" s="1"/>
    </row>
    <row r="741" spans="1:17" x14ac:dyDescent="0.35">
      <c r="A741" s="1"/>
      <c r="B741" s="1"/>
      <c r="C741" s="1"/>
      <c r="D741" s="1"/>
      <c r="E741" s="1"/>
      <c r="F741" s="1"/>
      <c r="G741" s="1"/>
      <c r="H741" s="1"/>
      <c r="I741" s="1"/>
      <c r="J741" s="1"/>
      <c r="K741" s="1"/>
      <c r="L741" s="1"/>
      <c r="M741" s="1"/>
      <c r="N741" s="1"/>
      <c r="O741" s="1"/>
      <c r="P741" s="1"/>
      <c r="Q741" s="1"/>
    </row>
    <row r="742" spans="1:17" x14ac:dyDescent="0.35">
      <c r="A742" s="1"/>
      <c r="B742" s="1"/>
      <c r="C742" s="1"/>
      <c r="D742" s="1"/>
      <c r="E742" s="1"/>
      <c r="F742" s="1"/>
      <c r="G742" s="1"/>
      <c r="H742" s="1"/>
      <c r="I742" s="1"/>
      <c r="J742" s="1"/>
      <c r="K742" s="1"/>
      <c r="L742" s="1"/>
      <c r="M742" s="1"/>
      <c r="N742" s="1"/>
      <c r="O742" s="1"/>
      <c r="P742" s="1"/>
      <c r="Q742" s="1"/>
    </row>
    <row r="743" spans="1:17" x14ac:dyDescent="0.35">
      <c r="A743" s="1"/>
      <c r="B743" s="1"/>
      <c r="C743" s="1"/>
      <c r="D743" s="1"/>
      <c r="E743" s="1"/>
      <c r="F743" s="1"/>
      <c r="G743" s="1"/>
      <c r="H743" s="1"/>
      <c r="I743" s="1"/>
      <c r="J743" s="1"/>
      <c r="K743" s="1"/>
      <c r="L743" s="1"/>
      <c r="M743" s="1"/>
      <c r="N743" s="1"/>
      <c r="O743" s="1"/>
      <c r="P743" s="1"/>
      <c r="Q743" s="1"/>
    </row>
    <row r="744" spans="1:17" x14ac:dyDescent="0.35">
      <c r="A744" s="1"/>
      <c r="B744" s="1"/>
      <c r="C744" s="1"/>
      <c r="D744" s="1"/>
      <c r="E744" s="1"/>
      <c r="F744" s="1"/>
      <c r="G744" s="1"/>
      <c r="H744" s="1"/>
      <c r="I744" s="1"/>
      <c r="J744" s="1"/>
      <c r="K744" s="1"/>
      <c r="L744" s="1"/>
      <c r="M744" s="1"/>
      <c r="N744" s="1"/>
      <c r="O744" s="1"/>
      <c r="P744" s="1"/>
      <c r="Q744" s="1"/>
    </row>
    <row r="745" spans="1:17" x14ac:dyDescent="0.35">
      <c r="A745" s="1"/>
      <c r="B745" s="1"/>
      <c r="C745" s="1"/>
      <c r="D745" s="1"/>
      <c r="E745" s="1"/>
      <c r="F745" s="1"/>
      <c r="G745" s="1"/>
      <c r="H745" s="1"/>
      <c r="I745" s="1"/>
      <c r="J745" s="1"/>
      <c r="K745" s="1"/>
      <c r="L745" s="1"/>
      <c r="M745" s="1"/>
      <c r="N745" s="1"/>
      <c r="O745" s="1"/>
      <c r="P745" s="1"/>
      <c r="Q745" s="1"/>
    </row>
    <row r="746" spans="1:17" x14ac:dyDescent="0.35">
      <c r="A746" s="1"/>
      <c r="B746" s="1"/>
      <c r="C746" s="1"/>
      <c r="D746" s="1"/>
      <c r="E746" s="1"/>
      <c r="F746" s="1"/>
      <c r="G746" s="1"/>
      <c r="H746" s="1"/>
      <c r="I746" s="1"/>
      <c r="J746" s="1"/>
      <c r="K746" s="1"/>
      <c r="L746" s="1"/>
      <c r="M746" s="1"/>
      <c r="N746" s="1"/>
      <c r="O746" s="1"/>
      <c r="P746" s="1"/>
      <c r="Q746" s="1"/>
    </row>
    <row r="747" spans="1:17" x14ac:dyDescent="0.35">
      <c r="A747" s="1"/>
      <c r="B747" s="1"/>
      <c r="C747" s="1"/>
      <c r="D747" s="1"/>
      <c r="E747" s="1"/>
      <c r="F747" s="1"/>
      <c r="G747" s="1"/>
      <c r="H747" s="1"/>
      <c r="I747" s="1"/>
      <c r="J747" s="1"/>
      <c r="K747" s="1"/>
      <c r="L747" s="1"/>
      <c r="M747" s="1"/>
      <c r="N747" s="1"/>
      <c r="O747" s="1"/>
      <c r="P747" s="1"/>
      <c r="Q747" s="1"/>
    </row>
    <row r="748" spans="1:17" x14ac:dyDescent="0.35">
      <c r="A748" s="1"/>
      <c r="B748" s="1"/>
      <c r="C748" s="1"/>
      <c r="D748" s="1"/>
      <c r="E748" s="1"/>
      <c r="F748" s="1"/>
      <c r="G748" s="1"/>
      <c r="H748" s="1"/>
      <c r="I748" s="1"/>
      <c r="J748" s="1"/>
      <c r="K748" s="1"/>
      <c r="L748" s="1"/>
      <c r="M748" s="1"/>
      <c r="N748" s="1"/>
      <c r="O748" s="1"/>
      <c r="P748" s="1"/>
      <c r="Q748" s="1"/>
    </row>
    <row r="749" spans="1:17" x14ac:dyDescent="0.35">
      <c r="A749" s="1"/>
      <c r="B749" s="1"/>
      <c r="C749" s="1"/>
      <c r="D749" s="1"/>
      <c r="E749" s="1"/>
      <c r="F749" s="1"/>
      <c r="G749" s="1"/>
      <c r="H749" s="1"/>
      <c r="I749" s="1"/>
      <c r="J749" s="1"/>
      <c r="K749" s="1"/>
      <c r="L749" s="1"/>
      <c r="M749" s="1"/>
      <c r="N749" s="1"/>
      <c r="O749" s="1"/>
      <c r="P749" s="1"/>
      <c r="Q749" s="1"/>
    </row>
    <row r="750" spans="1:17" x14ac:dyDescent="0.35">
      <c r="A750" s="1"/>
      <c r="B750" s="1"/>
      <c r="C750" s="1"/>
      <c r="D750" s="1"/>
      <c r="E750" s="1"/>
      <c r="F750" s="1"/>
      <c r="G750" s="1"/>
      <c r="H750" s="1"/>
      <c r="I750" s="1"/>
      <c r="J750" s="1"/>
      <c r="K750" s="1"/>
      <c r="L750" s="1"/>
      <c r="M750" s="1"/>
      <c r="N750" s="1"/>
      <c r="O750" s="1"/>
      <c r="P750" s="1"/>
      <c r="Q750" s="1"/>
    </row>
    <row r="751" spans="1:17" x14ac:dyDescent="0.35">
      <c r="A751" s="1"/>
      <c r="B751" s="1"/>
      <c r="C751" s="1"/>
      <c r="D751" s="1"/>
      <c r="E751" s="1"/>
      <c r="F751" s="1"/>
      <c r="G751" s="1"/>
      <c r="H751" s="1"/>
      <c r="I751" s="1"/>
      <c r="J751" s="1"/>
      <c r="K751" s="1"/>
      <c r="L751" s="1"/>
      <c r="M751" s="1"/>
      <c r="N751" s="1"/>
      <c r="O751" s="1"/>
      <c r="P751" s="1"/>
      <c r="Q751" s="1"/>
    </row>
    <row r="752" spans="1:17" x14ac:dyDescent="0.35">
      <c r="A752" s="1"/>
      <c r="B752" s="1"/>
      <c r="C752" s="1"/>
      <c r="D752" s="1"/>
      <c r="E752" s="1"/>
      <c r="F752" s="1"/>
      <c r="G752" s="1"/>
      <c r="H752" s="1"/>
      <c r="I752" s="1"/>
      <c r="J752" s="1"/>
      <c r="K752" s="1"/>
      <c r="L752" s="1"/>
      <c r="M752" s="1"/>
      <c r="N752" s="1"/>
      <c r="O752" s="1"/>
      <c r="P752" s="1"/>
      <c r="Q752" s="1"/>
    </row>
    <row r="753" spans="1:17" x14ac:dyDescent="0.35">
      <c r="A753" s="1"/>
      <c r="B753" s="1"/>
      <c r="C753" s="1"/>
      <c r="D753" s="1"/>
      <c r="E753" s="1"/>
      <c r="F753" s="1"/>
      <c r="G753" s="1"/>
      <c r="H753" s="1"/>
      <c r="I753" s="1"/>
      <c r="J753" s="1"/>
      <c r="K753" s="1"/>
      <c r="L753" s="1"/>
      <c r="M753" s="1"/>
      <c r="N753" s="1"/>
      <c r="O753" s="1"/>
      <c r="P753" s="1"/>
      <c r="Q753" s="1"/>
    </row>
    <row r="754" spans="1:17" x14ac:dyDescent="0.35">
      <c r="A754" s="1"/>
      <c r="B754" s="1"/>
      <c r="C754" s="1"/>
      <c r="D754" s="1"/>
      <c r="E754" s="1"/>
      <c r="F754" s="1"/>
      <c r="G754" s="1"/>
      <c r="H754" s="1"/>
      <c r="I754" s="1"/>
      <c r="J754" s="1"/>
      <c r="K754" s="1"/>
      <c r="L754" s="1"/>
      <c r="M754" s="1"/>
      <c r="N754" s="1"/>
      <c r="O754" s="1"/>
      <c r="P754" s="1"/>
      <c r="Q754" s="1"/>
    </row>
    <row r="755" spans="1:17" x14ac:dyDescent="0.35">
      <c r="A755" s="1"/>
      <c r="B755" s="1"/>
      <c r="C755" s="1"/>
      <c r="D755" s="1"/>
      <c r="E755" s="1"/>
      <c r="F755" s="1"/>
      <c r="G755" s="1"/>
      <c r="H755" s="1"/>
      <c r="I755" s="1"/>
      <c r="J755" s="1"/>
      <c r="K755" s="1"/>
      <c r="L755" s="1"/>
      <c r="M755" s="1"/>
      <c r="N755" s="1"/>
      <c r="O755" s="1"/>
      <c r="P755" s="1"/>
      <c r="Q755" s="1"/>
    </row>
    <row r="756" spans="1:17" x14ac:dyDescent="0.35">
      <c r="A756" s="1"/>
      <c r="B756" s="1"/>
      <c r="C756" s="1"/>
      <c r="D756" s="1"/>
      <c r="E756" s="1"/>
      <c r="F756" s="1"/>
      <c r="G756" s="1"/>
      <c r="H756" s="1"/>
      <c r="I756" s="1"/>
      <c r="J756" s="1"/>
      <c r="K756" s="1"/>
      <c r="L756" s="1"/>
      <c r="M756" s="1"/>
      <c r="N756" s="1"/>
      <c r="O756" s="1"/>
      <c r="P756" s="1"/>
      <c r="Q756" s="1"/>
    </row>
    <row r="757" spans="1:17" x14ac:dyDescent="0.35">
      <c r="A757" s="1"/>
      <c r="B757" s="1"/>
      <c r="C757" s="1"/>
      <c r="D757" s="1"/>
      <c r="E757" s="1"/>
      <c r="F757" s="1"/>
      <c r="G757" s="1"/>
      <c r="H757" s="1"/>
      <c r="I757" s="1"/>
      <c r="J757" s="1"/>
      <c r="K757" s="1"/>
      <c r="L757" s="1"/>
      <c r="M757" s="1"/>
      <c r="N757" s="1"/>
      <c r="O757" s="1"/>
      <c r="P757" s="1"/>
      <c r="Q757" s="1"/>
    </row>
    <row r="758" spans="1:17" x14ac:dyDescent="0.35">
      <c r="A758" s="1"/>
      <c r="B758" s="1"/>
      <c r="C758" s="1"/>
      <c r="D758" s="1"/>
      <c r="E758" s="1"/>
      <c r="F758" s="1"/>
      <c r="G758" s="1"/>
      <c r="H758" s="1"/>
      <c r="I758" s="1"/>
      <c r="J758" s="1"/>
      <c r="K758" s="1"/>
      <c r="L758" s="1"/>
      <c r="M758" s="1"/>
      <c r="N758" s="1"/>
      <c r="O758" s="1"/>
      <c r="P758" s="1"/>
      <c r="Q758" s="1"/>
    </row>
    <row r="759" spans="1:17" x14ac:dyDescent="0.35">
      <c r="A759" s="1"/>
      <c r="B759" s="1"/>
      <c r="C759" s="1"/>
      <c r="D759" s="1"/>
      <c r="E759" s="1"/>
      <c r="F759" s="1"/>
      <c r="G759" s="1"/>
      <c r="H759" s="1"/>
      <c r="I759" s="1"/>
      <c r="J759" s="1"/>
      <c r="K759" s="1"/>
      <c r="L759" s="1"/>
      <c r="M759" s="1"/>
      <c r="N759" s="1"/>
      <c r="O759" s="1"/>
      <c r="P759" s="1"/>
      <c r="Q759" s="1"/>
    </row>
    <row r="760" spans="1:17" x14ac:dyDescent="0.35">
      <c r="A760" s="1"/>
      <c r="B760" s="1"/>
      <c r="C760" s="1"/>
      <c r="D760" s="1"/>
      <c r="E760" s="1"/>
      <c r="F760" s="1"/>
      <c r="G760" s="1"/>
      <c r="H760" s="1"/>
      <c r="I760" s="1"/>
      <c r="J760" s="1"/>
      <c r="K760" s="1"/>
      <c r="L760" s="1"/>
      <c r="M760" s="1"/>
      <c r="N760" s="1"/>
      <c r="O760" s="1"/>
      <c r="P760" s="1"/>
      <c r="Q760" s="1"/>
    </row>
    <row r="761" spans="1:17" x14ac:dyDescent="0.35">
      <c r="A761" s="1"/>
      <c r="B761" s="1"/>
      <c r="C761" s="1"/>
      <c r="D761" s="1"/>
      <c r="E761" s="1"/>
      <c r="F761" s="1"/>
      <c r="G761" s="1"/>
      <c r="H761" s="1"/>
      <c r="I761" s="1"/>
      <c r="J761" s="1"/>
      <c r="K761" s="1"/>
      <c r="L761" s="1"/>
      <c r="M761" s="1"/>
      <c r="N761" s="1"/>
      <c r="O761" s="1"/>
      <c r="P761" s="1"/>
      <c r="Q761" s="1"/>
    </row>
    <row r="762" spans="1:17" x14ac:dyDescent="0.35">
      <c r="A762" s="1"/>
      <c r="B762" s="1"/>
      <c r="C762" s="1"/>
      <c r="D762" s="1"/>
      <c r="E762" s="1"/>
      <c r="F762" s="1"/>
      <c r="G762" s="1"/>
      <c r="H762" s="1"/>
      <c r="I762" s="1"/>
      <c r="J762" s="1"/>
      <c r="K762" s="1"/>
      <c r="L762" s="1"/>
      <c r="M762" s="1"/>
      <c r="N762" s="1"/>
      <c r="O762" s="1"/>
      <c r="P762" s="1"/>
      <c r="Q762" s="1"/>
    </row>
    <row r="763" spans="1:17" x14ac:dyDescent="0.35">
      <c r="A763" s="1"/>
      <c r="B763" s="1"/>
      <c r="C763" s="1"/>
      <c r="D763" s="1"/>
      <c r="E763" s="1"/>
      <c r="F763" s="1"/>
      <c r="G763" s="1"/>
      <c r="H763" s="1"/>
      <c r="I763" s="1"/>
      <c r="J763" s="1"/>
      <c r="K763" s="1"/>
      <c r="L763" s="1"/>
      <c r="M763" s="1"/>
      <c r="N763" s="1"/>
      <c r="O763" s="1"/>
      <c r="P763" s="1"/>
      <c r="Q763" s="1"/>
    </row>
    <row r="764" spans="1:17" x14ac:dyDescent="0.35">
      <c r="A764" s="1"/>
      <c r="B764" s="1"/>
      <c r="C764" s="1"/>
      <c r="D764" s="1"/>
      <c r="E764" s="1"/>
      <c r="F764" s="1"/>
      <c r="G764" s="1"/>
      <c r="H764" s="1"/>
      <c r="I764" s="1"/>
      <c r="J764" s="1"/>
      <c r="K764" s="1"/>
      <c r="L764" s="1"/>
      <c r="M764" s="1"/>
      <c r="N764" s="1"/>
      <c r="O764" s="1"/>
      <c r="P764" s="1"/>
      <c r="Q764" s="1"/>
    </row>
    <row r="765" spans="1:17" x14ac:dyDescent="0.35">
      <c r="A765" s="1"/>
      <c r="B765" s="1"/>
      <c r="C765" s="1"/>
      <c r="D765" s="1"/>
      <c r="E765" s="1"/>
      <c r="F765" s="1"/>
      <c r="G765" s="1"/>
      <c r="H765" s="1"/>
      <c r="I765" s="1"/>
      <c r="J765" s="1"/>
      <c r="K765" s="1"/>
      <c r="L765" s="1"/>
      <c r="M765" s="1"/>
      <c r="N765" s="1"/>
      <c r="O765" s="1"/>
      <c r="P765" s="1"/>
      <c r="Q765" s="1"/>
    </row>
    <row r="766" spans="1:17" x14ac:dyDescent="0.35">
      <c r="A766" s="1"/>
      <c r="B766" s="1"/>
      <c r="C766" s="1"/>
      <c r="D766" s="1"/>
      <c r="E766" s="1"/>
      <c r="F766" s="1"/>
      <c r="G766" s="1"/>
      <c r="H766" s="1"/>
      <c r="I766" s="1"/>
      <c r="J766" s="1"/>
      <c r="K766" s="1"/>
      <c r="L766" s="1"/>
      <c r="M766" s="1"/>
      <c r="N766" s="1"/>
      <c r="O766" s="1"/>
      <c r="P766" s="1"/>
      <c r="Q766" s="1"/>
    </row>
    <row r="767" spans="1:17" x14ac:dyDescent="0.35">
      <c r="A767" s="1"/>
      <c r="B767" s="1"/>
      <c r="C767" s="1"/>
      <c r="D767" s="1"/>
      <c r="E767" s="1"/>
      <c r="F767" s="1"/>
      <c r="G767" s="1"/>
      <c r="H767" s="1"/>
      <c r="I767" s="1"/>
      <c r="J767" s="1"/>
      <c r="K767" s="1"/>
      <c r="L767" s="1"/>
      <c r="M767" s="1"/>
      <c r="N767" s="1"/>
      <c r="O767" s="1"/>
      <c r="P767" s="1"/>
      <c r="Q767" s="1"/>
    </row>
    <row r="768" spans="1:17" x14ac:dyDescent="0.35">
      <c r="A768" s="1"/>
      <c r="B768" s="1"/>
      <c r="C768" s="1"/>
      <c r="D768" s="1"/>
      <c r="E768" s="1"/>
      <c r="F768" s="1"/>
      <c r="G768" s="1"/>
      <c r="H768" s="1"/>
      <c r="I768" s="1"/>
      <c r="J768" s="1"/>
      <c r="K768" s="1"/>
      <c r="L768" s="1"/>
      <c r="M768" s="1"/>
      <c r="N768" s="1"/>
      <c r="O768" s="1"/>
      <c r="P768" s="1"/>
      <c r="Q768" s="1"/>
    </row>
    <row r="769" spans="1:17" x14ac:dyDescent="0.35">
      <c r="A769" s="1"/>
      <c r="B769" s="1"/>
      <c r="C769" s="1"/>
      <c r="D769" s="1"/>
      <c r="E769" s="1"/>
      <c r="F769" s="1"/>
      <c r="G769" s="1"/>
      <c r="H769" s="1"/>
      <c r="I769" s="1"/>
      <c r="J769" s="1"/>
      <c r="K769" s="1"/>
      <c r="L769" s="1"/>
      <c r="M769" s="1"/>
      <c r="N769" s="1"/>
      <c r="O769" s="1"/>
      <c r="P769" s="1"/>
      <c r="Q769" s="1"/>
    </row>
    <row r="770" spans="1:17" x14ac:dyDescent="0.35">
      <c r="A770" s="1"/>
      <c r="B770" s="1"/>
      <c r="C770" s="1"/>
      <c r="D770" s="1"/>
      <c r="E770" s="1"/>
      <c r="F770" s="1"/>
      <c r="G770" s="1"/>
      <c r="H770" s="1"/>
      <c r="I770" s="1"/>
      <c r="J770" s="1"/>
      <c r="K770" s="1"/>
      <c r="L770" s="1"/>
      <c r="M770" s="1"/>
      <c r="N770" s="1"/>
      <c r="O770" s="1"/>
      <c r="P770" s="1"/>
      <c r="Q770" s="1"/>
    </row>
    <row r="771" spans="1:17" x14ac:dyDescent="0.35">
      <c r="A771" s="1"/>
      <c r="B771" s="1"/>
      <c r="C771" s="1"/>
      <c r="D771" s="1"/>
      <c r="E771" s="1"/>
      <c r="F771" s="1"/>
      <c r="G771" s="1"/>
      <c r="H771" s="1"/>
      <c r="I771" s="1"/>
      <c r="J771" s="1"/>
      <c r="K771" s="1"/>
      <c r="L771" s="1"/>
      <c r="M771" s="1"/>
      <c r="N771" s="1"/>
      <c r="O771" s="1"/>
      <c r="P771" s="1"/>
      <c r="Q771" s="1"/>
    </row>
    <row r="772" spans="1:17" x14ac:dyDescent="0.35">
      <c r="A772" s="1"/>
      <c r="B772" s="1"/>
      <c r="C772" s="1"/>
      <c r="D772" s="1"/>
      <c r="E772" s="1"/>
      <c r="F772" s="1"/>
      <c r="G772" s="1"/>
      <c r="H772" s="1"/>
      <c r="I772" s="1"/>
      <c r="J772" s="1"/>
      <c r="K772" s="1"/>
      <c r="L772" s="1"/>
      <c r="M772" s="1"/>
      <c r="N772" s="1"/>
      <c r="O772" s="1"/>
      <c r="P772" s="1"/>
      <c r="Q772" s="1"/>
    </row>
    <row r="773" spans="1:17" x14ac:dyDescent="0.35">
      <c r="A773" s="1"/>
      <c r="B773" s="1"/>
      <c r="C773" s="1"/>
      <c r="D773" s="1"/>
      <c r="E773" s="1"/>
      <c r="F773" s="1"/>
      <c r="G773" s="1"/>
      <c r="H773" s="1"/>
      <c r="I773" s="1"/>
      <c r="J773" s="1"/>
      <c r="K773" s="1"/>
      <c r="L773" s="1"/>
      <c r="M773" s="1"/>
      <c r="N773" s="1"/>
      <c r="O773" s="1"/>
      <c r="P773" s="1"/>
      <c r="Q773" s="1"/>
    </row>
    <row r="774" spans="1:17" x14ac:dyDescent="0.35">
      <c r="A774" s="1"/>
      <c r="B774" s="1"/>
      <c r="C774" s="1"/>
      <c r="D774" s="1"/>
      <c r="E774" s="1"/>
      <c r="F774" s="1"/>
      <c r="G774" s="1"/>
      <c r="H774" s="1"/>
      <c r="I774" s="1"/>
      <c r="J774" s="1"/>
      <c r="K774" s="1"/>
      <c r="L774" s="1"/>
      <c r="M774" s="1"/>
      <c r="N774" s="1"/>
      <c r="O774" s="1"/>
      <c r="P774" s="1"/>
      <c r="Q774" s="1"/>
    </row>
    <row r="775" spans="1:17" x14ac:dyDescent="0.35">
      <c r="A775" s="1"/>
      <c r="B775" s="1"/>
      <c r="C775" s="1"/>
      <c r="D775" s="1"/>
      <c r="E775" s="1"/>
      <c r="F775" s="1"/>
      <c r="G775" s="1"/>
      <c r="H775" s="1"/>
      <c r="I775" s="1"/>
      <c r="J775" s="1"/>
      <c r="K775" s="1"/>
      <c r="L775" s="1"/>
      <c r="M775" s="1"/>
      <c r="N775" s="1"/>
      <c r="O775" s="1"/>
      <c r="P775" s="1"/>
      <c r="Q775" s="1"/>
    </row>
    <row r="776" spans="1:17" x14ac:dyDescent="0.35">
      <c r="A776" s="1"/>
      <c r="B776" s="1"/>
      <c r="C776" s="1"/>
      <c r="D776" s="1"/>
      <c r="E776" s="1"/>
      <c r="F776" s="1"/>
      <c r="G776" s="1"/>
      <c r="H776" s="1"/>
      <c r="I776" s="1"/>
      <c r="J776" s="1"/>
      <c r="K776" s="1"/>
      <c r="L776" s="1"/>
      <c r="M776" s="1"/>
      <c r="N776" s="1"/>
      <c r="O776" s="1"/>
      <c r="P776" s="1"/>
      <c r="Q776" s="1"/>
    </row>
    <row r="777" spans="1:17" x14ac:dyDescent="0.35">
      <c r="A777" s="1"/>
      <c r="B777" s="1"/>
      <c r="C777" s="1"/>
      <c r="D777" s="1"/>
      <c r="E777" s="1"/>
      <c r="F777" s="1"/>
      <c r="G777" s="1"/>
      <c r="H777" s="1"/>
      <c r="I777" s="1"/>
      <c r="J777" s="1"/>
      <c r="K777" s="1"/>
      <c r="L777" s="1"/>
      <c r="M777" s="1"/>
      <c r="N777" s="1"/>
      <c r="O777" s="1"/>
      <c r="P777" s="1"/>
      <c r="Q777" s="1"/>
    </row>
    <row r="778" spans="1:17" x14ac:dyDescent="0.35">
      <c r="A778" s="1"/>
      <c r="B778" s="1"/>
      <c r="C778" s="1"/>
      <c r="D778" s="1"/>
      <c r="E778" s="1"/>
      <c r="F778" s="1"/>
      <c r="G778" s="1"/>
      <c r="H778" s="1"/>
      <c r="I778" s="1"/>
      <c r="J778" s="1"/>
      <c r="K778" s="1"/>
      <c r="L778" s="1"/>
      <c r="M778" s="1"/>
      <c r="N778" s="1"/>
      <c r="O778" s="1"/>
      <c r="P778" s="1"/>
      <c r="Q778" s="1"/>
    </row>
    <row r="779" spans="1:17" x14ac:dyDescent="0.35">
      <c r="A779" s="1"/>
      <c r="B779" s="1"/>
      <c r="C779" s="1"/>
      <c r="D779" s="1"/>
      <c r="E779" s="1"/>
      <c r="F779" s="1"/>
      <c r="G779" s="1"/>
      <c r="H779" s="1"/>
      <c r="I779" s="1"/>
      <c r="J779" s="1"/>
      <c r="K779" s="1"/>
      <c r="L779" s="1"/>
      <c r="M779" s="1"/>
      <c r="N779" s="1"/>
      <c r="O779" s="1"/>
      <c r="P779" s="1"/>
      <c r="Q779" s="1"/>
    </row>
    <row r="780" spans="1:17" x14ac:dyDescent="0.35">
      <c r="A780" s="1"/>
      <c r="B780" s="1"/>
      <c r="C780" s="1"/>
      <c r="D780" s="1"/>
      <c r="E780" s="1"/>
      <c r="F780" s="1"/>
      <c r="G780" s="1"/>
      <c r="H780" s="1"/>
      <c r="I780" s="1"/>
      <c r="J780" s="1"/>
      <c r="K780" s="1"/>
      <c r="L780" s="1"/>
      <c r="M780" s="1"/>
      <c r="N780" s="1"/>
      <c r="O780" s="1"/>
      <c r="P780" s="1"/>
      <c r="Q780" s="1"/>
    </row>
    <row r="781" spans="1:17" x14ac:dyDescent="0.35">
      <c r="A781" s="1"/>
      <c r="B781" s="1"/>
      <c r="C781" s="1"/>
      <c r="D781" s="1"/>
      <c r="E781" s="1"/>
      <c r="F781" s="1"/>
      <c r="G781" s="1"/>
      <c r="H781" s="1"/>
      <c r="I781" s="1"/>
      <c r="J781" s="1"/>
      <c r="K781" s="1"/>
      <c r="L781" s="1"/>
      <c r="M781" s="1"/>
      <c r="N781" s="1"/>
      <c r="O781" s="1"/>
      <c r="P781" s="1"/>
      <c r="Q781" s="1"/>
    </row>
    <row r="782" spans="1:17" x14ac:dyDescent="0.35">
      <c r="A782" s="1"/>
      <c r="B782" s="1"/>
      <c r="C782" s="1"/>
      <c r="D782" s="1"/>
      <c r="E782" s="1"/>
      <c r="F782" s="1"/>
      <c r="G782" s="1"/>
      <c r="H782" s="1"/>
      <c r="I782" s="1"/>
      <c r="J782" s="1"/>
      <c r="K782" s="1"/>
      <c r="L782" s="1"/>
      <c r="M782" s="1"/>
      <c r="N782" s="1"/>
      <c r="O782" s="1"/>
      <c r="P782" s="1"/>
      <c r="Q782" s="1"/>
    </row>
    <row r="783" spans="1:17" x14ac:dyDescent="0.35">
      <c r="A783" s="1"/>
      <c r="B783" s="1"/>
      <c r="C783" s="1"/>
      <c r="D783" s="1"/>
      <c r="E783" s="1"/>
      <c r="F783" s="1"/>
      <c r="G783" s="1"/>
      <c r="H783" s="1"/>
      <c r="I783" s="1"/>
      <c r="J783" s="1"/>
      <c r="K783" s="1"/>
      <c r="L783" s="1"/>
      <c r="M783" s="1"/>
      <c r="N783" s="1"/>
      <c r="O783" s="1"/>
      <c r="P783" s="1"/>
      <c r="Q783" s="1"/>
    </row>
    <row r="784" spans="1:17" x14ac:dyDescent="0.35">
      <c r="A784" s="1"/>
      <c r="B784" s="1"/>
      <c r="C784" s="1"/>
      <c r="D784" s="1"/>
      <c r="E784" s="1"/>
      <c r="F784" s="1"/>
      <c r="G784" s="1"/>
      <c r="H784" s="1"/>
      <c r="I784" s="1"/>
      <c r="J784" s="1"/>
      <c r="K784" s="1"/>
      <c r="L784" s="1"/>
      <c r="M784" s="1"/>
      <c r="N784" s="1"/>
      <c r="O784" s="1"/>
      <c r="P784" s="1"/>
      <c r="Q784" s="1"/>
    </row>
    <row r="785" spans="1:17" x14ac:dyDescent="0.35">
      <c r="A785" s="1"/>
      <c r="B785" s="1"/>
      <c r="C785" s="1"/>
      <c r="D785" s="1"/>
      <c r="E785" s="1"/>
      <c r="F785" s="1"/>
      <c r="G785" s="1"/>
      <c r="H785" s="1"/>
      <c r="I785" s="1"/>
      <c r="J785" s="1"/>
      <c r="K785" s="1"/>
      <c r="L785" s="1"/>
      <c r="M785" s="1"/>
      <c r="N785" s="1"/>
      <c r="O785" s="1"/>
      <c r="P785" s="1"/>
      <c r="Q785" s="1"/>
    </row>
    <row r="786" spans="1:17" x14ac:dyDescent="0.35">
      <c r="A786" s="1"/>
      <c r="B786" s="1"/>
      <c r="C786" s="1"/>
      <c r="D786" s="1"/>
      <c r="E786" s="1"/>
      <c r="F786" s="1"/>
      <c r="G786" s="1"/>
      <c r="H786" s="1"/>
      <c r="I786" s="1"/>
      <c r="J786" s="1"/>
      <c r="K786" s="1"/>
      <c r="L786" s="1"/>
      <c r="M786" s="1"/>
      <c r="N786" s="1"/>
      <c r="O786" s="1"/>
      <c r="P786" s="1"/>
      <c r="Q786" s="1"/>
    </row>
    <row r="787" spans="1:17" x14ac:dyDescent="0.35">
      <c r="A787" s="1"/>
      <c r="B787" s="1"/>
      <c r="C787" s="1"/>
      <c r="D787" s="1"/>
      <c r="E787" s="1"/>
      <c r="F787" s="1"/>
      <c r="G787" s="1"/>
      <c r="H787" s="1"/>
      <c r="I787" s="1"/>
      <c r="J787" s="1"/>
      <c r="K787" s="1"/>
      <c r="L787" s="1"/>
      <c r="M787" s="1"/>
      <c r="N787" s="1"/>
      <c r="O787" s="1"/>
      <c r="P787" s="1"/>
      <c r="Q787" s="1"/>
    </row>
    <row r="788" spans="1:17" x14ac:dyDescent="0.35">
      <c r="A788" s="1"/>
      <c r="B788" s="1"/>
      <c r="C788" s="1"/>
      <c r="D788" s="1"/>
      <c r="E788" s="1"/>
      <c r="F788" s="1"/>
      <c r="G788" s="1"/>
      <c r="H788" s="1"/>
      <c r="I788" s="1"/>
      <c r="J788" s="1"/>
      <c r="K788" s="1"/>
      <c r="L788" s="1"/>
      <c r="M788" s="1"/>
      <c r="N788" s="1"/>
      <c r="O788" s="1"/>
      <c r="P788" s="1"/>
      <c r="Q788" s="1"/>
    </row>
    <row r="789" spans="1:17" x14ac:dyDescent="0.35">
      <c r="A789" s="1"/>
      <c r="B789" s="1"/>
      <c r="C789" s="1"/>
      <c r="D789" s="1"/>
      <c r="E789" s="1"/>
      <c r="F789" s="1"/>
      <c r="G789" s="1"/>
      <c r="H789" s="1"/>
      <c r="I789" s="1"/>
      <c r="J789" s="1"/>
      <c r="K789" s="1"/>
      <c r="L789" s="1"/>
      <c r="M789" s="1"/>
      <c r="N789" s="1"/>
      <c r="O789" s="1"/>
      <c r="P789" s="1"/>
      <c r="Q789" s="1"/>
    </row>
    <row r="790" spans="1:17" x14ac:dyDescent="0.35">
      <c r="A790" s="1"/>
      <c r="B790" s="1"/>
      <c r="C790" s="1"/>
      <c r="D790" s="1"/>
      <c r="E790" s="1"/>
      <c r="F790" s="1"/>
      <c r="G790" s="1"/>
      <c r="H790" s="1"/>
      <c r="I790" s="1"/>
      <c r="J790" s="1"/>
      <c r="K790" s="1"/>
      <c r="L790" s="1"/>
      <c r="M790" s="1"/>
      <c r="N790" s="1"/>
      <c r="O790" s="1"/>
      <c r="P790" s="1"/>
      <c r="Q790" s="1"/>
    </row>
    <row r="791" spans="1:17" x14ac:dyDescent="0.35">
      <c r="A791" s="1"/>
      <c r="B791" s="1"/>
      <c r="C791" s="1"/>
      <c r="D791" s="1"/>
      <c r="E791" s="1"/>
      <c r="F791" s="1"/>
      <c r="G791" s="1"/>
      <c r="H791" s="1"/>
      <c r="I791" s="1"/>
      <c r="J791" s="1"/>
      <c r="K791" s="1"/>
      <c r="L791" s="1"/>
      <c r="M791" s="1"/>
      <c r="N791" s="1"/>
      <c r="O791" s="1"/>
      <c r="P791" s="1"/>
      <c r="Q791" s="1"/>
    </row>
    <row r="792" spans="1:17" x14ac:dyDescent="0.35">
      <c r="A792" s="1"/>
      <c r="B792" s="1"/>
      <c r="C792" s="1"/>
      <c r="D792" s="1"/>
      <c r="E792" s="1"/>
      <c r="F792" s="1"/>
      <c r="G792" s="1"/>
      <c r="H792" s="1"/>
      <c r="I792" s="1"/>
      <c r="J792" s="1"/>
      <c r="K792" s="1"/>
      <c r="L792" s="1"/>
      <c r="M792" s="1"/>
      <c r="N792" s="1"/>
      <c r="O792" s="1"/>
      <c r="P792" s="1"/>
      <c r="Q792" s="1"/>
    </row>
    <row r="793" spans="1:17" x14ac:dyDescent="0.35">
      <c r="A793" s="1"/>
      <c r="B793" s="1"/>
      <c r="C793" s="1"/>
      <c r="D793" s="1"/>
      <c r="E793" s="1"/>
      <c r="F793" s="1"/>
      <c r="G793" s="1"/>
      <c r="H793" s="1"/>
      <c r="I793" s="1"/>
      <c r="J793" s="1"/>
      <c r="K793" s="1"/>
      <c r="L793" s="1"/>
      <c r="M793" s="1"/>
      <c r="N793" s="1"/>
      <c r="O793" s="1"/>
      <c r="P793" s="1"/>
      <c r="Q793" s="1"/>
    </row>
    <row r="794" spans="1:17" x14ac:dyDescent="0.35">
      <c r="A794" s="1"/>
      <c r="B794" s="1"/>
      <c r="C794" s="1"/>
      <c r="D794" s="1"/>
      <c r="E794" s="1"/>
      <c r="F794" s="1"/>
      <c r="G794" s="1"/>
      <c r="H794" s="1"/>
      <c r="I794" s="1"/>
      <c r="J794" s="1"/>
      <c r="K794" s="1"/>
      <c r="L794" s="1"/>
      <c r="M794" s="1"/>
      <c r="N794" s="1"/>
      <c r="O794" s="1"/>
      <c r="P794" s="1"/>
      <c r="Q794" s="1"/>
    </row>
    <row r="795" spans="1:17" x14ac:dyDescent="0.35">
      <c r="A795" s="1"/>
      <c r="B795" s="1"/>
      <c r="C795" s="1"/>
      <c r="D795" s="1"/>
      <c r="E795" s="1"/>
      <c r="F795" s="1"/>
      <c r="G795" s="1"/>
      <c r="H795" s="1"/>
      <c r="I795" s="1"/>
      <c r="J795" s="1"/>
      <c r="K795" s="1"/>
      <c r="L795" s="1"/>
      <c r="M795" s="1"/>
      <c r="N795" s="1"/>
      <c r="O795" s="1"/>
      <c r="P795" s="1"/>
      <c r="Q795" s="1"/>
    </row>
    <row r="796" spans="1:17" x14ac:dyDescent="0.35">
      <c r="A796" s="1"/>
      <c r="B796" s="1"/>
      <c r="C796" s="1"/>
      <c r="D796" s="1"/>
      <c r="E796" s="1"/>
      <c r="F796" s="1"/>
      <c r="G796" s="1"/>
      <c r="H796" s="1"/>
      <c r="I796" s="1"/>
      <c r="J796" s="1"/>
      <c r="K796" s="1"/>
      <c r="L796" s="1"/>
      <c r="M796" s="1"/>
      <c r="N796" s="1"/>
      <c r="O796" s="1"/>
      <c r="P796" s="1"/>
      <c r="Q796" s="1"/>
    </row>
    <row r="797" spans="1:17" x14ac:dyDescent="0.35">
      <c r="A797" s="1"/>
      <c r="B797" s="1"/>
      <c r="C797" s="1"/>
      <c r="D797" s="1"/>
      <c r="E797" s="1"/>
      <c r="F797" s="1"/>
      <c r="G797" s="1"/>
      <c r="H797" s="1"/>
      <c r="I797" s="1"/>
      <c r="J797" s="1"/>
      <c r="K797" s="1"/>
      <c r="L797" s="1"/>
      <c r="M797" s="1"/>
      <c r="N797" s="1"/>
      <c r="O797" s="1"/>
      <c r="P797" s="1"/>
      <c r="Q797" s="1"/>
    </row>
    <row r="798" spans="1:17" x14ac:dyDescent="0.35">
      <c r="A798" s="1"/>
      <c r="B798" s="1"/>
      <c r="C798" s="1"/>
      <c r="D798" s="1"/>
      <c r="E798" s="1"/>
      <c r="F798" s="1"/>
      <c r="G798" s="1"/>
      <c r="H798" s="1"/>
      <c r="I798" s="1"/>
      <c r="J798" s="1"/>
      <c r="K798" s="1"/>
      <c r="L798" s="1"/>
      <c r="M798" s="1"/>
      <c r="N798" s="1"/>
      <c r="O798" s="1"/>
      <c r="P798" s="1"/>
      <c r="Q798" s="1"/>
    </row>
    <row r="799" spans="1:17" x14ac:dyDescent="0.35">
      <c r="A799" s="1"/>
      <c r="B799" s="1"/>
      <c r="C799" s="1"/>
      <c r="D799" s="1"/>
      <c r="E799" s="1"/>
      <c r="F799" s="1"/>
      <c r="G799" s="1"/>
      <c r="H799" s="1"/>
      <c r="I799" s="1"/>
      <c r="J799" s="1"/>
      <c r="K799" s="1"/>
      <c r="L799" s="1"/>
      <c r="M799" s="1"/>
      <c r="N799" s="1"/>
      <c r="O799" s="1"/>
      <c r="P799" s="1"/>
      <c r="Q799" s="1"/>
    </row>
    <row r="800" spans="1:17" x14ac:dyDescent="0.35">
      <c r="A800" s="1"/>
      <c r="B800" s="1"/>
      <c r="C800" s="1"/>
      <c r="D800" s="1"/>
      <c r="E800" s="1"/>
      <c r="F800" s="1"/>
      <c r="G800" s="1"/>
      <c r="H800" s="1"/>
      <c r="I800" s="1"/>
      <c r="J800" s="1"/>
      <c r="K800" s="1"/>
      <c r="L800" s="1"/>
      <c r="M800" s="1"/>
      <c r="N800" s="1"/>
      <c r="O800" s="1"/>
      <c r="P800" s="1"/>
      <c r="Q800" s="1"/>
    </row>
    <row r="801" spans="1:17" x14ac:dyDescent="0.35">
      <c r="A801" s="1"/>
      <c r="B801" s="1"/>
      <c r="C801" s="1"/>
      <c r="D801" s="1"/>
      <c r="E801" s="1"/>
      <c r="F801" s="1"/>
      <c r="G801" s="1"/>
      <c r="H801" s="1"/>
      <c r="I801" s="1"/>
      <c r="J801" s="1"/>
      <c r="K801" s="1"/>
      <c r="L801" s="1"/>
      <c r="M801" s="1"/>
      <c r="N801" s="1"/>
      <c r="O801" s="1"/>
      <c r="P801" s="1"/>
      <c r="Q801" s="1"/>
    </row>
    <row r="802" spans="1:17" x14ac:dyDescent="0.35">
      <c r="A802" s="1"/>
      <c r="B802" s="1"/>
      <c r="C802" s="1"/>
      <c r="D802" s="1"/>
      <c r="E802" s="1"/>
      <c r="F802" s="1"/>
      <c r="G802" s="1"/>
      <c r="H802" s="1"/>
      <c r="I802" s="1"/>
      <c r="J802" s="1"/>
      <c r="K802" s="1"/>
      <c r="L802" s="1"/>
      <c r="M802" s="1"/>
      <c r="N802" s="1"/>
      <c r="O802" s="1"/>
      <c r="P802" s="1"/>
      <c r="Q802" s="1"/>
    </row>
    <row r="803" spans="1:17" x14ac:dyDescent="0.35">
      <c r="A803" s="1"/>
      <c r="B803" s="1"/>
      <c r="C803" s="1"/>
      <c r="D803" s="1"/>
      <c r="E803" s="1"/>
      <c r="F803" s="1"/>
      <c r="G803" s="1"/>
      <c r="H803" s="1"/>
      <c r="I803" s="1"/>
      <c r="J803" s="1"/>
      <c r="K803" s="1"/>
      <c r="L803" s="1"/>
      <c r="M803" s="1"/>
      <c r="N803" s="1"/>
      <c r="O803" s="1"/>
      <c r="P803" s="1"/>
      <c r="Q803" s="1"/>
    </row>
    <row r="804" spans="1:17" x14ac:dyDescent="0.35">
      <c r="A804" s="1"/>
      <c r="B804" s="1"/>
      <c r="C804" s="1"/>
      <c r="D804" s="1"/>
      <c r="E804" s="1"/>
      <c r="F804" s="1"/>
      <c r="G804" s="1"/>
      <c r="H804" s="1"/>
      <c r="I804" s="1"/>
      <c r="J804" s="1"/>
      <c r="K804" s="1"/>
      <c r="L804" s="1"/>
      <c r="M804" s="1"/>
      <c r="N804" s="1"/>
      <c r="O804" s="1"/>
      <c r="P804" s="1"/>
      <c r="Q804" s="1"/>
    </row>
    <row r="805" spans="1:17" x14ac:dyDescent="0.35">
      <c r="A805" s="1"/>
      <c r="B805" s="1"/>
      <c r="C805" s="1"/>
      <c r="D805" s="1"/>
      <c r="E805" s="1"/>
      <c r="F805" s="1"/>
      <c r="G805" s="1"/>
      <c r="H805" s="1"/>
      <c r="I805" s="1"/>
      <c r="J805" s="1"/>
      <c r="K805" s="1"/>
      <c r="L805" s="1"/>
      <c r="M805" s="1"/>
      <c r="N805" s="1"/>
      <c r="O805" s="1"/>
      <c r="P805" s="1"/>
      <c r="Q805" s="1"/>
    </row>
    <row r="806" spans="1:17" x14ac:dyDescent="0.35">
      <c r="A806" s="1"/>
      <c r="B806" s="1"/>
      <c r="C806" s="1"/>
      <c r="D806" s="1"/>
      <c r="E806" s="1"/>
      <c r="F806" s="1"/>
      <c r="G806" s="1"/>
      <c r="H806" s="1"/>
      <c r="I806" s="1"/>
      <c r="J806" s="1"/>
      <c r="K806" s="1"/>
      <c r="L806" s="1"/>
      <c r="M806" s="1"/>
      <c r="N806" s="1"/>
      <c r="O806" s="1"/>
      <c r="P806" s="1"/>
      <c r="Q806" s="1"/>
    </row>
    <row r="807" spans="1:17" x14ac:dyDescent="0.35">
      <c r="A807" s="1"/>
      <c r="B807" s="1"/>
      <c r="C807" s="1"/>
      <c r="D807" s="1"/>
      <c r="E807" s="1"/>
      <c r="F807" s="1"/>
      <c r="G807" s="1"/>
      <c r="H807" s="1"/>
      <c r="I807" s="1"/>
      <c r="J807" s="1"/>
      <c r="K807" s="1"/>
      <c r="L807" s="1"/>
      <c r="M807" s="1"/>
      <c r="N807" s="1"/>
      <c r="O807" s="1"/>
      <c r="P807" s="1"/>
      <c r="Q807" s="1"/>
    </row>
    <row r="808" spans="1:17" x14ac:dyDescent="0.35">
      <c r="A808" s="1"/>
      <c r="B808" s="1"/>
      <c r="C808" s="1"/>
      <c r="D808" s="1"/>
      <c r="E808" s="1"/>
      <c r="F808" s="1"/>
      <c r="G808" s="1"/>
      <c r="H808" s="1"/>
      <c r="I808" s="1"/>
      <c r="J808" s="1"/>
      <c r="K808" s="1"/>
      <c r="L808" s="1"/>
      <c r="M808" s="1"/>
      <c r="N808" s="1"/>
      <c r="O808" s="1"/>
      <c r="P808" s="1"/>
      <c r="Q808" s="1"/>
    </row>
    <row r="809" spans="1:17" x14ac:dyDescent="0.35">
      <c r="A809" s="1"/>
      <c r="B809" s="1"/>
      <c r="C809" s="1"/>
      <c r="D809" s="1"/>
      <c r="E809" s="1"/>
      <c r="F809" s="1"/>
      <c r="G809" s="1"/>
      <c r="H809" s="1"/>
      <c r="I809" s="1"/>
      <c r="J809" s="1"/>
      <c r="K809" s="1"/>
      <c r="L809" s="1"/>
      <c r="M809" s="1"/>
      <c r="N809" s="1"/>
      <c r="O809" s="1"/>
      <c r="P809" s="1"/>
      <c r="Q809" s="1"/>
    </row>
    <row r="810" spans="1:17" x14ac:dyDescent="0.35">
      <c r="A810" s="1"/>
      <c r="B810" s="1"/>
      <c r="C810" s="1"/>
      <c r="D810" s="1"/>
      <c r="E810" s="1"/>
      <c r="F810" s="1"/>
      <c r="G810" s="1"/>
      <c r="H810" s="1"/>
      <c r="I810" s="1"/>
      <c r="J810" s="1"/>
      <c r="K810" s="1"/>
      <c r="L810" s="1"/>
      <c r="M810" s="1"/>
      <c r="N810" s="1"/>
      <c r="O810" s="1"/>
      <c r="P810" s="1"/>
      <c r="Q810" s="1"/>
    </row>
    <row r="811" spans="1:17" x14ac:dyDescent="0.35">
      <c r="A811" s="1"/>
      <c r="B811" s="1"/>
      <c r="C811" s="1"/>
      <c r="D811" s="1"/>
      <c r="E811" s="1"/>
      <c r="F811" s="1"/>
      <c r="G811" s="1"/>
      <c r="H811" s="1"/>
      <c r="I811" s="1"/>
      <c r="J811" s="1"/>
      <c r="K811" s="1"/>
      <c r="L811" s="1"/>
      <c r="M811" s="1"/>
      <c r="N811" s="1"/>
      <c r="O811" s="1"/>
      <c r="P811" s="1"/>
      <c r="Q811" s="1"/>
    </row>
    <row r="812" spans="1:17" x14ac:dyDescent="0.35">
      <c r="A812" s="1"/>
      <c r="B812" s="1"/>
      <c r="C812" s="1"/>
      <c r="D812" s="1"/>
      <c r="E812" s="1"/>
      <c r="F812" s="1"/>
      <c r="G812" s="1"/>
      <c r="H812" s="1"/>
      <c r="I812" s="1"/>
      <c r="J812" s="1"/>
      <c r="K812" s="1"/>
      <c r="L812" s="1"/>
      <c r="M812" s="1"/>
      <c r="N812" s="1"/>
      <c r="O812" s="1"/>
      <c r="P812" s="1"/>
      <c r="Q812" s="1"/>
    </row>
    <row r="813" spans="1:17" x14ac:dyDescent="0.35">
      <c r="A813" s="1"/>
      <c r="B813" s="1"/>
      <c r="C813" s="1"/>
      <c r="D813" s="1"/>
      <c r="E813" s="1"/>
      <c r="F813" s="1"/>
      <c r="G813" s="1"/>
      <c r="H813" s="1"/>
      <c r="I813" s="1"/>
      <c r="J813" s="1"/>
      <c r="K813" s="1"/>
      <c r="L813" s="1"/>
      <c r="M813" s="1"/>
      <c r="N813" s="1"/>
      <c r="O813" s="1"/>
      <c r="P813" s="1"/>
      <c r="Q813" s="1"/>
    </row>
    <row r="814" spans="1:17" x14ac:dyDescent="0.35">
      <c r="A814" s="1"/>
      <c r="B814" s="1"/>
      <c r="C814" s="1"/>
      <c r="D814" s="1"/>
      <c r="E814" s="1"/>
      <c r="F814" s="1"/>
      <c r="G814" s="1"/>
      <c r="H814" s="1"/>
      <c r="I814" s="1"/>
      <c r="J814" s="1"/>
      <c r="K814" s="1"/>
      <c r="L814" s="1"/>
      <c r="M814" s="1"/>
      <c r="N814" s="1"/>
      <c r="O814" s="1"/>
      <c r="P814" s="1"/>
      <c r="Q814" s="1"/>
    </row>
    <row r="815" spans="1:17" x14ac:dyDescent="0.35">
      <c r="A815" s="1"/>
      <c r="B815" s="1"/>
      <c r="C815" s="1"/>
      <c r="D815" s="1"/>
      <c r="E815" s="1"/>
      <c r="F815" s="1"/>
      <c r="G815" s="1"/>
      <c r="H815" s="1"/>
      <c r="I815" s="1"/>
      <c r="J815" s="1"/>
      <c r="K815" s="1"/>
      <c r="L815" s="1"/>
      <c r="M815" s="1"/>
      <c r="N815" s="1"/>
      <c r="O815" s="1"/>
      <c r="P815" s="1"/>
      <c r="Q815" s="1"/>
    </row>
    <row r="816" spans="1:17" x14ac:dyDescent="0.35">
      <c r="A816" s="1"/>
      <c r="B816" s="1"/>
      <c r="C816" s="1"/>
      <c r="D816" s="1"/>
      <c r="E816" s="1"/>
      <c r="F816" s="1"/>
      <c r="G816" s="1"/>
      <c r="H816" s="1"/>
      <c r="I816" s="1"/>
      <c r="J816" s="1"/>
      <c r="K816" s="1"/>
      <c r="L816" s="1"/>
      <c r="M816" s="1"/>
      <c r="N816" s="1"/>
      <c r="O816" s="1"/>
      <c r="P816" s="1"/>
      <c r="Q816" s="1"/>
    </row>
    <row r="817" spans="1:17" x14ac:dyDescent="0.35">
      <c r="A817" s="1"/>
      <c r="B817" s="1"/>
      <c r="C817" s="1"/>
      <c r="D817" s="1"/>
      <c r="E817" s="1"/>
      <c r="F817" s="1"/>
      <c r="G817" s="1"/>
      <c r="H817" s="1"/>
      <c r="I817" s="1"/>
      <c r="J817" s="1"/>
      <c r="K817" s="1"/>
      <c r="L817" s="1"/>
      <c r="M817" s="1"/>
      <c r="N817" s="1"/>
      <c r="O817" s="1"/>
      <c r="P817" s="1"/>
      <c r="Q817" s="1"/>
    </row>
    <row r="818" spans="1:17" x14ac:dyDescent="0.35">
      <c r="A818" s="1"/>
      <c r="B818" s="1"/>
      <c r="C818" s="1"/>
      <c r="D818" s="1"/>
      <c r="E818" s="1"/>
      <c r="F818" s="1"/>
      <c r="G818" s="1"/>
      <c r="H818" s="1"/>
      <c r="I818" s="1"/>
      <c r="J818" s="1"/>
      <c r="K818" s="1"/>
      <c r="L818" s="1"/>
      <c r="M818" s="1"/>
      <c r="N818" s="1"/>
      <c r="O818" s="1"/>
      <c r="P818" s="1"/>
      <c r="Q818" s="1"/>
    </row>
    <row r="819" spans="1:17" x14ac:dyDescent="0.35">
      <c r="A819" s="1"/>
      <c r="B819" s="1"/>
      <c r="C819" s="1"/>
      <c r="D819" s="1"/>
      <c r="E819" s="1"/>
      <c r="F819" s="1"/>
      <c r="G819" s="1"/>
      <c r="H819" s="1"/>
      <c r="I819" s="1"/>
      <c r="J819" s="1"/>
      <c r="K819" s="1"/>
      <c r="L819" s="1"/>
      <c r="M819" s="1"/>
      <c r="N819" s="1"/>
      <c r="O819" s="1"/>
      <c r="P819" s="1"/>
      <c r="Q819" s="1"/>
    </row>
    <row r="820" spans="1:17" x14ac:dyDescent="0.35">
      <c r="A820" s="1"/>
      <c r="B820" s="1"/>
      <c r="C820" s="1"/>
      <c r="D820" s="1"/>
      <c r="E820" s="1"/>
      <c r="F820" s="1"/>
      <c r="G820" s="1"/>
      <c r="H820" s="1"/>
      <c r="I820" s="1"/>
      <c r="J820" s="1"/>
      <c r="K820" s="1"/>
      <c r="L820" s="1"/>
      <c r="M820" s="1"/>
      <c r="N820" s="1"/>
      <c r="O820" s="1"/>
      <c r="P820" s="1"/>
      <c r="Q820" s="1"/>
    </row>
    <row r="821" spans="1:17" x14ac:dyDescent="0.35">
      <c r="A821" s="1"/>
      <c r="B821" s="1"/>
      <c r="C821" s="1"/>
      <c r="D821" s="1"/>
      <c r="E821" s="1"/>
      <c r="F821" s="1"/>
      <c r="G821" s="1"/>
      <c r="H821" s="1"/>
      <c r="I821" s="1"/>
      <c r="J821" s="1"/>
      <c r="K821" s="1"/>
      <c r="L821" s="1"/>
      <c r="M821" s="1"/>
      <c r="N821" s="1"/>
      <c r="O821" s="1"/>
      <c r="P821" s="1"/>
      <c r="Q821" s="1"/>
    </row>
    <row r="822" spans="1:17" x14ac:dyDescent="0.35">
      <c r="A822" s="1"/>
      <c r="B822" s="1"/>
      <c r="C822" s="1"/>
      <c r="D822" s="1"/>
      <c r="E822" s="1"/>
      <c r="F822" s="1"/>
      <c r="G822" s="1"/>
      <c r="H822" s="1"/>
      <c r="I822" s="1"/>
      <c r="J822" s="1"/>
      <c r="K822" s="1"/>
      <c r="L822" s="1"/>
      <c r="M822" s="1"/>
      <c r="N822" s="1"/>
      <c r="O822" s="1"/>
      <c r="P822" s="1"/>
      <c r="Q822" s="1"/>
    </row>
    <row r="823" spans="1:17" x14ac:dyDescent="0.35">
      <c r="A823" s="1"/>
      <c r="B823" s="1"/>
      <c r="C823" s="1"/>
      <c r="D823" s="1"/>
      <c r="E823" s="1"/>
      <c r="F823" s="1"/>
      <c r="G823" s="1"/>
      <c r="H823" s="1"/>
      <c r="I823" s="1"/>
      <c r="J823" s="1"/>
      <c r="K823" s="1"/>
      <c r="L823" s="1"/>
      <c r="M823" s="1"/>
      <c r="N823" s="1"/>
      <c r="O823" s="1"/>
      <c r="P823" s="1"/>
      <c r="Q823" s="1"/>
    </row>
    <row r="824" spans="1:17" x14ac:dyDescent="0.35">
      <c r="A824" s="1"/>
      <c r="B824" s="1"/>
      <c r="C824" s="1"/>
      <c r="D824" s="1"/>
      <c r="E824" s="1"/>
      <c r="F824" s="1"/>
      <c r="G824" s="1"/>
      <c r="H824" s="1"/>
      <c r="I824" s="1"/>
      <c r="J824" s="1"/>
      <c r="K824" s="1"/>
      <c r="L824" s="1"/>
      <c r="M824" s="1"/>
      <c r="N824" s="1"/>
      <c r="O824" s="1"/>
      <c r="P824" s="1"/>
      <c r="Q824" s="1"/>
    </row>
    <row r="825" spans="1:17" x14ac:dyDescent="0.35">
      <c r="A825" s="1"/>
      <c r="B825" s="1"/>
      <c r="C825" s="1"/>
      <c r="D825" s="1"/>
      <c r="E825" s="1"/>
      <c r="F825" s="1"/>
      <c r="G825" s="1"/>
      <c r="H825" s="1"/>
      <c r="I825" s="1"/>
      <c r="J825" s="1"/>
      <c r="K825" s="1"/>
      <c r="L825" s="1"/>
      <c r="M825" s="1"/>
      <c r="N825" s="1"/>
      <c r="O825" s="1"/>
      <c r="P825" s="1"/>
      <c r="Q825" s="1"/>
    </row>
    <row r="826" spans="1:17" x14ac:dyDescent="0.35">
      <c r="A826" s="1"/>
      <c r="B826" s="1"/>
      <c r="C826" s="1"/>
      <c r="D826" s="1"/>
      <c r="E826" s="1"/>
      <c r="F826" s="1"/>
      <c r="G826" s="1"/>
      <c r="H826" s="1"/>
      <c r="I826" s="1"/>
      <c r="J826" s="1"/>
      <c r="K826" s="1"/>
      <c r="L826" s="1"/>
      <c r="M826" s="1"/>
      <c r="N826" s="1"/>
      <c r="O826" s="1"/>
      <c r="P826" s="1"/>
      <c r="Q826" s="1"/>
    </row>
    <row r="827" spans="1:17" x14ac:dyDescent="0.35">
      <c r="A827" s="1"/>
      <c r="B827" s="1"/>
      <c r="C827" s="1"/>
      <c r="D827" s="1"/>
      <c r="E827" s="1"/>
      <c r="F827" s="1"/>
      <c r="G827" s="1"/>
      <c r="H827" s="1"/>
      <c r="I827" s="1"/>
      <c r="J827" s="1"/>
      <c r="K827" s="1"/>
      <c r="L827" s="1"/>
      <c r="M827" s="1"/>
      <c r="N827" s="1"/>
      <c r="O827" s="1"/>
      <c r="P827" s="1"/>
      <c r="Q827" s="1"/>
    </row>
    <row r="828" spans="1:17" x14ac:dyDescent="0.35">
      <c r="A828" s="1"/>
      <c r="B828" s="1"/>
      <c r="C828" s="1"/>
      <c r="D828" s="1"/>
      <c r="E828" s="1"/>
      <c r="F828" s="1"/>
      <c r="G828" s="1"/>
      <c r="H828" s="1"/>
      <c r="I828" s="1"/>
      <c r="J828" s="1"/>
      <c r="K828" s="1"/>
      <c r="L828" s="1"/>
      <c r="M828" s="1"/>
      <c r="N828" s="1"/>
      <c r="O828" s="1"/>
      <c r="P828" s="1"/>
      <c r="Q828" s="1"/>
    </row>
    <row r="829" spans="1:17" x14ac:dyDescent="0.35">
      <c r="A829" s="1"/>
      <c r="B829" s="1"/>
      <c r="C829" s="1"/>
      <c r="D829" s="1"/>
      <c r="E829" s="1"/>
      <c r="F829" s="1"/>
      <c r="G829" s="1"/>
      <c r="H829" s="1"/>
      <c r="I829" s="1"/>
      <c r="J829" s="1"/>
      <c r="K829" s="1"/>
      <c r="L829" s="1"/>
      <c r="M829" s="1"/>
      <c r="N829" s="1"/>
      <c r="O829" s="1"/>
      <c r="P829" s="1"/>
      <c r="Q829" s="1"/>
    </row>
    <row r="830" spans="1:17" x14ac:dyDescent="0.35">
      <c r="A830" s="1"/>
      <c r="B830" s="1"/>
      <c r="C830" s="1"/>
      <c r="D830" s="1"/>
      <c r="E830" s="1"/>
      <c r="F830" s="1"/>
      <c r="G830" s="1"/>
      <c r="H830" s="1"/>
      <c r="I830" s="1"/>
      <c r="J830" s="1"/>
      <c r="K830" s="1"/>
      <c r="L830" s="1"/>
      <c r="M830" s="1"/>
      <c r="N830" s="1"/>
      <c r="O830" s="1"/>
      <c r="P830" s="1"/>
      <c r="Q830" s="1"/>
    </row>
    <row r="831" spans="1:17" x14ac:dyDescent="0.35">
      <c r="A831" s="1"/>
      <c r="B831" s="1"/>
      <c r="C831" s="1"/>
      <c r="D831" s="1"/>
      <c r="E831" s="1"/>
      <c r="F831" s="1"/>
      <c r="G831" s="1"/>
      <c r="H831" s="1"/>
      <c r="I831" s="1"/>
      <c r="J831" s="1"/>
      <c r="K831" s="1"/>
      <c r="L831" s="1"/>
      <c r="M831" s="1"/>
      <c r="N831" s="1"/>
      <c r="O831" s="1"/>
      <c r="P831" s="1"/>
      <c r="Q831" s="1"/>
    </row>
    <row r="832" spans="1:17" x14ac:dyDescent="0.35">
      <c r="A832" s="1"/>
      <c r="B832" s="1"/>
      <c r="C832" s="1"/>
      <c r="D832" s="1"/>
      <c r="E832" s="1"/>
      <c r="F832" s="1"/>
      <c r="G832" s="1"/>
      <c r="H832" s="1"/>
      <c r="I832" s="1"/>
      <c r="J832" s="1"/>
      <c r="K832" s="1"/>
      <c r="L832" s="1"/>
      <c r="M832" s="1"/>
      <c r="N832" s="1"/>
      <c r="O832" s="1"/>
      <c r="P832" s="1"/>
      <c r="Q832" s="1"/>
    </row>
    <row r="833" spans="1:17" x14ac:dyDescent="0.35">
      <c r="A833" s="1"/>
      <c r="B833" s="1"/>
      <c r="C833" s="1"/>
      <c r="D833" s="1"/>
      <c r="E833" s="1"/>
      <c r="F833" s="1"/>
      <c r="G833" s="1"/>
      <c r="H833" s="1"/>
      <c r="I833" s="1"/>
      <c r="J833" s="1"/>
      <c r="K833" s="1"/>
      <c r="L833" s="1"/>
      <c r="M833" s="1"/>
      <c r="N833" s="1"/>
      <c r="O833" s="1"/>
      <c r="P833" s="1"/>
      <c r="Q833" s="1"/>
    </row>
    <row r="834" spans="1:17" x14ac:dyDescent="0.35">
      <c r="A834" s="1"/>
      <c r="B834" s="1"/>
      <c r="C834" s="1"/>
      <c r="D834" s="1"/>
      <c r="E834" s="1"/>
      <c r="F834" s="1"/>
      <c r="G834" s="1"/>
      <c r="H834" s="1"/>
      <c r="I834" s="1"/>
      <c r="J834" s="1"/>
      <c r="K834" s="1"/>
      <c r="L834" s="1"/>
      <c r="M834" s="1"/>
      <c r="N834" s="1"/>
      <c r="O834" s="1"/>
      <c r="P834" s="1"/>
      <c r="Q834" s="1"/>
    </row>
    <row r="835" spans="1:17" x14ac:dyDescent="0.35">
      <c r="A835" s="1"/>
      <c r="B835" s="1"/>
      <c r="C835" s="1"/>
      <c r="D835" s="1"/>
      <c r="E835" s="1"/>
      <c r="F835" s="1"/>
      <c r="G835" s="1"/>
      <c r="H835" s="1"/>
      <c r="I835" s="1"/>
      <c r="J835" s="1"/>
      <c r="K835" s="1"/>
      <c r="L835" s="1"/>
      <c r="M835" s="1"/>
      <c r="N835" s="1"/>
      <c r="O835" s="1"/>
      <c r="P835" s="1"/>
      <c r="Q835" s="1"/>
    </row>
    <row r="836" spans="1:17" x14ac:dyDescent="0.35">
      <c r="A836" s="1"/>
      <c r="B836" s="1"/>
      <c r="C836" s="1"/>
      <c r="D836" s="1"/>
      <c r="E836" s="1"/>
      <c r="F836" s="1"/>
      <c r="G836" s="1"/>
      <c r="H836" s="1"/>
      <c r="I836" s="1"/>
      <c r="J836" s="1"/>
      <c r="K836" s="1"/>
      <c r="L836" s="1"/>
      <c r="M836" s="1"/>
      <c r="N836" s="1"/>
      <c r="O836" s="1"/>
      <c r="P836" s="1"/>
      <c r="Q836" s="1"/>
    </row>
    <row r="837" spans="1:17" x14ac:dyDescent="0.35">
      <c r="A837" s="1"/>
      <c r="B837" s="1"/>
      <c r="C837" s="1"/>
      <c r="D837" s="1"/>
      <c r="E837" s="1"/>
      <c r="F837" s="1"/>
      <c r="G837" s="1"/>
      <c r="H837" s="1"/>
      <c r="I837" s="1"/>
      <c r="J837" s="1"/>
      <c r="K837" s="1"/>
      <c r="L837" s="1"/>
      <c r="M837" s="1"/>
      <c r="N837" s="1"/>
      <c r="O837" s="1"/>
      <c r="P837" s="1"/>
      <c r="Q837" s="1"/>
    </row>
    <row r="838" spans="1:17" x14ac:dyDescent="0.35">
      <c r="A838" s="1"/>
      <c r="B838" s="1"/>
      <c r="C838" s="1"/>
      <c r="D838" s="1"/>
      <c r="E838" s="1"/>
      <c r="F838" s="1"/>
      <c r="G838" s="1"/>
      <c r="H838" s="1"/>
      <c r="I838" s="1"/>
      <c r="J838" s="1"/>
      <c r="K838" s="1"/>
      <c r="L838" s="1"/>
      <c r="M838" s="1"/>
      <c r="N838" s="1"/>
      <c r="O838" s="1"/>
      <c r="P838" s="1"/>
      <c r="Q838" s="1"/>
    </row>
    <row r="839" spans="1:17" x14ac:dyDescent="0.35">
      <c r="A839" s="1"/>
      <c r="B839" s="1"/>
      <c r="C839" s="1"/>
      <c r="D839" s="1"/>
      <c r="E839" s="1"/>
      <c r="F839" s="1"/>
      <c r="G839" s="1"/>
      <c r="H839" s="1"/>
      <c r="I839" s="1"/>
      <c r="J839" s="1"/>
      <c r="K839" s="1"/>
      <c r="L839" s="1"/>
      <c r="M839" s="1"/>
      <c r="N839" s="1"/>
      <c r="O839" s="1"/>
      <c r="P839" s="1"/>
      <c r="Q839" s="1"/>
    </row>
    <row r="840" spans="1:17" x14ac:dyDescent="0.35">
      <c r="A840" s="1"/>
      <c r="B840" s="1"/>
      <c r="C840" s="1"/>
      <c r="D840" s="1"/>
      <c r="E840" s="1"/>
      <c r="F840" s="1"/>
      <c r="G840" s="1"/>
      <c r="H840" s="1"/>
      <c r="I840" s="1"/>
      <c r="J840" s="1"/>
      <c r="K840" s="1"/>
      <c r="L840" s="1"/>
      <c r="M840" s="1"/>
      <c r="N840" s="1"/>
      <c r="O840" s="1"/>
      <c r="P840" s="1"/>
      <c r="Q840" s="1"/>
    </row>
    <row r="841" spans="1:17" x14ac:dyDescent="0.35">
      <c r="A841" s="1"/>
      <c r="B841" s="1"/>
      <c r="C841" s="1"/>
      <c r="D841" s="1"/>
      <c r="E841" s="1"/>
      <c r="F841" s="1"/>
      <c r="G841" s="1"/>
      <c r="H841" s="1"/>
      <c r="I841" s="1"/>
      <c r="J841" s="1"/>
      <c r="K841" s="1"/>
      <c r="L841" s="1"/>
      <c r="M841" s="1"/>
      <c r="N841" s="1"/>
      <c r="O841" s="1"/>
      <c r="P841" s="1"/>
      <c r="Q841" s="1"/>
    </row>
    <row r="842" spans="1:17" x14ac:dyDescent="0.35">
      <c r="A842" s="1"/>
      <c r="B842" s="1"/>
      <c r="C842" s="1"/>
      <c r="D842" s="1"/>
      <c r="E842" s="1"/>
      <c r="F842" s="1"/>
      <c r="G842" s="1"/>
      <c r="H842" s="1"/>
      <c r="I842" s="1"/>
      <c r="J842" s="1"/>
      <c r="K842" s="1"/>
      <c r="L842" s="1"/>
      <c r="M842" s="1"/>
      <c r="N842" s="1"/>
      <c r="O842" s="1"/>
      <c r="P842" s="1"/>
      <c r="Q842" s="1"/>
    </row>
    <row r="843" spans="1:17" x14ac:dyDescent="0.35">
      <c r="A843" s="1"/>
      <c r="B843" s="1"/>
      <c r="C843" s="1"/>
      <c r="D843" s="1"/>
      <c r="E843" s="1"/>
      <c r="F843" s="1"/>
      <c r="G843" s="1"/>
      <c r="H843" s="1"/>
      <c r="I843" s="1"/>
      <c r="J843" s="1"/>
      <c r="K843" s="1"/>
      <c r="L843" s="1"/>
      <c r="M843" s="1"/>
      <c r="N843" s="1"/>
      <c r="O843" s="1"/>
      <c r="P843" s="1"/>
      <c r="Q843" s="1"/>
    </row>
    <row r="844" spans="1:17" x14ac:dyDescent="0.35">
      <c r="A844" s="1"/>
      <c r="B844" s="1"/>
      <c r="C844" s="1"/>
      <c r="D844" s="1"/>
      <c r="E844" s="1"/>
      <c r="F844" s="1"/>
      <c r="G844" s="1"/>
      <c r="H844" s="1"/>
      <c r="I844" s="1"/>
      <c r="J844" s="1"/>
      <c r="K844" s="1"/>
      <c r="L844" s="1"/>
      <c r="M844" s="1"/>
      <c r="N844" s="1"/>
      <c r="O844" s="1"/>
      <c r="P844" s="1"/>
      <c r="Q844" s="1"/>
    </row>
    <row r="845" spans="1:17" x14ac:dyDescent="0.35">
      <c r="A845" s="1"/>
      <c r="B845" s="1"/>
      <c r="C845" s="1"/>
      <c r="D845" s="1"/>
      <c r="E845" s="1"/>
      <c r="F845" s="1"/>
      <c r="G845" s="1"/>
      <c r="H845" s="1"/>
      <c r="I845" s="1"/>
      <c r="J845" s="1"/>
      <c r="K845" s="1"/>
      <c r="L845" s="1"/>
      <c r="M845" s="1"/>
      <c r="N845" s="1"/>
      <c r="O845" s="1"/>
      <c r="P845" s="1"/>
      <c r="Q845" s="1"/>
    </row>
    <row r="846" spans="1:17" x14ac:dyDescent="0.35">
      <c r="A846" s="1"/>
      <c r="B846" s="1"/>
      <c r="C846" s="1"/>
      <c r="D846" s="1"/>
      <c r="E846" s="1"/>
      <c r="F846" s="1"/>
      <c r="G846" s="1"/>
      <c r="H846" s="1"/>
      <c r="I846" s="1"/>
      <c r="J846" s="1"/>
      <c r="K846" s="1"/>
      <c r="L846" s="1"/>
      <c r="M846" s="1"/>
      <c r="N846" s="1"/>
      <c r="O846" s="1"/>
      <c r="P846" s="1"/>
      <c r="Q846" s="1"/>
    </row>
    <row r="847" spans="1:17" x14ac:dyDescent="0.35">
      <c r="A847" s="1"/>
      <c r="B847" s="1"/>
      <c r="C847" s="1"/>
      <c r="D847" s="1"/>
      <c r="E847" s="1"/>
      <c r="F847" s="1"/>
      <c r="G847" s="1"/>
      <c r="H847" s="1"/>
      <c r="I847" s="1"/>
      <c r="J847" s="1"/>
      <c r="K847" s="1"/>
      <c r="L847" s="1"/>
      <c r="M847" s="1"/>
      <c r="N847" s="1"/>
      <c r="O847" s="1"/>
      <c r="P847" s="1"/>
      <c r="Q847" s="1"/>
    </row>
    <row r="848" spans="1:17" x14ac:dyDescent="0.35">
      <c r="A848" s="1"/>
      <c r="B848" s="1"/>
      <c r="C848" s="1"/>
      <c r="D848" s="1"/>
      <c r="E848" s="1"/>
      <c r="F848" s="1"/>
      <c r="G848" s="1"/>
      <c r="H848" s="1"/>
      <c r="I848" s="1"/>
      <c r="J848" s="1"/>
      <c r="K848" s="1"/>
      <c r="L848" s="1"/>
      <c r="M848" s="1"/>
      <c r="N848" s="1"/>
      <c r="O848" s="1"/>
      <c r="P848" s="1"/>
      <c r="Q848" s="1"/>
    </row>
    <row r="849" spans="1:17" x14ac:dyDescent="0.35">
      <c r="A849" s="1"/>
      <c r="B849" s="1"/>
      <c r="C849" s="1"/>
      <c r="D849" s="1"/>
      <c r="E849" s="1"/>
      <c r="F849" s="1"/>
      <c r="G849" s="1"/>
      <c r="H849" s="1"/>
      <c r="I849" s="1"/>
      <c r="J849" s="1"/>
      <c r="K849" s="1"/>
      <c r="L849" s="1"/>
      <c r="M849" s="1"/>
      <c r="N849" s="1"/>
      <c r="O849" s="1"/>
      <c r="P849" s="1"/>
      <c r="Q849" s="1"/>
    </row>
    <row r="850" spans="1:17" x14ac:dyDescent="0.35">
      <c r="A850" s="1"/>
      <c r="B850" s="1"/>
      <c r="C850" s="1"/>
      <c r="D850" s="1"/>
      <c r="E850" s="1"/>
      <c r="F850" s="1"/>
      <c r="G850" s="1"/>
      <c r="H850" s="1"/>
      <c r="I850" s="1"/>
      <c r="J850" s="1"/>
      <c r="K850" s="1"/>
      <c r="L850" s="1"/>
      <c r="M850" s="1"/>
      <c r="N850" s="1"/>
      <c r="O850" s="1"/>
      <c r="P850" s="1"/>
      <c r="Q850" s="1"/>
    </row>
    <row r="851" spans="1:17" x14ac:dyDescent="0.35">
      <c r="A851" s="1"/>
      <c r="B851" s="1"/>
      <c r="C851" s="1"/>
      <c r="D851" s="1"/>
      <c r="E851" s="1"/>
      <c r="F851" s="1"/>
      <c r="G851" s="1"/>
      <c r="H851" s="1"/>
      <c r="I851" s="1"/>
      <c r="J851" s="1"/>
      <c r="K851" s="1"/>
      <c r="L851" s="1"/>
      <c r="M851" s="1"/>
      <c r="N851" s="1"/>
      <c r="O851" s="1"/>
      <c r="P851" s="1"/>
      <c r="Q851" s="1"/>
    </row>
    <row r="852" spans="1:17" x14ac:dyDescent="0.35">
      <c r="A852" s="1"/>
      <c r="B852" s="1"/>
      <c r="C852" s="1"/>
      <c r="D852" s="1"/>
      <c r="E852" s="1"/>
      <c r="F852" s="1"/>
      <c r="G852" s="1"/>
      <c r="H852" s="1"/>
      <c r="I852" s="1"/>
      <c r="J852" s="1"/>
      <c r="K852" s="1"/>
      <c r="L852" s="1"/>
      <c r="M852" s="1"/>
      <c r="N852" s="1"/>
      <c r="O852" s="1"/>
      <c r="P852" s="1"/>
      <c r="Q852" s="1"/>
    </row>
    <row r="853" spans="1:17" x14ac:dyDescent="0.35">
      <c r="A853" s="1"/>
      <c r="B853" s="1"/>
      <c r="C853" s="1"/>
      <c r="D853" s="1"/>
      <c r="E853" s="1"/>
      <c r="F853" s="1"/>
      <c r="G853" s="1"/>
      <c r="H853" s="1"/>
      <c r="I853" s="1"/>
      <c r="J853" s="1"/>
      <c r="K853" s="1"/>
      <c r="L853" s="1"/>
      <c r="M853" s="1"/>
      <c r="N853" s="1"/>
      <c r="O853" s="1"/>
      <c r="P853" s="1"/>
      <c r="Q853" s="1"/>
    </row>
    <row r="854" spans="1:17" x14ac:dyDescent="0.35">
      <c r="A854" s="1"/>
      <c r="B854" s="1"/>
      <c r="C854" s="1"/>
      <c r="D854" s="1"/>
      <c r="E854" s="1"/>
      <c r="F854" s="1"/>
      <c r="G854" s="1"/>
      <c r="H854" s="1"/>
      <c r="I854" s="1"/>
      <c r="J854" s="1"/>
      <c r="K854" s="1"/>
      <c r="L854" s="1"/>
      <c r="M854" s="1"/>
      <c r="N854" s="1"/>
      <c r="O854" s="1"/>
      <c r="P854" s="1"/>
      <c r="Q854" s="1"/>
    </row>
    <row r="855" spans="1:17" x14ac:dyDescent="0.35">
      <c r="A855" s="1"/>
      <c r="B855" s="1"/>
      <c r="C855" s="1"/>
      <c r="D855" s="1"/>
      <c r="E855" s="1"/>
      <c r="F855" s="1"/>
      <c r="G855" s="1"/>
      <c r="H855" s="1"/>
      <c r="I855" s="1"/>
      <c r="J855" s="1"/>
      <c r="K855" s="1"/>
      <c r="L855" s="1"/>
      <c r="M855" s="1"/>
      <c r="N855" s="1"/>
      <c r="O855" s="1"/>
      <c r="P855" s="1"/>
      <c r="Q855" s="1"/>
    </row>
    <row r="856" spans="1:17" x14ac:dyDescent="0.35">
      <c r="A856" s="1"/>
      <c r="B856" s="1"/>
      <c r="C856" s="1"/>
      <c r="D856" s="1"/>
      <c r="E856" s="1"/>
      <c r="F856" s="1"/>
      <c r="G856" s="1"/>
      <c r="H856" s="1"/>
      <c r="I856" s="1"/>
      <c r="J856" s="1"/>
      <c r="K856" s="1"/>
      <c r="L856" s="1"/>
      <c r="M856" s="1"/>
      <c r="N856" s="1"/>
      <c r="O856" s="1"/>
      <c r="P856" s="1"/>
      <c r="Q856" s="1"/>
    </row>
    <row r="857" spans="1:17" x14ac:dyDescent="0.35">
      <c r="A857" s="1"/>
      <c r="B857" s="1"/>
      <c r="C857" s="1"/>
      <c r="D857" s="1"/>
      <c r="E857" s="1"/>
      <c r="F857" s="1"/>
      <c r="G857" s="1"/>
      <c r="H857" s="1"/>
      <c r="I857" s="1"/>
      <c r="J857" s="1"/>
      <c r="K857" s="1"/>
      <c r="L857" s="1"/>
      <c r="M857" s="1"/>
      <c r="N857" s="1"/>
      <c r="O857" s="1"/>
      <c r="P857" s="1"/>
      <c r="Q857" s="1"/>
    </row>
    <row r="858" spans="1:17" x14ac:dyDescent="0.35">
      <c r="A858" s="1"/>
      <c r="B858" s="1"/>
      <c r="C858" s="1"/>
      <c r="D858" s="1"/>
      <c r="E858" s="1"/>
      <c r="F858" s="1"/>
      <c r="G858" s="1"/>
      <c r="H858" s="1"/>
      <c r="I858" s="1"/>
      <c r="J858" s="1"/>
      <c r="K858" s="1"/>
      <c r="L858" s="1"/>
      <c r="M858" s="1"/>
      <c r="N858" s="1"/>
      <c r="O858" s="1"/>
      <c r="P858" s="1"/>
      <c r="Q858" s="1"/>
    </row>
    <row r="859" spans="1:17" x14ac:dyDescent="0.35">
      <c r="A859" s="1"/>
      <c r="B859" s="1"/>
      <c r="C859" s="1"/>
      <c r="D859" s="1"/>
      <c r="E859" s="1"/>
      <c r="F859" s="1"/>
      <c r="G859" s="1"/>
      <c r="H859" s="1"/>
      <c r="I859" s="1"/>
      <c r="J859" s="1"/>
      <c r="K859" s="1"/>
      <c r="L859" s="1"/>
      <c r="M859" s="1"/>
      <c r="N859" s="1"/>
      <c r="O859" s="1"/>
      <c r="P859" s="1"/>
      <c r="Q859" s="1"/>
    </row>
    <row r="860" spans="1:17" x14ac:dyDescent="0.35">
      <c r="A860" s="1"/>
      <c r="B860" s="1"/>
      <c r="C860" s="1"/>
      <c r="D860" s="1"/>
      <c r="E860" s="1"/>
      <c r="F860" s="1"/>
      <c r="G860" s="1"/>
      <c r="H860" s="1"/>
      <c r="I860" s="1"/>
      <c r="J860" s="1"/>
      <c r="K860" s="1"/>
      <c r="L860" s="1"/>
      <c r="M860" s="1"/>
      <c r="N860" s="1"/>
      <c r="O860" s="1"/>
      <c r="P860" s="1"/>
      <c r="Q860" s="1"/>
    </row>
    <row r="861" spans="1:17" x14ac:dyDescent="0.35">
      <c r="A861" s="1"/>
      <c r="B861" s="1"/>
      <c r="C861" s="1"/>
      <c r="D861" s="1"/>
      <c r="E861" s="1"/>
      <c r="F861" s="1"/>
      <c r="G861" s="1"/>
      <c r="H861" s="1"/>
      <c r="I861" s="1"/>
      <c r="J861" s="1"/>
      <c r="K861" s="1"/>
      <c r="L861" s="1"/>
      <c r="M861" s="1"/>
      <c r="N861" s="1"/>
      <c r="O861" s="1"/>
      <c r="P861" s="1"/>
      <c r="Q861" s="1"/>
    </row>
    <row r="862" spans="1:17" x14ac:dyDescent="0.35">
      <c r="A862" s="1"/>
      <c r="B862" s="1"/>
      <c r="C862" s="1"/>
      <c r="D862" s="1"/>
      <c r="E862" s="1"/>
      <c r="F862" s="1"/>
      <c r="G862" s="1"/>
      <c r="H862" s="1"/>
      <c r="I862" s="1"/>
      <c r="J862" s="1"/>
      <c r="K862" s="1"/>
      <c r="L862" s="1"/>
      <c r="M862" s="1"/>
      <c r="N862" s="1"/>
      <c r="O862" s="1"/>
      <c r="P862" s="1"/>
      <c r="Q862" s="1"/>
    </row>
    <row r="863" spans="1:17" x14ac:dyDescent="0.35">
      <c r="A863" s="1"/>
      <c r="B863" s="1"/>
      <c r="C863" s="1"/>
      <c r="D863" s="1"/>
      <c r="E863" s="1"/>
      <c r="F863" s="1"/>
      <c r="G863" s="1"/>
      <c r="H863" s="1"/>
      <c r="I863" s="1"/>
      <c r="J863" s="1"/>
      <c r="K863" s="1"/>
      <c r="L863" s="1"/>
      <c r="M863" s="1"/>
      <c r="N863" s="1"/>
      <c r="O863" s="1"/>
      <c r="P863" s="1"/>
      <c r="Q863" s="1"/>
    </row>
    <row r="864" spans="1:17" x14ac:dyDescent="0.35">
      <c r="A864" s="1"/>
      <c r="B864" s="1"/>
      <c r="C864" s="1"/>
      <c r="D864" s="1"/>
      <c r="E864" s="1"/>
      <c r="F864" s="1"/>
      <c r="G864" s="1"/>
      <c r="H864" s="1"/>
      <c r="I864" s="1"/>
      <c r="J864" s="1"/>
      <c r="K864" s="1"/>
      <c r="L864" s="1"/>
      <c r="M864" s="1"/>
      <c r="N864" s="1"/>
      <c r="O864" s="1"/>
      <c r="P864" s="1"/>
      <c r="Q864" s="1"/>
    </row>
    <row r="865" spans="1:17" x14ac:dyDescent="0.35">
      <c r="A865" s="1"/>
      <c r="B865" s="1"/>
      <c r="C865" s="1"/>
      <c r="D865" s="1"/>
      <c r="E865" s="1"/>
      <c r="F865" s="1"/>
      <c r="G865" s="1"/>
      <c r="H865" s="1"/>
      <c r="I865" s="1"/>
      <c r="J865" s="1"/>
      <c r="K865" s="1"/>
      <c r="L865" s="1"/>
      <c r="M865" s="1"/>
      <c r="N865" s="1"/>
      <c r="O865" s="1"/>
      <c r="P865" s="1"/>
      <c r="Q865" s="1"/>
    </row>
    <row r="866" spans="1:17" x14ac:dyDescent="0.35">
      <c r="A866" s="1"/>
      <c r="B866" s="1"/>
      <c r="C866" s="1"/>
      <c r="D866" s="1"/>
      <c r="E866" s="1"/>
      <c r="F866" s="1"/>
      <c r="G866" s="1"/>
      <c r="H866" s="1"/>
      <c r="I866" s="1"/>
      <c r="J866" s="1"/>
      <c r="K866" s="1"/>
      <c r="L866" s="1"/>
      <c r="M866" s="1"/>
      <c r="N866" s="1"/>
      <c r="O866" s="1"/>
      <c r="P866" s="1"/>
      <c r="Q866" s="1"/>
    </row>
    <row r="867" spans="1:17" x14ac:dyDescent="0.35">
      <c r="A867" s="1"/>
      <c r="B867" s="1"/>
      <c r="C867" s="1"/>
      <c r="D867" s="1"/>
      <c r="E867" s="1"/>
      <c r="F867" s="1"/>
      <c r="G867" s="1"/>
      <c r="H867" s="1"/>
      <c r="I867" s="1"/>
      <c r="J867" s="1"/>
      <c r="K867" s="1"/>
      <c r="L867" s="1"/>
      <c r="M867" s="1"/>
      <c r="N867" s="1"/>
      <c r="O867" s="1"/>
      <c r="P867" s="1"/>
      <c r="Q867" s="1"/>
    </row>
    <row r="868" spans="1:17" x14ac:dyDescent="0.35">
      <c r="A868" s="1"/>
      <c r="B868" s="1"/>
      <c r="C868" s="1"/>
      <c r="D868" s="1"/>
      <c r="E868" s="1"/>
      <c r="F868" s="1"/>
      <c r="G868" s="1"/>
      <c r="H868" s="1"/>
      <c r="I868" s="1"/>
      <c r="J868" s="1"/>
      <c r="K868" s="1"/>
      <c r="L868" s="1"/>
      <c r="M868" s="1"/>
      <c r="N868" s="1"/>
      <c r="O868" s="1"/>
      <c r="P868" s="1"/>
      <c r="Q868" s="1"/>
    </row>
    <row r="869" spans="1:17" x14ac:dyDescent="0.35">
      <c r="A869" s="1"/>
      <c r="B869" s="1"/>
      <c r="C869" s="1"/>
      <c r="D869" s="1"/>
      <c r="E869" s="1"/>
      <c r="F869" s="1"/>
      <c r="G869" s="1"/>
      <c r="H869" s="1"/>
      <c r="I869" s="1"/>
      <c r="J869" s="1"/>
      <c r="K869" s="1"/>
      <c r="L869" s="1"/>
      <c r="M869" s="1"/>
      <c r="N869" s="1"/>
      <c r="O869" s="1"/>
      <c r="P869" s="1"/>
      <c r="Q869" s="1"/>
    </row>
    <row r="870" spans="1:17" x14ac:dyDescent="0.35">
      <c r="A870" s="1"/>
      <c r="B870" s="1"/>
      <c r="C870" s="1"/>
      <c r="D870" s="1"/>
      <c r="E870" s="1"/>
      <c r="F870" s="1"/>
      <c r="G870" s="1"/>
      <c r="H870" s="1"/>
      <c r="I870" s="1"/>
      <c r="J870" s="1"/>
      <c r="K870" s="1"/>
      <c r="L870" s="1"/>
      <c r="M870" s="1"/>
      <c r="N870" s="1"/>
      <c r="O870" s="1"/>
      <c r="P870" s="1"/>
      <c r="Q870" s="1"/>
    </row>
    <row r="871" spans="1:17" x14ac:dyDescent="0.35">
      <c r="A871" s="1"/>
      <c r="B871" s="1"/>
      <c r="C871" s="1"/>
      <c r="D871" s="1"/>
      <c r="E871" s="1"/>
      <c r="F871" s="1"/>
      <c r="G871" s="1"/>
      <c r="H871" s="1"/>
      <c r="I871" s="1"/>
      <c r="J871" s="1"/>
      <c r="K871" s="1"/>
      <c r="L871" s="1"/>
      <c r="M871" s="1"/>
      <c r="N871" s="1"/>
      <c r="O871" s="1"/>
      <c r="P871" s="1"/>
      <c r="Q871" s="1"/>
    </row>
    <row r="872" spans="1:17" x14ac:dyDescent="0.35">
      <c r="A872" s="1"/>
      <c r="B872" s="1"/>
      <c r="C872" s="1"/>
      <c r="D872" s="1"/>
      <c r="E872" s="1"/>
      <c r="F872" s="1"/>
      <c r="G872" s="1"/>
      <c r="H872" s="1"/>
      <c r="I872" s="1"/>
      <c r="J872" s="1"/>
      <c r="K872" s="1"/>
      <c r="L872" s="1"/>
      <c r="M872" s="1"/>
      <c r="N872" s="1"/>
      <c r="O872" s="1"/>
      <c r="P872" s="1"/>
      <c r="Q872" s="1"/>
    </row>
    <row r="873" spans="1:17" x14ac:dyDescent="0.35">
      <c r="A873" s="1"/>
      <c r="B873" s="1"/>
      <c r="C873" s="1"/>
      <c r="D873" s="1"/>
      <c r="E873" s="1"/>
      <c r="F873" s="1"/>
      <c r="G873" s="1"/>
      <c r="H873" s="1"/>
      <c r="I873" s="1"/>
      <c r="J873" s="1"/>
      <c r="K873" s="1"/>
      <c r="L873" s="1"/>
      <c r="M873" s="1"/>
      <c r="N873" s="1"/>
      <c r="O873" s="1"/>
      <c r="P873" s="1"/>
      <c r="Q873" s="1"/>
    </row>
    <row r="874" spans="1:17" x14ac:dyDescent="0.35">
      <c r="A874" s="1"/>
      <c r="B874" s="1"/>
      <c r="C874" s="1"/>
      <c r="D874" s="1"/>
      <c r="E874" s="1"/>
      <c r="F874" s="1"/>
      <c r="G874" s="1"/>
      <c r="H874" s="1"/>
      <c r="I874" s="1"/>
      <c r="J874" s="1"/>
      <c r="K874" s="1"/>
      <c r="L874" s="1"/>
      <c r="M874" s="1"/>
      <c r="N874" s="1"/>
      <c r="O874" s="1"/>
      <c r="P874" s="1"/>
      <c r="Q874" s="1"/>
    </row>
    <row r="875" spans="1:17" x14ac:dyDescent="0.35">
      <c r="A875" s="1"/>
      <c r="B875" s="1"/>
      <c r="C875" s="1"/>
      <c r="D875" s="1"/>
      <c r="E875" s="1"/>
      <c r="F875" s="1"/>
      <c r="G875" s="1"/>
      <c r="H875" s="1"/>
      <c r="I875" s="1"/>
      <c r="J875" s="1"/>
      <c r="K875" s="1"/>
      <c r="L875" s="1"/>
      <c r="M875" s="1"/>
      <c r="N875" s="1"/>
      <c r="O875" s="1"/>
      <c r="P875" s="1"/>
      <c r="Q875" s="1"/>
    </row>
    <row r="876" spans="1:17" x14ac:dyDescent="0.35">
      <c r="A876" s="1"/>
      <c r="B876" s="1"/>
      <c r="C876" s="1"/>
      <c r="D876" s="1"/>
      <c r="E876" s="1"/>
      <c r="F876" s="1"/>
      <c r="G876" s="1"/>
      <c r="H876" s="1"/>
      <c r="I876" s="1"/>
      <c r="J876" s="1"/>
      <c r="K876" s="1"/>
      <c r="L876" s="1"/>
      <c r="M876" s="1"/>
      <c r="N876" s="1"/>
      <c r="O876" s="1"/>
      <c r="P876" s="1"/>
      <c r="Q876" s="1"/>
    </row>
    <row r="877" spans="1:17" x14ac:dyDescent="0.35">
      <c r="A877" s="1"/>
      <c r="B877" s="1"/>
      <c r="C877" s="1"/>
      <c r="D877" s="1"/>
      <c r="E877" s="1"/>
      <c r="F877" s="1"/>
      <c r="G877" s="1"/>
      <c r="H877" s="1"/>
      <c r="I877" s="1"/>
      <c r="J877" s="1"/>
      <c r="K877" s="1"/>
      <c r="L877" s="1"/>
      <c r="M877" s="1"/>
      <c r="N877" s="1"/>
      <c r="O877" s="1"/>
      <c r="P877" s="1"/>
      <c r="Q877" s="1"/>
    </row>
    <row r="878" spans="1:17" x14ac:dyDescent="0.35">
      <c r="A878" s="1"/>
      <c r="B878" s="1"/>
      <c r="C878" s="1"/>
      <c r="D878" s="1"/>
      <c r="E878" s="1"/>
      <c r="F878" s="1"/>
      <c r="G878" s="1"/>
      <c r="H878" s="1"/>
      <c r="I878" s="1"/>
      <c r="J878" s="1"/>
      <c r="K878" s="1"/>
      <c r="L878" s="1"/>
      <c r="M878" s="1"/>
      <c r="N878" s="1"/>
      <c r="O878" s="1"/>
      <c r="P878" s="1"/>
      <c r="Q878" s="1"/>
    </row>
    <row r="879" spans="1:17" x14ac:dyDescent="0.35">
      <c r="A879" s="1"/>
      <c r="B879" s="1"/>
      <c r="C879" s="1"/>
      <c r="D879" s="1"/>
      <c r="E879" s="1"/>
      <c r="F879" s="1"/>
      <c r="G879" s="1"/>
      <c r="H879" s="1"/>
      <c r="I879" s="1"/>
      <c r="J879" s="1"/>
      <c r="K879" s="1"/>
      <c r="L879" s="1"/>
      <c r="M879" s="1"/>
      <c r="N879" s="1"/>
      <c r="O879" s="1"/>
      <c r="P879" s="1"/>
      <c r="Q879" s="1"/>
    </row>
    <row r="880" spans="1:17" x14ac:dyDescent="0.35">
      <c r="A880" s="1"/>
      <c r="B880" s="1"/>
      <c r="C880" s="1"/>
      <c r="D880" s="1"/>
      <c r="E880" s="1"/>
      <c r="F880" s="1"/>
      <c r="G880" s="1"/>
      <c r="H880" s="1"/>
      <c r="I880" s="1"/>
      <c r="J880" s="1"/>
      <c r="K880" s="1"/>
      <c r="L880" s="1"/>
      <c r="M880" s="1"/>
      <c r="N880" s="1"/>
      <c r="O880" s="1"/>
      <c r="P880" s="1"/>
      <c r="Q880" s="1"/>
    </row>
    <row r="881" spans="1:17" x14ac:dyDescent="0.35">
      <c r="A881" s="1"/>
      <c r="B881" s="1"/>
      <c r="C881" s="1"/>
      <c r="D881" s="1"/>
      <c r="E881" s="1"/>
      <c r="F881" s="1"/>
      <c r="G881" s="1"/>
      <c r="H881" s="1"/>
      <c r="I881" s="1"/>
      <c r="J881" s="1"/>
      <c r="K881" s="1"/>
      <c r="L881" s="1"/>
      <c r="M881" s="1"/>
      <c r="N881" s="1"/>
      <c r="O881" s="1"/>
      <c r="P881" s="1"/>
      <c r="Q881" s="1"/>
    </row>
    <row r="882" spans="1:17" x14ac:dyDescent="0.35">
      <c r="A882" s="1"/>
      <c r="B882" s="1"/>
      <c r="C882" s="1"/>
      <c r="D882" s="1"/>
      <c r="E882" s="1"/>
      <c r="F882" s="1"/>
      <c r="G882" s="1"/>
      <c r="H882" s="1"/>
      <c r="I882" s="1"/>
      <c r="J882" s="1"/>
      <c r="K882" s="1"/>
      <c r="L882" s="1"/>
      <c r="M882" s="1"/>
      <c r="N882" s="1"/>
      <c r="O882" s="1"/>
      <c r="P882" s="1"/>
      <c r="Q882" s="1"/>
    </row>
    <row r="883" spans="1:17" x14ac:dyDescent="0.35">
      <c r="A883" s="1"/>
      <c r="B883" s="1"/>
      <c r="C883" s="1"/>
      <c r="D883" s="1"/>
      <c r="E883" s="1"/>
      <c r="F883" s="1"/>
      <c r="G883" s="1"/>
      <c r="H883" s="1"/>
      <c r="I883" s="1"/>
      <c r="J883" s="1"/>
      <c r="K883" s="1"/>
      <c r="L883" s="1"/>
      <c r="M883" s="1"/>
      <c r="N883" s="1"/>
      <c r="O883" s="1"/>
      <c r="P883" s="1"/>
      <c r="Q883" s="1"/>
    </row>
    <row r="884" spans="1:17" x14ac:dyDescent="0.35">
      <c r="A884" s="1"/>
      <c r="B884" s="1"/>
      <c r="C884" s="1"/>
      <c r="D884" s="1"/>
      <c r="E884" s="1"/>
      <c r="F884" s="1"/>
      <c r="G884" s="1"/>
      <c r="H884" s="1"/>
      <c r="I884" s="1"/>
      <c r="J884" s="1"/>
      <c r="K884" s="1"/>
      <c r="L884" s="1"/>
      <c r="M884" s="1"/>
      <c r="N884" s="1"/>
      <c r="O884" s="1"/>
      <c r="P884" s="1"/>
      <c r="Q884" s="1"/>
    </row>
    <row r="885" spans="1:17" x14ac:dyDescent="0.35">
      <c r="A885" s="1"/>
      <c r="B885" s="1"/>
      <c r="C885" s="1"/>
      <c r="D885" s="1"/>
      <c r="E885" s="1"/>
      <c r="F885" s="1"/>
      <c r="G885" s="1"/>
      <c r="H885" s="1"/>
      <c r="I885" s="1"/>
      <c r="J885" s="1"/>
      <c r="K885" s="1"/>
      <c r="L885" s="1"/>
      <c r="M885" s="1"/>
      <c r="N885" s="1"/>
      <c r="O885" s="1"/>
      <c r="P885" s="1"/>
      <c r="Q885" s="1"/>
    </row>
    <row r="886" spans="1:17" x14ac:dyDescent="0.35">
      <c r="A886" s="1"/>
      <c r="B886" s="1"/>
      <c r="C886" s="1"/>
      <c r="D886" s="1"/>
      <c r="E886" s="1"/>
      <c r="F886" s="1"/>
      <c r="G886" s="1"/>
      <c r="H886" s="1"/>
      <c r="I886" s="1"/>
      <c r="J886" s="1"/>
      <c r="K886" s="1"/>
      <c r="L886" s="1"/>
      <c r="M886" s="1"/>
      <c r="N886" s="1"/>
      <c r="O886" s="1"/>
      <c r="P886" s="1"/>
      <c r="Q886" s="1"/>
    </row>
    <row r="887" spans="1:17" x14ac:dyDescent="0.35">
      <c r="A887" s="1"/>
      <c r="B887" s="1"/>
      <c r="C887" s="1"/>
      <c r="D887" s="1"/>
      <c r="E887" s="1"/>
      <c r="F887" s="1"/>
      <c r="G887" s="1"/>
      <c r="H887" s="1"/>
      <c r="I887" s="1"/>
      <c r="J887" s="1"/>
      <c r="K887" s="1"/>
      <c r="L887" s="1"/>
      <c r="M887" s="1"/>
      <c r="N887" s="1"/>
      <c r="O887" s="1"/>
      <c r="P887" s="1"/>
      <c r="Q887" s="1"/>
    </row>
    <row r="888" spans="1:17" x14ac:dyDescent="0.35">
      <c r="A888" s="1"/>
      <c r="B888" s="1"/>
      <c r="C888" s="1"/>
      <c r="D888" s="1"/>
      <c r="E888" s="1"/>
      <c r="F888" s="1"/>
      <c r="G888" s="1"/>
      <c r="H888" s="1"/>
      <c r="I888" s="1"/>
      <c r="J888" s="1"/>
      <c r="K888" s="1"/>
      <c r="L888" s="1"/>
      <c r="M888" s="1"/>
      <c r="N888" s="1"/>
      <c r="O888" s="1"/>
      <c r="P888" s="1"/>
      <c r="Q888" s="1"/>
    </row>
    <row r="889" spans="1:17" x14ac:dyDescent="0.35">
      <c r="A889" s="1"/>
      <c r="B889" s="1"/>
      <c r="C889" s="1"/>
      <c r="D889" s="1"/>
      <c r="E889" s="1"/>
      <c r="F889" s="1"/>
      <c r="G889" s="1"/>
      <c r="H889" s="1"/>
      <c r="I889" s="1"/>
      <c r="J889" s="1"/>
      <c r="K889" s="1"/>
      <c r="L889" s="1"/>
      <c r="M889" s="1"/>
      <c r="N889" s="1"/>
      <c r="O889" s="1"/>
      <c r="P889" s="1"/>
      <c r="Q889" s="1"/>
    </row>
    <row r="890" spans="1:17" x14ac:dyDescent="0.35">
      <c r="A890" s="1"/>
      <c r="B890" s="1"/>
      <c r="C890" s="1"/>
      <c r="D890" s="1"/>
      <c r="E890" s="1"/>
      <c r="F890" s="1"/>
      <c r="G890" s="1"/>
      <c r="H890" s="1"/>
      <c r="I890" s="1"/>
      <c r="J890" s="1"/>
      <c r="K890" s="1"/>
      <c r="L890" s="1"/>
      <c r="M890" s="1"/>
      <c r="N890" s="1"/>
      <c r="O890" s="1"/>
      <c r="P890" s="1"/>
      <c r="Q890" s="1"/>
    </row>
    <row r="891" spans="1:17" x14ac:dyDescent="0.35">
      <c r="A891" s="1"/>
      <c r="B891" s="1"/>
      <c r="C891" s="1"/>
      <c r="D891" s="1"/>
      <c r="E891" s="1"/>
      <c r="F891" s="1"/>
      <c r="G891" s="1"/>
      <c r="H891" s="1"/>
      <c r="I891" s="1"/>
      <c r="J891" s="1"/>
      <c r="K891" s="1"/>
      <c r="L891" s="1"/>
      <c r="M891" s="1"/>
      <c r="N891" s="1"/>
      <c r="O891" s="1"/>
      <c r="P891" s="1"/>
      <c r="Q891" s="1"/>
    </row>
    <row r="892" spans="1:17" x14ac:dyDescent="0.35">
      <c r="A892" s="1"/>
      <c r="B892" s="1"/>
      <c r="C892" s="1"/>
      <c r="D892" s="1"/>
      <c r="E892" s="1"/>
      <c r="F892" s="1"/>
      <c r="G892" s="1"/>
      <c r="H892" s="1"/>
      <c r="I892" s="1"/>
      <c r="J892" s="1"/>
      <c r="K892" s="1"/>
      <c r="L892" s="1"/>
      <c r="M892" s="1"/>
      <c r="N892" s="1"/>
      <c r="O892" s="1"/>
      <c r="P892" s="1"/>
      <c r="Q892" s="1"/>
    </row>
    <row r="893" spans="1:17" x14ac:dyDescent="0.35">
      <c r="A893" s="1"/>
      <c r="B893" s="1"/>
      <c r="C893" s="1"/>
      <c r="D893" s="1"/>
      <c r="E893" s="1"/>
      <c r="F893" s="1"/>
      <c r="G893" s="1"/>
      <c r="H893" s="1"/>
      <c r="I893" s="1"/>
      <c r="J893" s="1"/>
      <c r="K893" s="1"/>
      <c r="L893" s="1"/>
      <c r="M893" s="1"/>
      <c r="N893" s="1"/>
      <c r="O893" s="1"/>
      <c r="P893" s="1"/>
      <c r="Q893" s="1"/>
    </row>
    <row r="894" spans="1:17" x14ac:dyDescent="0.35">
      <c r="A894" s="1"/>
      <c r="B894" s="1"/>
      <c r="C894" s="1"/>
      <c r="D894" s="1"/>
      <c r="E894" s="1"/>
      <c r="F894" s="1"/>
      <c r="G894" s="1"/>
      <c r="H894" s="1"/>
      <c r="I894" s="1"/>
      <c r="J894" s="1"/>
      <c r="K894" s="1"/>
      <c r="L894" s="1"/>
      <c r="M894" s="1"/>
      <c r="N894" s="1"/>
      <c r="O894" s="1"/>
      <c r="P894" s="1"/>
      <c r="Q894" s="1"/>
    </row>
    <row r="895" spans="1:17" x14ac:dyDescent="0.35">
      <c r="A895" s="1"/>
      <c r="B895" s="1"/>
      <c r="C895" s="1"/>
      <c r="D895" s="1"/>
      <c r="E895" s="1"/>
      <c r="F895" s="1"/>
      <c r="G895" s="1"/>
      <c r="H895" s="1"/>
      <c r="I895" s="1"/>
      <c r="J895" s="1"/>
      <c r="K895" s="1"/>
      <c r="L895" s="1"/>
      <c r="M895" s="1"/>
      <c r="N895" s="1"/>
      <c r="O895" s="1"/>
      <c r="P895" s="1"/>
      <c r="Q895" s="1"/>
    </row>
    <row r="896" spans="1:17" x14ac:dyDescent="0.35">
      <c r="A896" s="1"/>
      <c r="B896" s="1"/>
      <c r="C896" s="1"/>
      <c r="D896" s="1"/>
      <c r="E896" s="1"/>
      <c r="F896" s="1"/>
      <c r="G896" s="1"/>
      <c r="H896" s="1"/>
      <c r="I896" s="1"/>
      <c r="J896" s="1"/>
      <c r="K896" s="1"/>
      <c r="L896" s="1"/>
      <c r="M896" s="1"/>
      <c r="N896" s="1"/>
      <c r="O896" s="1"/>
      <c r="P896" s="1"/>
      <c r="Q896" s="1"/>
    </row>
    <row r="897" spans="1:17" x14ac:dyDescent="0.35">
      <c r="A897" s="1"/>
      <c r="B897" s="1"/>
      <c r="C897" s="1"/>
      <c r="D897" s="1"/>
      <c r="E897" s="1"/>
      <c r="F897" s="1"/>
      <c r="G897" s="1"/>
      <c r="H897" s="1"/>
      <c r="I897" s="1"/>
      <c r="J897" s="1"/>
      <c r="K897" s="1"/>
      <c r="L897" s="1"/>
      <c r="M897" s="1"/>
      <c r="N897" s="1"/>
      <c r="O897" s="1"/>
      <c r="P897" s="1"/>
      <c r="Q897" s="1"/>
    </row>
    <row r="898" spans="1:17" x14ac:dyDescent="0.35">
      <c r="A898" s="1"/>
      <c r="B898" s="1"/>
      <c r="C898" s="1"/>
      <c r="D898" s="1"/>
      <c r="E898" s="1"/>
      <c r="F898" s="1"/>
      <c r="G898" s="1"/>
      <c r="H898" s="1"/>
      <c r="I898" s="1"/>
      <c r="J898" s="1"/>
      <c r="K898" s="1"/>
      <c r="L898" s="1"/>
      <c r="M898" s="1"/>
      <c r="N898" s="1"/>
      <c r="O898" s="1"/>
      <c r="P898" s="1"/>
      <c r="Q898" s="1"/>
    </row>
    <row r="899" spans="1:17" x14ac:dyDescent="0.35">
      <c r="A899" s="1"/>
      <c r="B899" s="1"/>
      <c r="C899" s="1"/>
      <c r="D899" s="1"/>
      <c r="E899" s="1"/>
      <c r="F899" s="1"/>
      <c r="G899" s="1"/>
      <c r="H899" s="1"/>
      <c r="I899" s="1"/>
      <c r="J899" s="1"/>
      <c r="K899" s="1"/>
      <c r="L899" s="1"/>
      <c r="M899" s="1"/>
      <c r="N899" s="1"/>
      <c r="O899" s="1"/>
      <c r="P899" s="1"/>
      <c r="Q899" s="1"/>
    </row>
    <row r="900" spans="1:17" x14ac:dyDescent="0.35">
      <c r="A900" s="1"/>
      <c r="B900" s="1"/>
      <c r="C900" s="1"/>
      <c r="D900" s="1"/>
      <c r="E900" s="1"/>
      <c r="F900" s="1"/>
      <c r="G900" s="1"/>
      <c r="H900" s="1"/>
      <c r="I900" s="1"/>
      <c r="J900" s="1"/>
      <c r="K900" s="1"/>
      <c r="L900" s="1"/>
      <c r="M900" s="1"/>
      <c r="N900" s="1"/>
      <c r="O900" s="1"/>
      <c r="P900" s="1"/>
      <c r="Q900" s="1"/>
    </row>
    <row r="901" spans="1:17" x14ac:dyDescent="0.35">
      <c r="A901" s="1"/>
      <c r="B901" s="1"/>
      <c r="C901" s="1"/>
      <c r="D901" s="1"/>
      <c r="E901" s="1"/>
      <c r="F901" s="1"/>
      <c r="G901" s="1"/>
      <c r="H901" s="1"/>
      <c r="I901" s="1"/>
      <c r="J901" s="1"/>
      <c r="K901" s="1"/>
      <c r="L901" s="1"/>
      <c r="M901" s="1"/>
      <c r="N901" s="1"/>
      <c r="O901" s="1"/>
      <c r="P901" s="1"/>
      <c r="Q901" s="1"/>
    </row>
    <row r="902" spans="1:17" x14ac:dyDescent="0.35">
      <c r="A902" s="1"/>
      <c r="B902" s="1"/>
      <c r="C902" s="1"/>
      <c r="D902" s="1"/>
      <c r="E902" s="1"/>
      <c r="F902" s="1"/>
      <c r="G902" s="1"/>
      <c r="H902" s="1"/>
      <c r="I902" s="1"/>
      <c r="J902" s="1"/>
      <c r="K902" s="1"/>
      <c r="L902" s="1"/>
      <c r="M902" s="1"/>
      <c r="N902" s="1"/>
      <c r="O902" s="1"/>
      <c r="P902" s="1"/>
      <c r="Q902" s="1"/>
    </row>
    <row r="903" spans="1:17" x14ac:dyDescent="0.35">
      <c r="A903" s="1"/>
      <c r="B903" s="1"/>
      <c r="C903" s="1"/>
      <c r="D903" s="1"/>
      <c r="E903" s="1"/>
      <c r="F903" s="1"/>
      <c r="G903" s="1"/>
      <c r="H903" s="1"/>
      <c r="I903" s="1"/>
      <c r="J903" s="1"/>
      <c r="K903" s="1"/>
      <c r="L903" s="1"/>
      <c r="M903" s="1"/>
      <c r="N903" s="1"/>
      <c r="O903" s="1"/>
      <c r="P903" s="1"/>
      <c r="Q903" s="1"/>
    </row>
    <row r="904" spans="1:17" x14ac:dyDescent="0.35">
      <c r="A904" s="1"/>
      <c r="B904" s="1"/>
      <c r="C904" s="1"/>
      <c r="D904" s="1"/>
      <c r="E904" s="1"/>
      <c r="F904" s="1"/>
      <c r="G904" s="1"/>
      <c r="H904" s="1"/>
      <c r="I904" s="1"/>
      <c r="J904" s="1"/>
      <c r="K904" s="1"/>
      <c r="L904" s="1"/>
      <c r="M904" s="1"/>
      <c r="N904" s="1"/>
      <c r="O904" s="1"/>
      <c r="P904" s="1"/>
      <c r="Q904" s="1"/>
    </row>
    <row r="905" spans="1:17" x14ac:dyDescent="0.35">
      <c r="A905" s="1"/>
      <c r="B905" s="1"/>
      <c r="C905" s="1"/>
      <c r="D905" s="1"/>
      <c r="E905" s="1"/>
      <c r="F905" s="1"/>
      <c r="G905" s="1"/>
      <c r="H905" s="1"/>
      <c r="I905" s="1"/>
      <c r="J905" s="1"/>
      <c r="K905" s="1"/>
      <c r="L905" s="1"/>
      <c r="M905" s="1"/>
      <c r="N905" s="1"/>
      <c r="O905" s="1"/>
      <c r="P905" s="1"/>
      <c r="Q905" s="1"/>
    </row>
    <row r="906" spans="1:17" x14ac:dyDescent="0.35">
      <c r="A906" s="1"/>
      <c r="B906" s="1"/>
      <c r="C906" s="1"/>
      <c r="D906" s="1"/>
      <c r="E906" s="1"/>
      <c r="F906" s="1"/>
      <c r="G906" s="1"/>
      <c r="H906" s="1"/>
      <c r="I906" s="1"/>
      <c r="J906" s="1"/>
      <c r="K906" s="1"/>
      <c r="L906" s="1"/>
      <c r="M906" s="1"/>
      <c r="N906" s="1"/>
      <c r="O906" s="1"/>
      <c r="P906" s="1"/>
      <c r="Q906" s="1"/>
    </row>
    <row r="907" spans="1:17" x14ac:dyDescent="0.35">
      <c r="A907" s="1"/>
      <c r="B907" s="1"/>
      <c r="C907" s="1"/>
      <c r="D907" s="1"/>
      <c r="E907" s="1"/>
      <c r="F907" s="1"/>
      <c r="G907" s="1"/>
      <c r="H907" s="1"/>
      <c r="I907" s="1"/>
      <c r="J907" s="1"/>
      <c r="K907" s="1"/>
      <c r="L907" s="1"/>
      <c r="M907" s="1"/>
      <c r="N907" s="1"/>
      <c r="O907" s="1"/>
      <c r="P907" s="1"/>
      <c r="Q907" s="1"/>
    </row>
    <row r="908" spans="1:17" x14ac:dyDescent="0.35">
      <c r="A908" s="1"/>
      <c r="B908" s="1"/>
      <c r="C908" s="1"/>
      <c r="D908" s="1"/>
      <c r="E908" s="1"/>
      <c r="F908" s="1"/>
      <c r="G908" s="1"/>
      <c r="H908" s="1"/>
      <c r="I908" s="1"/>
      <c r="J908" s="1"/>
      <c r="K908" s="1"/>
      <c r="L908" s="1"/>
      <c r="M908" s="1"/>
      <c r="N908" s="1"/>
      <c r="O908" s="1"/>
      <c r="P908" s="1"/>
      <c r="Q908" s="1"/>
    </row>
    <row r="909" spans="1:17" x14ac:dyDescent="0.35">
      <c r="A909" s="1"/>
      <c r="B909" s="1"/>
      <c r="C909" s="1"/>
      <c r="D909" s="1"/>
      <c r="E909" s="1"/>
      <c r="F909" s="1"/>
      <c r="G909" s="1"/>
      <c r="H909" s="1"/>
      <c r="I909" s="1"/>
      <c r="J909" s="1"/>
      <c r="K909" s="1"/>
      <c r="L909" s="1"/>
      <c r="M909" s="1"/>
      <c r="N909" s="1"/>
      <c r="O909" s="1"/>
      <c r="P909" s="1"/>
      <c r="Q909" s="1"/>
    </row>
    <row r="910" spans="1:17" x14ac:dyDescent="0.35">
      <c r="A910" s="1"/>
      <c r="B910" s="1"/>
      <c r="C910" s="1"/>
      <c r="D910" s="1"/>
      <c r="E910" s="1"/>
      <c r="F910" s="1"/>
      <c r="G910" s="1"/>
      <c r="H910" s="1"/>
      <c r="I910" s="1"/>
      <c r="J910" s="1"/>
      <c r="K910" s="1"/>
      <c r="L910" s="1"/>
      <c r="M910" s="1"/>
      <c r="N910" s="1"/>
      <c r="O910" s="1"/>
      <c r="P910" s="1"/>
      <c r="Q910" s="1"/>
    </row>
    <row r="911" spans="1:17" x14ac:dyDescent="0.35">
      <c r="A911" s="1"/>
      <c r="B911" s="1"/>
      <c r="C911" s="1"/>
      <c r="D911" s="1"/>
      <c r="E911" s="1"/>
      <c r="F911" s="1"/>
      <c r="G911" s="1"/>
      <c r="H911" s="1"/>
      <c r="I911" s="1"/>
      <c r="J911" s="1"/>
      <c r="K911" s="1"/>
      <c r="L911" s="1"/>
      <c r="M911" s="1"/>
      <c r="N911" s="1"/>
      <c r="O911" s="1"/>
      <c r="P911" s="1"/>
      <c r="Q911" s="1"/>
    </row>
    <row r="912" spans="1:17" x14ac:dyDescent="0.35">
      <c r="A912" s="1"/>
      <c r="B912" s="1"/>
      <c r="C912" s="1"/>
      <c r="D912" s="1"/>
      <c r="E912" s="1"/>
      <c r="F912" s="1"/>
      <c r="G912" s="1"/>
      <c r="H912" s="1"/>
      <c r="I912" s="1"/>
      <c r="J912" s="1"/>
      <c r="K912" s="1"/>
      <c r="L912" s="1"/>
      <c r="M912" s="1"/>
      <c r="N912" s="1"/>
      <c r="O912" s="1"/>
      <c r="P912" s="1"/>
      <c r="Q912" s="1"/>
    </row>
    <row r="913" spans="1:17" x14ac:dyDescent="0.35">
      <c r="A913" s="1"/>
      <c r="B913" s="1"/>
      <c r="C913" s="1"/>
      <c r="D913" s="1"/>
      <c r="E913" s="1"/>
      <c r="F913" s="1"/>
      <c r="G913" s="1"/>
      <c r="H913" s="1"/>
      <c r="I913" s="1"/>
      <c r="J913" s="1"/>
      <c r="K913" s="1"/>
      <c r="L913" s="1"/>
      <c r="M913" s="1"/>
      <c r="N913" s="1"/>
      <c r="O913" s="1"/>
      <c r="P913" s="1"/>
      <c r="Q913" s="1"/>
    </row>
    <row r="914" spans="1:17" x14ac:dyDescent="0.35">
      <c r="A914" s="1"/>
      <c r="B914" s="1"/>
      <c r="C914" s="1"/>
      <c r="D914" s="1"/>
      <c r="E914" s="1"/>
      <c r="F914" s="1"/>
      <c r="G914" s="1"/>
      <c r="H914" s="1"/>
      <c r="I914" s="1"/>
      <c r="J914" s="1"/>
      <c r="K914" s="1"/>
      <c r="L914" s="1"/>
      <c r="M914" s="1"/>
      <c r="N914" s="1"/>
      <c r="O914" s="1"/>
      <c r="P914" s="1"/>
      <c r="Q914" s="1"/>
    </row>
    <row r="915" spans="1:17" x14ac:dyDescent="0.35">
      <c r="A915" s="1"/>
      <c r="B915" s="1"/>
      <c r="C915" s="1"/>
      <c r="D915" s="1"/>
      <c r="E915" s="1"/>
      <c r="F915" s="1"/>
      <c r="G915" s="1"/>
      <c r="H915" s="1"/>
      <c r="I915" s="1"/>
      <c r="J915" s="1"/>
      <c r="K915" s="1"/>
      <c r="L915" s="1"/>
      <c r="M915" s="1"/>
      <c r="N915" s="1"/>
      <c r="O915" s="1"/>
      <c r="P915" s="1"/>
      <c r="Q915" s="1"/>
    </row>
    <row r="916" spans="1:17" x14ac:dyDescent="0.35">
      <c r="A916" s="1"/>
      <c r="B916" s="1"/>
      <c r="C916" s="1"/>
      <c r="D916" s="1"/>
      <c r="E916" s="1"/>
      <c r="F916" s="1"/>
      <c r="G916" s="1"/>
      <c r="H916" s="1"/>
      <c r="I916" s="1"/>
      <c r="J916" s="1"/>
      <c r="K916" s="1"/>
      <c r="L916" s="1"/>
      <c r="M916" s="1"/>
      <c r="N916" s="1"/>
      <c r="O916" s="1"/>
      <c r="P916" s="1"/>
      <c r="Q916" s="1"/>
    </row>
    <row r="917" spans="1:17" x14ac:dyDescent="0.35">
      <c r="A917" s="1"/>
      <c r="B917" s="1"/>
      <c r="C917" s="1"/>
      <c r="D917" s="1"/>
      <c r="E917" s="1"/>
      <c r="F917" s="1"/>
      <c r="G917" s="1"/>
      <c r="H917" s="1"/>
      <c r="I917" s="1"/>
      <c r="J917" s="1"/>
      <c r="K917" s="1"/>
      <c r="L917" s="1"/>
      <c r="M917" s="1"/>
      <c r="N917" s="1"/>
      <c r="O917" s="1"/>
      <c r="P917" s="1"/>
      <c r="Q917" s="1"/>
    </row>
    <row r="918" spans="1:17" x14ac:dyDescent="0.35">
      <c r="A918" s="1"/>
      <c r="B918" s="1"/>
      <c r="C918" s="1"/>
      <c r="D918" s="1"/>
      <c r="E918" s="1"/>
      <c r="F918" s="1"/>
      <c r="G918" s="1"/>
      <c r="H918" s="1"/>
      <c r="I918" s="1"/>
      <c r="J918" s="1"/>
      <c r="K918" s="1"/>
      <c r="L918" s="1"/>
      <c r="M918" s="1"/>
      <c r="N918" s="1"/>
      <c r="O918" s="1"/>
      <c r="P918" s="1"/>
      <c r="Q918" s="1"/>
    </row>
    <row r="919" spans="1:17" x14ac:dyDescent="0.35">
      <c r="A919" s="1"/>
      <c r="B919" s="1"/>
      <c r="C919" s="1"/>
      <c r="D919" s="1"/>
      <c r="E919" s="1"/>
      <c r="F919" s="1"/>
      <c r="G919" s="1"/>
      <c r="H919" s="1"/>
      <c r="I919" s="1"/>
      <c r="J919" s="1"/>
      <c r="K919" s="1"/>
      <c r="L919" s="1"/>
      <c r="M919" s="1"/>
      <c r="N919" s="1"/>
      <c r="O919" s="1"/>
      <c r="P919" s="1"/>
      <c r="Q919" s="1"/>
    </row>
    <row r="920" spans="1:17" x14ac:dyDescent="0.35">
      <c r="A920" s="1"/>
      <c r="B920" s="1"/>
      <c r="C920" s="1"/>
      <c r="D920" s="1"/>
      <c r="E920" s="1"/>
      <c r="F920" s="1"/>
      <c r="G920" s="1"/>
      <c r="H920" s="1"/>
      <c r="I920" s="1"/>
      <c r="J920" s="1"/>
      <c r="K920" s="1"/>
      <c r="L920" s="1"/>
      <c r="M920" s="1"/>
      <c r="N920" s="1"/>
      <c r="O920" s="1"/>
      <c r="P920" s="1"/>
      <c r="Q920" s="1"/>
    </row>
    <row r="921" spans="1:17" x14ac:dyDescent="0.35">
      <c r="A921" s="1"/>
      <c r="B921" s="1"/>
      <c r="C921" s="1"/>
      <c r="D921" s="1"/>
      <c r="E921" s="1"/>
      <c r="F921" s="1"/>
      <c r="G921" s="1"/>
      <c r="H921" s="1"/>
      <c r="I921" s="1"/>
      <c r="J921" s="1"/>
      <c r="K921" s="1"/>
      <c r="L921" s="1"/>
      <c r="M921" s="1"/>
      <c r="N921" s="1"/>
      <c r="O921" s="1"/>
      <c r="P921" s="1"/>
      <c r="Q921" s="1"/>
    </row>
    <row r="922" spans="1:17" x14ac:dyDescent="0.35">
      <c r="A922" s="1"/>
      <c r="B922" s="1"/>
      <c r="C922" s="1"/>
      <c r="D922" s="1"/>
      <c r="E922" s="1"/>
      <c r="F922" s="1"/>
      <c r="G922" s="1"/>
      <c r="H922" s="1"/>
      <c r="I922" s="1"/>
      <c r="J922" s="1"/>
      <c r="K922" s="1"/>
      <c r="L922" s="1"/>
      <c r="M922" s="1"/>
      <c r="N922" s="1"/>
      <c r="O922" s="1"/>
      <c r="P922" s="1"/>
      <c r="Q922" s="1"/>
    </row>
    <row r="923" spans="1:17" x14ac:dyDescent="0.35">
      <c r="A923" s="1"/>
      <c r="B923" s="1"/>
      <c r="C923" s="1"/>
      <c r="D923" s="1"/>
      <c r="E923" s="1"/>
      <c r="F923" s="1"/>
      <c r="G923" s="1"/>
      <c r="H923" s="1"/>
      <c r="I923" s="1"/>
      <c r="J923" s="1"/>
      <c r="K923" s="1"/>
      <c r="L923" s="1"/>
      <c r="M923" s="1"/>
      <c r="N923" s="1"/>
      <c r="O923" s="1"/>
      <c r="P923" s="1"/>
      <c r="Q923" s="1"/>
    </row>
    <row r="924" spans="1:17" x14ac:dyDescent="0.35">
      <c r="A924" s="1"/>
      <c r="B924" s="1"/>
      <c r="C924" s="1"/>
      <c r="D924" s="1"/>
      <c r="E924" s="1"/>
      <c r="F924" s="1"/>
      <c r="G924" s="1"/>
      <c r="H924" s="1"/>
      <c r="I924" s="1"/>
      <c r="J924" s="1"/>
      <c r="K924" s="1"/>
      <c r="L924" s="1"/>
      <c r="M924" s="1"/>
      <c r="N924" s="1"/>
      <c r="O924" s="1"/>
      <c r="P924" s="1"/>
      <c r="Q924" s="1"/>
    </row>
    <row r="925" spans="1:17" x14ac:dyDescent="0.35">
      <c r="A925" s="1"/>
      <c r="B925" s="1"/>
      <c r="C925" s="1"/>
      <c r="D925" s="1"/>
      <c r="E925" s="1"/>
      <c r="F925" s="1"/>
      <c r="G925" s="1"/>
      <c r="H925" s="1"/>
      <c r="I925" s="1"/>
      <c r="J925" s="1"/>
      <c r="K925" s="1"/>
      <c r="L925" s="1"/>
      <c r="M925" s="1"/>
      <c r="N925" s="1"/>
      <c r="O925" s="1"/>
      <c r="P925" s="1"/>
      <c r="Q925" s="1"/>
    </row>
    <row r="926" spans="1:17" x14ac:dyDescent="0.35">
      <c r="A926" s="1"/>
      <c r="B926" s="1"/>
      <c r="C926" s="1"/>
      <c r="D926" s="1"/>
      <c r="E926" s="1"/>
      <c r="F926" s="1"/>
      <c r="G926" s="1"/>
      <c r="H926" s="1"/>
      <c r="I926" s="1"/>
      <c r="J926" s="1"/>
      <c r="K926" s="1"/>
      <c r="L926" s="1"/>
      <c r="M926" s="1"/>
      <c r="N926" s="1"/>
      <c r="O926" s="1"/>
      <c r="P926" s="1"/>
      <c r="Q926" s="1"/>
    </row>
    <row r="927" spans="1:17" x14ac:dyDescent="0.35">
      <c r="A927" s="1"/>
      <c r="B927" s="1"/>
      <c r="C927" s="1"/>
      <c r="D927" s="1"/>
      <c r="E927" s="1"/>
      <c r="F927" s="1"/>
      <c r="G927" s="1"/>
      <c r="H927" s="1"/>
      <c r="I927" s="1"/>
      <c r="J927" s="1"/>
      <c r="K927" s="1"/>
      <c r="L927" s="1"/>
      <c r="M927" s="1"/>
      <c r="N927" s="1"/>
      <c r="O927" s="1"/>
      <c r="P927" s="1"/>
      <c r="Q927" s="1"/>
    </row>
    <row r="928" spans="1:17" x14ac:dyDescent="0.35">
      <c r="A928" s="1"/>
      <c r="B928" s="1"/>
      <c r="C928" s="1"/>
      <c r="D928" s="1"/>
      <c r="E928" s="1"/>
      <c r="F928" s="1"/>
      <c r="G928" s="1"/>
      <c r="H928" s="1"/>
      <c r="I928" s="1"/>
      <c r="J928" s="1"/>
      <c r="K928" s="1"/>
      <c r="L928" s="1"/>
      <c r="M928" s="1"/>
      <c r="N928" s="1"/>
      <c r="O928" s="1"/>
      <c r="P928" s="1"/>
      <c r="Q928" s="1"/>
    </row>
    <row r="929" spans="1:17" x14ac:dyDescent="0.35">
      <c r="A929" s="1"/>
      <c r="B929" s="1"/>
      <c r="C929" s="1"/>
      <c r="D929" s="1"/>
      <c r="E929" s="1"/>
      <c r="F929" s="1"/>
      <c r="G929" s="1"/>
      <c r="H929" s="1"/>
      <c r="I929" s="1"/>
      <c r="J929" s="1"/>
      <c r="K929" s="1"/>
      <c r="L929" s="1"/>
      <c r="M929" s="1"/>
      <c r="N929" s="1"/>
      <c r="O929" s="1"/>
      <c r="P929" s="1"/>
      <c r="Q929" s="1"/>
    </row>
    <row r="930" spans="1:17" x14ac:dyDescent="0.35">
      <c r="A930" s="1"/>
      <c r="B930" s="1"/>
      <c r="C930" s="1"/>
      <c r="D930" s="1"/>
      <c r="E930" s="1"/>
      <c r="F930" s="1"/>
      <c r="G930" s="1"/>
      <c r="H930" s="1"/>
      <c r="I930" s="1"/>
      <c r="J930" s="1"/>
      <c r="K930" s="1"/>
      <c r="L930" s="1"/>
      <c r="M930" s="1"/>
      <c r="N930" s="1"/>
      <c r="O930" s="1"/>
      <c r="P930" s="1"/>
      <c r="Q930" s="1"/>
    </row>
    <row r="931" spans="1:17" x14ac:dyDescent="0.35">
      <c r="A931" s="1"/>
      <c r="B931" s="1"/>
      <c r="C931" s="1"/>
      <c r="D931" s="1"/>
      <c r="E931" s="1"/>
      <c r="F931" s="1"/>
      <c r="G931" s="1"/>
      <c r="H931" s="1"/>
      <c r="I931" s="1"/>
      <c r="J931" s="1"/>
      <c r="K931" s="1"/>
      <c r="L931" s="1"/>
      <c r="M931" s="1"/>
      <c r="N931" s="1"/>
      <c r="O931" s="1"/>
      <c r="P931" s="1"/>
      <c r="Q931" s="1"/>
    </row>
    <row r="932" spans="1:17" x14ac:dyDescent="0.35">
      <c r="A932" s="1"/>
      <c r="B932" s="1"/>
      <c r="C932" s="1"/>
      <c r="D932" s="1"/>
      <c r="E932" s="1"/>
      <c r="F932" s="1"/>
      <c r="G932" s="1"/>
      <c r="H932" s="1"/>
      <c r="I932" s="1"/>
      <c r="J932" s="1"/>
      <c r="K932" s="1"/>
      <c r="L932" s="1"/>
      <c r="M932" s="1"/>
      <c r="N932" s="1"/>
      <c r="O932" s="1"/>
      <c r="P932" s="1"/>
      <c r="Q932" s="1"/>
    </row>
    <row r="933" spans="1:17" x14ac:dyDescent="0.35">
      <c r="A933" s="1"/>
      <c r="B933" s="1"/>
      <c r="C933" s="1"/>
      <c r="D933" s="1"/>
      <c r="E933" s="1"/>
      <c r="F933" s="1"/>
      <c r="G933" s="1"/>
      <c r="H933" s="1"/>
      <c r="I933" s="1"/>
      <c r="J933" s="1"/>
      <c r="K933" s="1"/>
      <c r="L933" s="1"/>
      <c r="M933" s="1"/>
      <c r="N933" s="1"/>
      <c r="O933" s="1"/>
      <c r="P933" s="1"/>
      <c r="Q933" s="1"/>
    </row>
    <row r="934" spans="1:17" x14ac:dyDescent="0.35">
      <c r="A934" s="1"/>
      <c r="B934" s="1"/>
      <c r="C934" s="1"/>
      <c r="D934" s="1"/>
      <c r="E934" s="1"/>
      <c r="F934" s="1"/>
      <c r="G934" s="1"/>
      <c r="H934" s="1"/>
      <c r="I934" s="1"/>
      <c r="J934" s="1"/>
      <c r="K934" s="1"/>
      <c r="L934" s="1"/>
      <c r="M934" s="1"/>
      <c r="N934" s="1"/>
      <c r="O934" s="1"/>
      <c r="P934" s="1"/>
      <c r="Q934" s="1"/>
    </row>
    <row r="935" spans="1:17" x14ac:dyDescent="0.35">
      <c r="A935" s="1"/>
      <c r="B935" s="1"/>
      <c r="C935" s="1"/>
      <c r="D935" s="1"/>
      <c r="E935" s="1"/>
      <c r="F935" s="1"/>
      <c r="G935" s="1"/>
      <c r="H935" s="1"/>
      <c r="I935" s="1"/>
      <c r="J935" s="1"/>
      <c r="K935" s="1"/>
      <c r="L935" s="1"/>
      <c r="M935" s="1"/>
      <c r="N935" s="1"/>
      <c r="O935" s="1"/>
      <c r="P935" s="1"/>
      <c r="Q935" s="1"/>
    </row>
    <row r="936" spans="1:17" x14ac:dyDescent="0.35">
      <c r="A936" s="1"/>
      <c r="B936" s="1"/>
      <c r="C936" s="1"/>
      <c r="D936" s="1"/>
      <c r="E936" s="1"/>
      <c r="F936" s="1"/>
      <c r="G936" s="1"/>
      <c r="H936" s="1"/>
      <c r="I936" s="1"/>
      <c r="J936" s="1"/>
      <c r="K936" s="1"/>
      <c r="L936" s="1"/>
      <c r="M936" s="1"/>
      <c r="N936" s="1"/>
      <c r="O936" s="1"/>
      <c r="P936" s="1"/>
      <c r="Q936" s="1"/>
    </row>
    <row r="937" spans="1:17" x14ac:dyDescent="0.35">
      <c r="A937" s="1"/>
      <c r="B937" s="1"/>
      <c r="C937" s="1"/>
      <c r="D937" s="1"/>
      <c r="E937" s="1"/>
      <c r="F937" s="1"/>
      <c r="G937" s="1"/>
      <c r="H937" s="1"/>
      <c r="I937" s="1"/>
      <c r="J937" s="1"/>
      <c r="K937" s="1"/>
      <c r="L937" s="1"/>
      <c r="M937" s="1"/>
      <c r="N937" s="1"/>
      <c r="O937" s="1"/>
      <c r="P937" s="1"/>
      <c r="Q937" s="1"/>
    </row>
    <row r="938" spans="1:17" x14ac:dyDescent="0.35">
      <c r="A938" s="1"/>
      <c r="B938" s="1"/>
      <c r="C938" s="1"/>
      <c r="D938" s="1"/>
      <c r="E938" s="1"/>
      <c r="F938" s="1"/>
      <c r="G938" s="1"/>
      <c r="H938" s="1"/>
      <c r="I938" s="1"/>
      <c r="J938" s="1"/>
      <c r="K938" s="1"/>
      <c r="L938" s="1"/>
      <c r="M938" s="1"/>
      <c r="N938" s="1"/>
      <c r="O938" s="1"/>
      <c r="P938" s="1"/>
      <c r="Q938" s="1"/>
    </row>
    <row r="939" spans="1:17" x14ac:dyDescent="0.35">
      <c r="A939" s="1"/>
      <c r="B939" s="1"/>
      <c r="C939" s="1"/>
      <c r="D939" s="1"/>
      <c r="E939" s="1"/>
      <c r="F939" s="1"/>
      <c r="G939" s="1"/>
      <c r="H939" s="1"/>
      <c r="I939" s="1"/>
      <c r="J939" s="1"/>
      <c r="K939" s="1"/>
      <c r="L939" s="1"/>
      <c r="M939" s="1"/>
      <c r="N939" s="1"/>
      <c r="O939" s="1"/>
      <c r="P939" s="1"/>
      <c r="Q939" s="1"/>
    </row>
    <row r="940" spans="1:17" x14ac:dyDescent="0.35">
      <c r="A940" s="1"/>
      <c r="B940" s="1"/>
      <c r="C940" s="1"/>
      <c r="D940" s="1"/>
      <c r="E940" s="1"/>
      <c r="F940" s="1"/>
      <c r="G940" s="1"/>
      <c r="H940" s="1"/>
      <c r="I940" s="1"/>
      <c r="J940" s="1"/>
      <c r="K940" s="1"/>
      <c r="L940" s="1"/>
      <c r="M940" s="1"/>
      <c r="N940" s="1"/>
      <c r="O940" s="1"/>
      <c r="P940" s="1"/>
      <c r="Q940" s="1"/>
    </row>
    <row r="941" spans="1:17" x14ac:dyDescent="0.35">
      <c r="A941" s="1"/>
      <c r="B941" s="1"/>
      <c r="C941" s="1"/>
      <c r="D941" s="1"/>
      <c r="E941" s="1"/>
      <c r="F941" s="1"/>
      <c r="G941" s="1"/>
      <c r="H941" s="1"/>
      <c r="I941" s="1"/>
      <c r="J941" s="1"/>
      <c r="K941" s="1"/>
      <c r="L941" s="1"/>
      <c r="M941" s="1"/>
      <c r="N941" s="1"/>
      <c r="O941" s="1"/>
      <c r="P941" s="1"/>
      <c r="Q941" s="1"/>
    </row>
    <row r="942" spans="1:17" x14ac:dyDescent="0.35">
      <c r="A942" s="1"/>
      <c r="B942" s="1"/>
      <c r="C942" s="1"/>
      <c r="D942" s="1"/>
      <c r="E942" s="1"/>
      <c r="F942" s="1"/>
      <c r="G942" s="1"/>
      <c r="H942" s="1"/>
      <c r="I942" s="1"/>
      <c r="J942" s="1"/>
      <c r="K942" s="1"/>
      <c r="L942" s="1"/>
      <c r="M942" s="1"/>
      <c r="N942" s="1"/>
      <c r="O942" s="1"/>
      <c r="P942" s="1"/>
      <c r="Q942" s="1"/>
    </row>
    <row r="943" spans="1:17" x14ac:dyDescent="0.35">
      <c r="A943" s="1"/>
      <c r="B943" s="1"/>
      <c r="C943" s="1"/>
      <c r="D943" s="1"/>
      <c r="E943" s="1"/>
      <c r="F943" s="1"/>
      <c r="G943" s="1"/>
      <c r="H943" s="1"/>
      <c r="I943" s="1"/>
      <c r="J943" s="1"/>
      <c r="K943" s="1"/>
      <c r="L943" s="1"/>
      <c r="M943" s="1"/>
      <c r="N943" s="1"/>
      <c r="O943" s="1"/>
      <c r="P943" s="1"/>
      <c r="Q943" s="1"/>
    </row>
    <row r="944" spans="1:17" x14ac:dyDescent="0.35">
      <c r="A944" s="1"/>
      <c r="B944" s="1"/>
      <c r="C944" s="1"/>
      <c r="D944" s="1"/>
      <c r="E944" s="1"/>
      <c r="F944" s="1"/>
      <c r="G944" s="1"/>
      <c r="H944" s="1"/>
      <c r="I944" s="1"/>
      <c r="J944" s="1"/>
      <c r="K944" s="1"/>
      <c r="L944" s="1"/>
      <c r="M944" s="1"/>
      <c r="N944" s="1"/>
      <c r="O944" s="1"/>
      <c r="P944" s="1"/>
      <c r="Q944" s="1"/>
    </row>
    <row r="945" spans="1:17" x14ac:dyDescent="0.35">
      <c r="A945" s="1"/>
      <c r="B945" s="1"/>
      <c r="C945" s="1"/>
      <c r="D945" s="1"/>
      <c r="E945" s="1"/>
      <c r="F945" s="1"/>
      <c r="G945" s="1"/>
      <c r="H945" s="1"/>
      <c r="I945" s="1"/>
      <c r="J945" s="1"/>
      <c r="K945" s="1"/>
      <c r="L945" s="1"/>
      <c r="M945" s="1"/>
      <c r="N945" s="1"/>
      <c r="O945" s="1"/>
      <c r="P945" s="1"/>
      <c r="Q945" s="1"/>
    </row>
    <row r="946" spans="1:17" x14ac:dyDescent="0.35">
      <c r="A946" s="1"/>
      <c r="B946" s="1"/>
      <c r="C946" s="1"/>
      <c r="D946" s="1"/>
      <c r="E946" s="1"/>
      <c r="F946" s="1"/>
      <c r="G946" s="1"/>
      <c r="H946" s="1"/>
      <c r="I946" s="1"/>
      <c r="J946" s="1"/>
      <c r="K946" s="1"/>
      <c r="L946" s="1"/>
      <c r="M946" s="1"/>
      <c r="N946" s="1"/>
      <c r="O946" s="1"/>
      <c r="P946" s="1"/>
      <c r="Q946" s="1"/>
    </row>
    <row r="947" spans="1:17" x14ac:dyDescent="0.35">
      <c r="A947" s="1"/>
      <c r="B947" s="1"/>
      <c r="C947" s="1"/>
      <c r="D947" s="1"/>
      <c r="E947" s="1"/>
      <c r="F947" s="1"/>
      <c r="G947" s="1"/>
      <c r="H947" s="1"/>
      <c r="I947" s="1"/>
      <c r="J947" s="1"/>
      <c r="K947" s="1"/>
      <c r="L947" s="1"/>
      <c r="M947" s="1"/>
      <c r="N947" s="1"/>
      <c r="O947" s="1"/>
      <c r="P947" s="1"/>
      <c r="Q947" s="1"/>
    </row>
    <row r="948" spans="1:17" x14ac:dyDescent="0.35">
      <c r="A948" s="1"/>
      <c r="B948" s="1"/>
      <c r="C948" s="1"/>
      <c r="D948" s="1"/>
      <c r="E948" s="1"/>
      <c r="F948" s="1"/>
      <c r="G948" s="1"/>
      <c r="H948" s="1"/>
      <c r="I948" s="1"/>
      <c r="J948" s="1"/>
      <c r="K948" s="1"/>
      <c r="L948" s="1"/>
      <c r="M948" s="1"/>
      <c r="N948" s="1"/>
      <c r="O948" s="1"/>
      <c r="P948" s="1"/>
      <c r="Q948" s="1"/>
    </row>
    <row r="949" spans="1:17" x14ac:dyDescent="0.35">
      <c r="A949" s="1"/>
      <c r="B949" s="1"/>
      <c r="C949" s="1"/>
      <c r="D949" s="1"/>
      <c r="E949" s="1"/>
      <c r="F949" s="1"/>
      <c r="G949" s="1"/>
      <c r="H949" s="1"/>
      <c r="I949" s="1"/>
      <c r="J949" s="1"/>
      <c r="K949" s="1"/>
      <c r="L949" s="1"/>
      <c r="M949" s="1"/>
      <c r="N949" s="1"/>
      <c r="O949" s="1"/>
      <c r="P949" s="1"/>
      <c r="Q949" s="1"/>
    </row>
    <row r="950" spans="1:17" x14ac:dyDescent="0.35">
      <c r="A950" s="1"/>
      <c r="B950" s="1"/>
      <c r="C950" s="1"/>
      <c r="D950" s="1"/>
      <c r="E950" s="1"/>
      <c r="F950" s="1"/>
      <c r="G950" s="1"/>
      <c r="H950" s="1"/>
      <c r="I950" s="1"/>
      <c r="J950" s="1"/>
      <c r="K950" s="1"/>
      <c r="L950" s="1"/>
      <c r="M950" s="1"/>
      <c r="N950" s="1"/>
      <c r="O950" s="1"/>
      <c r="P950" s="1"/>
      <c r="Q950" s="1"/>
    </row>
    <row r="951" spans="1:17" x14ac:dyDescent="0.35">
      <c r="A951" s="1"/>
      <c r="B951" s="1"/>
      <c r="C951" s="1"/>
      <c r="D951" s="1"/>
      <c r="E951" s="1"/>
      <c r="F951" s="1"/>
      <c r="G951" s="1"/>
      <c r="H951" s="1"/>
      <c r="I951" s="1"/>
      <c r="J951" s="1"/>
      <c r="K951" s="1"/>
      <c r="L951" s="1"/>
      <c r="M951" s="1"/>
      <c r="N951" s="1"/>
      <c r="O951" s="1"/>
      <c r="P951" s="1"/>
      <c r="Q951" s="1"/>
    </row>
    <row r="952" spans="1:17" x14ac:dyDescent="0.35">
      <c r="A952" s="1"/>
      <c r="B952" s="1"/>
      <c r="C952" s="1"/>
      <c r="D952" s="1"/>
      <c r="E952" s="1"/>
      <c r="F952" s="1"/>
      <c r="G952" s="1"/>
      <c r="H952" s="1"/>
      <c r="I952" s="1"/>
      <c r="J952" s="1"/>
      <c r="K952" s="1"/>
      <c r="L952" s="1"/>
      <c r="M952" s="1"/>
      <c r="N952" s="1"/>
      <c r="O952" s="1"/>
      <c r="P952" s="1"/>
      <c r="Q952" s="1"/>
    </row>
    <row r="953" spans="1:17" x14ac:dyDescent="0.35">
      <c r="A953" s="1"/>
      <c r="B953" s="1"/>
      <c r="C953" s="1"/>
      <c r="D953" s="1"/>
      <c r="E953" s="1"/>
      <c r="F953" s="1"/>
      <c r="G953" s="1"/>
      <c r="H953" s="1"/>
      <c r="I953" s="1"/>
      <c r="J953" s="1"/>
      <c r="K953" s="1"/>
      <c r="L953" s="1"/>
      <c r="M953" s="1"/>
      <c r="N953" s="1"/>
      <c r="O953" s="1"/>
      <c r="P953" s="1"/>
      <c r="Q953" s="1"/>
    </row>
    <row r="954" spans="1:17" x14ac:dyDescent="0.35">
      <c r="A954" s="1"/>
      <c r="B954" s="1"/>
      <c r="C954" s="1"/>
      <c r="D954" s="1"/>
      <c r="E954" s="1"/>
      <c r="F954" s="1"/>
      <c r="G954" s="1"/>
      <c r="H954" s="1"/>
      <c r="I954" s="1"/>
      <c r="J954" s="1"/>
      <c r="K954" s="1"/>
      <c r="L954" s="1"/>
      <c r="M954" s="1"/>
      <c r="N954" s="1"/>
      <c r="O954" s="1"/>
      <c r="P954" s="1"/>
      <c r="Q954" s="1"/>
    </row>
    <row r="955" spans="1:17" x14ac:dyDescent="0.35">
      <c r="A955" s="1"/>
      <c r="B955" s="1"/>
      <c r="C955" s="1"/>
      <c r="D955" s="1"/>
      <c r="E955" s="1"/>
      <c r="F955" s="1"/>
      <c r="G955" s="1"/>
      <c r="H955" s="1"/>
      <c r="I955" s="1"/>
      <c r="J955" s="1"/>
      <c r="K955" s="1"/>
      <c r="L955" s="1"/>
      <c r="M955" s="1"/>
      <c r="N955" s="1"/>
      <c r="O955" s="1"/>
      <c r="P955" s="1"/>
      <c r="Q955" s="1"/>
    </row>
    <row r="956" spans="1:17" x14ac:dyDescent="0.35">
      <c r="A956" s="1"/>
      <c r="B956" s="1"/>
      <c r="C956" s="1"/>
      <c r="D956" s="1"/>
      <c r="E956" s="1"/>
      <c r="F956" s="1"/>
      <c r="G956" s="1"/>
      <c r="H956" s="1"/>
      <c r="I956" s="1"/>
      <c r="J956" s="1"/>
      <c r="K956" s="1"/>
      <c r="L956" s="1"/>
      <c r="M956" s="1"/>
      <c r="N956" s="1"/>
      <c r="O956" s="1"/>
      <c r="P956" s="1"/>
      <c r="Q956" s="1"/>
    </row>
    <row r="957" spans="1:17" x14ac:dyDescent="0.35">
      <c r="A957" s="1"/>
      <c r="B957" s="1"/>
      <c r="C957" s="1"/>
      <c r="D957" s="1"/>
      <c r="E957" s="1"/>
      <c r="F957" s="1"/>
      <c r="G957" s="1"/>
      <c r="H957" s="1"/>
      <c r="I957" s="1"/>
      <c r="J957" s="1"/>
      <c r="K957" s="1"/>
      <c r="L957" s="1"/>
      <c r="M957" s="1"/>
      <c r="N957" s="1"/>
      <c r="O957" s="1"/>
      <c r="P957" s="1"/>
      <c r="Q957" s="1"/>
    </row>
    <row r="958" spans="1:17" x14ac:dyDescent="0.35">
      <c r="A958" s="1"/>
      <c r="B958" s="1"/>
      <c r="C958" s="1"/>
      <c r="D958" s="1"/>
      <c r="E958" s="1"/>
      <c r="F958" s="1"/>
      <c r="G958" s="1"/>
      <c r="H958" s="1"/>
      <c r="I958" s="1"/>
      <c r="J958" s="1"/>
      <c r="K958" s="1"/>
      <c r="L958" s="1"/>
      <c r="M958" s="1"/>
      <c r="N958" s="1"/>
      <c r="O958" s="1"/>
      <c r="P958" s="1"/>
      <c r="Q958" s="1"/>
    </row>
    <row r="959" spans="1:17" x14ac:dyDescent="0.35">
      <c r="A959" s="1"/>
      <c r="B959" s="1"/>
      <c r="C959" s="1"/>
      <c r="D959" s="1"/>
      <c r="E959" s="1"/>
      <c r="F959" s="1"/>
      <c r="G959" s="1"/>
      <c r="H959" s="1"/>
      <c r="I959" s="1"/>
      <c r="J959" s="1"/>
      <c r="K959" s="1"/>
      <c r="L959" s="1"/>
      <c r="M959" s="1"/>
      <c r="N959" s="1"/>
      <c r="O959" s="1"/>
      <c r="P959" s="1"/>
      <c r="Q959" s="1"/>
    </row>
    <row r="960" spans="1:17" x14ac:dyDescent="0.35">
      <c r="A960" s="1"/>
      <c r="B960" s="1"/>
      <c r="C960" s="1"/>
      <c r="D960" s="1"/>
      <c r="E960" s="1"/>
      <c r="F960" s="1"/>
      <c r="G960" s="1"/>
      <c r="H960" s="1"/>
      <c r="I960" s="1"/>
      <c r="J960" s="1"/>
      <c r="K960" s="1"/>
      <c r="L960" s="1"/>
      <c r="M960" s="1"/>
      <c r="N960" s="1"/>
      <c r="O960" s="1"/>
      <c r="P960" s="1"/>
      <c r="Q960" s="1"/>
    </row>
    <row r="961" spans="1:17" x14ac:dyDescent="0.35">
      <c r="A961" s="1"/>
      <c r="B961" s="1"/>
      <c r="C961" s="1"/>
      <c r="D961" s="1"/>
      <c r="E961" s="1"/>
      <c r="F961" s="1"/>
      <c r="G961" s="1"/>
      <c r="H961" s="1"/>
      <c r="I961" s="1"/>
      <c r="J961" s="1"/>
      <c r="K961" s="1"/>
      <c r="L961" s="1"/>
      <c r="M961" s="1"/>
      <c r="N961" s="1"/>
      <c r="O961" s="1"/>
      <c r="P961" s="1"/>
      <c r="Q961" s="1"/>
    </row>
    <row r="962" spans="1:17" x14ac:dyDescent="0.35">
      <c r="A962" s="1"/>
      <c r="B962" s="1"/>
      <c r="C962" s="1"/>
      <c r="D962" s="1"/>
      <c r="E962" s="1"/>
      <c r="F962" s="1"/>
      <c r="G962" s="1"/>
      <c r="H962" s="1"/>
      <c r="I962" s="1"/>
      <c r="J962" s="1"/>
      <c r="K962" s="1"/>
      <c r="L962" s="1"/>
      <c r="M962" s="1"/>
      <c r="N962" s="1"/>
      <c r="O962" s="1"/>
      <c r="P962" s="1"/>
      <c r="Q962" s="1"/>
    </row>
    <row r="963" spans="1:17" x14ac:dyDescent="0.35">
      <c r="A963" s="1"/>
      <c r="B963" s="1"/>
      <c r="C963" s="1"/>
      <c r="D963" s="1"/>
      <c r="E963" s="1"/>
      <c r="F963" s="1"/>
      <c r="G963" s="1"/>
      <c r="H963" s="1"/>
      <c r="I963" s="1"/>
      <c r="J963" s="1"/>
      <c r="K963" s="1"/>
      <c r="L963" s="1"/>
      <c r="M963" s="1"/>
      <c r="N963" s="1"/>
      <c r="O963" s="1"/>
      <c r="P963" s="1"/>
      <c r="Q963" s="1"/>
    </row>
    <row r="964" spans="1:17" x14ac:dyDescent="0.35">
      <c r="A964" s="1"/>
      <c r="B964" s="1"/>
      <c r="C964" s="1"/>
      <c r="D964" s="1"/>
      <c r="E964" s="1"/>
      <c r="F964" s="1"/>
      <c r="G964" s="1"/>
      <c r="H964" s="1"/>
      <c r="I964" s="1"/>
      <c r="J964" s="1"/>
      <c r="K964" s="1"/>
      <c r="L964" s="1"/>
      <c r="M964" s="1"/>
      <c r="N964" s="1"/>
      <c r="O964" s="1"/>
      <c r="P964" s="1"/>
      <c r="Q964" s="1"/>
    </row>
    <row r="965" spans="1:17" x14ac:dyDescent="0.35">
      <c r="A965" s="1"/>
      <c r="B965" s="1"/>
      <c r="C965" s="1"/>
      <c r="D965" s="1"/>
      <c r="E965" s="1"/>
      <c r="F965" s="1"/>
      <c r="G965" s="1"/>
      <c r="H965" s="1"/>
      <c r="I965" s="1"/>
      <c r="J965" s="1"/>
      <c r="K965" s="1"/>
      <c r="L965" s="1"/>
      <c r="M965" s="1"/>
      <c r="N965" s="1"/>
      <c r="O965" s="1"/>
      <c r="P965" s="1"/>
      <c r="Q965" s="1"/>
    </row>
    <row r="966" spans="1:17" x14ac:dyDescent="0.35">
      <c r="A966" s="1"/>
      <c r="B966" s="1"/>
      <c r="C966" s="1"/>
      <c r="D966" s="1"/>
      <c r="E966" s="1"/>
      <c r="F966" s="1"/>
      <c r="G966" s="1"/>
      <c r="H966" s="1"/>
      <c r="I966" s="1"/>
      <c r="J966" s="1"/>
      <c r="K966" s="1"/>
      <c r="L966" s="1"/>
      <c r="M966" s="1"/>
      <c r="N966" s="1"/>
      <c r="O966" s="1"/>
      <c r="P966" s="1"/>
      <c r="Q966" s="1"/>
    </row>
    <row r="967" spans="1:17" x14ac:dyDescent="0.35">
      <c r="A967" s="1"/>
      <c r="B967" s="1"/>
      <c r="C967" s="1"/>
      <c r="D967" s="1"/>
      <c r="E967" s="1"/>
      <c r="F967" s="1"/>
      <c r="G967" s="1"/>
      <c r="H967" s="1"/>
      <c r="I967" s="1"/>
      <c r="J967" s="1"/>
      <c r="K967" s="1"/>
      <c r="L967" s="1"/>
      <c r="M967" s="1"/>
      <c r="N967" s="1"/>
      <c r="O967" s="1"/>
      <c r="P967" s="1"/>
      <c r="Q967" s="1"/>
    </row>
    <row r="968" spans="1:17" x14ac:dyDescent="0.35">
      <c r="A968" s="1"/>
      <c r="B968" s="1"/>
      <c r="C968" s="1"/>
      <c r="D968" s="1"/>
      <c r="E968" s="1"/>
      <c r="F968" s="1"/>
      <c r="G968" s="1"/>
      <c r="H968" s="1"/>
      <c r="I968" s="1"/>
      <c r="J968" s="1"/>
      <c r="K968" s="1"/>
      <c r="L968" s="1"/>
      <c r="M968" s="1"/>
      <c r="N968" s="1"/>
      <c r="O968" s="1"/>
      <c r="P968" s="1"/>
      <c r="Q968" s="1"/>
    </row>
    <row r="969" spans="1:17" x14ac:dyDescent="0.35">
      <c r="A969" s="1"/>
      <c r="B969" s="1"/>
      <c r="C969" s="1"/>
      <c r="D969" s="1"/>
      <c r="E969" s="1"/>
      <c r="F969" s="1"/>
      <c r="G969" s="1"/>
      <c r="H969" s="1"/>
      <c r="I969" s="1"/>
      <c r="J969" s="1"/>
      <c r="K969" s="1"/>
      <c r="L969" s="1"/>
      <c r="M969" s="1"/>
      <c r="N969" s="1"/>
      <c r="O969" s="1"/>
      <c r="P969" s="1"/>
      <c r="Q969" s="1"/>
    </row>
    <row r="970" spans="1:17" x14ac:dyDescent="0.35">
      <c r="A970" s="1"/>
      <c r="B970" s="1"/>
      <c r="C970" s="1"/>
      <c r="D970" s="1"/>
      <c r="E970" s="1"/>
      <c r="F970" s="1"/>
      <c r="G970" s="1"/>
      <c r="H970" s="1"/>
      <c r="I970" s="1"/>
      <c r="J970" s="1"/>
      <c r="K970" s="1"/>
      <c r="L970" s="1"/>
      <c r="M970" s="1"/>
      <c r="N970" s="1"/>
      <c r="O970" s="1"/>
      <c r="P970" s="1"/>
      <c r="Q970" s="1"/>
    </row>
    <row r="971" spans="1:17" x14ac:dyDescent="0.35">
      <c r="A971" s="1"/>
      <c r="B971" s="1"/>
      <c r="C971" s="1"/>
      <c r="D971" s="1"/>
      <c r="E971" s="1"/>
      <c r="F971" s="1"/>
      <c r="G971" s="1"/>
      <c r="H971" s="1"/>
      <c r="I971" s="1"/>
      <c r="J971" s="1"/>
      <c r="K971" s="1"/>
      <c r="L971" s="1"/>
      <c r="M971" s="1"/>
      <c r="N971" s="1"/>
      <c r="O971" s="1"/>
      <c r="P971" s="1"/>
      <c r="Q971" s="1"/>
    </row>
    <row r="972" spans="1:17" x14ac:dyDescent="0.35">
      <c r="A972" s="1"/>
      <c r="B972" s="1"/>
      <c r="C972" s="1"/>
      <c r="D972" s="1"/>
      <c r="E972" s="1"/>
      <c r="F972" s="1"/>
      <c r="G972" s="1"/>
      <c r="H972" s="1"/>
      <c r="I972" s="1"/>
      <c r="J972" s="1"/>
      <c r="K972" s="1"/>
      <c r="L972" s="1"/>
      <c r="M972" s="1"/>
      <c r="N972" s="1"/>
      <c r="O972" s="1"/>
      <c r="P972" s="1"/>
      <c r="Q972" s="1"/>
    </row>
    <row r="973" spans="1:17" x14ac:dyDescent="0.35">
      <c r="A973" s="1"/>
      <c r="B973" s="1"/>
      <c r="C973" s="1"/>
      <c r="D973" s="1"/>
      <c r="E973" s="1"/>
      <c r="F973" s="1"/>
      <c r="G973" s="1"/>
      <c r="H973" s="1"/>
      <c r="I973" s="1"/>
      <c r="J973" s="1"/>
      <c r="K973" s="1"/>
      <c r="L973" s="1"/>
      <c r="M973" s="1"/>
      <c r="N973" s="1"/>
      <c r="O973" s="1"/>
      <c r="P973" s="1"/>
      <c r="Q973" s="1"/>
    </row>
    <row r="974" spans="1:17" x14ac:dyDescent="0.35">
      <c r="A974" s="1"/>
      <c r="B974" s="1"/>
      <c r="C974" s="1"/>
      <c r="D974" s="1"/>
      <c r="E974" s="1"/>
      <c r="F974" s="1"/>
      <c r="G974" s="1"/>
      <c r="H974" s="1"/>
      <c r="I974" s="1"/>
      <c r="J974" s="1"/>
      <c r="K974" s="1"/>
      <c r="L974" s="1"/>
      <c r="M974" s="1"/>
      <c r="N974" s="1"/>
      <c r="O974" s="1"/>
      <c r="P974" s="1"/>
      <c r="Q974" s="1"/>
    </row>
    <row r="975" spans="1:17" x14ac:dyDescent="0.35">
      <c r="A975" s="1"/>
      <c r="B975" s="1"/>
      <c r="C975" s="1"/>
      <c r="D975" s="1"/>
      <c r="E975" s="1"/>
      <c r="F975" s="1"/>
      <c r="G975" s="1"/>
      <c r="H975" s="1"/>
      <c r="I975" s="1"/>
      <c r="J975" s="1"/>
      <c r="K975" s="1"/>
      <c r="L975" s="1"/>
      <c r="M975" s="1"/>
      <c r="N975" s="1"/>
      <c r="O975" s="1"/>
      <c r="P975" s="1"/>
      <c r="Q975" s="1"/>
    </row>
    <row r="976" spans="1:17" x14ac:dyDescent="0.35">
      <c r="A976" s="1"/>
      <c r="B976" s="1"/>
      <c r="C976" s="1"/>
      <c r="D976" s="1"/>
      <c r="E976" s="1"/>
      <c r="F976" s="1"/>
      <c r="G976" s="1"/>
      <c r="H976" s="1"/>
      <c r="I976" s="1"/>
      <c r="J976" s="1"/>
      <c r="K976" s="1"/>
      <c r="L976" s="1"/>
      <c r="M976" s="1"/>
      <c r="N976" s="1"/>
      <c r="O976" s="1"/>
      <c r="P976" s="1"/>
      <c r="Q976" s="1"/>
    </row>
    <row r="977" spans="1:17" x14ac:dyDescent="0.35">
      <c r="A977" s="1"/>
      <c r="B977" s="1"/>
      <c r="C977" s="1"/>
      <c r="D977" s="1"/>
      <c r="E977" s="1"/>
      <c r="F977" s="1"/>
      <c r="G977" s="1"/>
      <c r="H977" s="1"/>
      <c r="I977" s="1"/>
      <c r="J977" s="1"/>
      <c r="K977" s="1"/>
      <c r="L977" s="1"/>
      <c r="M977" s="1"/>
      <c r="N977" s="1"/>
      <c r="O977" s="1"/>
      <c r="P977" s="1"/>
      <c r="Q977" s="1"/>
    </row>
    <row r="978" spans="1:17" x14ac:dyDescent="0.35">
      <c r="A978" s="1"/>
      <c r="B978" s="1"/>
      <c r="C978" s="1"/>
      <c r="D978" s="1"/>
      <c r="E978" s="1"/>
      <c r="F978" s="1"/>
      <c r="G978" s="1"/>
      <c r="H978" s="1"/>
      <c r="I978" s="1"/>
      <c r="J978" s="1"/>
      <c r="K978" s="1"/>
      <c r="L978" s="1"/>
      <c r="M978" s="1"/>
      <c r="N978" s="1"/>
      <c r="O978" s="1"/>
      <c r="P978" s="1"/>
      <c r="Q978" s="1"/>
    </row>
    <row r="979" spans="1:17" x14ac:dyDescent="0.35">
      <c r="A979" s="1"/>
      <c r="B979" s="1"/>
      <c r="C979" s="1"/>
      <c r="D979" s="1"/>
      <c r="E979" s="1"/>
      <c r="F979" s="1"/>
      <c r="G979" s="1"/>
      <c r="H979" s="1"/>
      <c r="I979" s="1"/>
      <c r="J979" s="1"/>
      <c r="K979" s="1"/>
      <c r="L979" s="1"/>
      <c r="M979" s="1"/>
      <c r="N979" s="1"/>
      <c r="O979" s="1"/>
      <c r="P979" s="1"/>
      <c r="Q979" s="1"/>
    </row>
    <row r="980" spans="1:17" x14ac:dyDescent="0.35">
      <c r="A980" s="1"/>
      <c r="B980" s="1"/>
      <c r="C980" s="1"/>
      <c r="D980" s="1"/>
      <c r="E980" s="1"/>
      <c r="F980" s="1"/>
      <c r="G980" s="1"/>
      <c r="H980" s="1"/>
      <c r="I980" s="1"/>
      <c r="J980" s="1"/>
      <c r="K980" s="1"/>
      <c r="L980" s="1"/>
      <c r="M980" s="1"/>
      <c r="N980" s="1"/>
      <c r="O980" s="1"/>
      <c r="P980" s="1"/>
      <c r="Q980" s="1"/>
    </row>
    <row r="981" spans="1:17" x14ac:dyDescent="0.35">
      <c r="A981" s="1"/>
      <c r="B981" s="1"/>
      <c r="C981" s="1"/>
      <c r="D981" s="1"/>
      <c r="E981" s="1"/>
      <c r="F981" s="1"/>
      <c r="G981" s="1"/>
      <c r="H981" s="1"/>
      <c r="I981" s="1"/>
      <c r="J981" s="1"/>
      <c r="K981" s="1"/>
      <c r="L981" s="1"/>
      <c r="M981" s="1"/>
      <c r="N981" s="1"/>
      <c r="O981" s="1"/>
      <c r="P981" s="1"/>
      <c r="Q981" s="1"/>
    </row>
    <row r="982" spans="1:17" x14ac:dyDescent="0.35">
      <c r="A982" s="1"/>
      <c r="B982" s="1"/>
      <c r="C982" s="1"/>
      <c r="D982" s="1"/>
      <c r="E982" s="1"/>
      <c r="F982" s="1"/>
      <c r="G982" s="1"/>
      <c r="H982" s="1"/>
      <c r="I982" s="1"/>
      <c r="J982" s="1"/>
      <c r="K982" s="1"/>
      <c r="L982" s="1"/>
      <c r="M982" s="1"/>
      <c r="N982" s="1"/>
      <c r="O982" s="1"/>
      <c r="P982" s="1"/>
      <c r="Q982" s="1"/>
    </row>
    <row r="983" spans="1:17" x14ac:dyDescent="0.35">
      <c r="A983" s="1"/>
      <c r="B983" s="1"/>
      <c r="C983" s="1"/>
      <c r="D983" s="1"/>
      <c r="E983" s="1"/>
      <c r="F983" s="1"/>
      <c r="G983" s="1"/>
      <c r="H983" s="1"/>
      <c r="I983" s="1"/>
      <c r="J983" s="1"/>
      <c r="K983" s="1"/>
      <c r="L983" s="1"/>
      <c r="M983" s="1"/>
      <c r="N983" s="1"/>
      <c r="O983" s="1"/>
      <c r="P983" s="1"/>
      <c r="Q983" s="1"/>
    </row>
    <row r="984" spans="1:17" x14ac:dyDescent="0.35">
      <c r="A984" s="1"/>
      <c r="B984" s="1"/>
      <c r="C984" s="1"/>
      <c r="D984" s="1"/>
      <c r="E984" s="1"/>
      <c r="F984" s="1"/>
      <c r="G984" s="1"/>
      <c r="H984" s="1"/>
      <c r="I984" s="1"/>
      <c r="J984" s="1"/>
      <c r="K984" s="1"/>
      <c r="L984" s="1"/>
      <c r="M984" s="1"/>
      <c r="N984" s="1"/>
      <c r="O984" s="1"/>
      <c r="P984" s="1"/>
      <c r="Q984" s="1"/>
    </row>
    <row r="985" spans="1:17" x14ac:dyDescent="0.35">
      <c r="A985" s="1"/>
      <c r="B985" s="1"/>
      <c r="C985" s="1"/>
      <c r="D985" s="1"/>
      <c r="E985" s="1"/>
      <c r="F985" s="1"/>
      <c r="G985" s="1"/>
      <c r="H985" s="1"/>
      <c r="I985" s="1"/>
      <c r="J985" s="1"/>
      <c r="K985" s="1"/>
      <c r="L985" s="1"/>
      <c r="M985" s="1"/>
      <c r="N985" s="1"/>
      <c r="O985" s="1"/>
      <c r="P985" s="1"/>
      <c r="Q985" s="1"/>
    </row>
    <row r="986" spans="1:17" x14ac:dyDescent="0.35">
      <c r="A986" s="1"/>
      <c r="B986" s="1"/>
      <c r="C986" s="1"/>
      <c r="D986" s="1"/>
      <c r="E986" s="1"/>
      <c r="F986" s="1"/>
      <c r="G986" s="1"/>
      <c r="H986" s="1"/>
      <c r="I986" s="1"/>
      <c r="J986" s="1"/>
      <c r="K986" s="1"/>
      <c r="L986" s="1"/>
      <c r="M986" s="1"/>
      <c r="N986" s="1"/>
      <c r="O986" s="1"/>
      <c r="P986" s="1"/>
      <c r="Q986" s="1"/>
    </row>
    <row r="987" spans="1:17" x14ac:dyDescent="0.35">
      <c r="A987" s="1"/>
      <c r="B987" s="1"/>
      <c r="C987" s="1"/>
      <c r="D987" s="1"/>
      <c r="E987" s="1"/>
      <c r="F987" s="1"/>
      <c r="G987" s="1"/>
      <c r="H987" s="1"/>
      <c r="I987" s="1"/>
      <c r="J987" s="1"/>
      <c r="K987" s="1"/>
      <c r="L987" s="1"/>
      <c r="M987" s="1"/>
      <c r="N987" s="1"/>
      <c r="O987" s="1"/>
      <c r="P987" s="1"/>
      <c r="Q987" s="1"/>
    </row>
    <row r="988" spans="1:17" x14ac:dyDescent="0.35">
      <c r="A988" s="1"/>
      <c r="B988" s="1"/>
      <c r="C988" s="1"/>
      <c r="D988" s="1"/>
      <c r="E988" s="1"/>
      <c r="F988" s="1"/>
      <c r="G988" s="1"/>
      <c r="H988" s="1"/>
      <c r="I988" s="1"/>
      <c r="J988" s="1"/>
      <c r="K988" s="1"/>
      <c r="L988" s="1"/>
      <c r="M988" s="1"/>
      <c r="N988" s="1"/>
      <c r="O988" s="1"/>
      <c r="P988" s="1"/>
      <c r="Q988" s="1"/>
    </row>
    <row r="989" spans="1:17" x14ac:dyDescent="0.35">
      <c r="A989" s="1"/>
      <c r="B989" s="1"/>
      <c r="C989" s="1"/>
      <c r="D989" s="1"/>
      <c r="E989" s="1"/>
      <c r="F989" s="1"/>
      <c r="G989" s="1"/>
      <c r="H989" s="1"/>
      <c r="I989" s="1"/>
      <c r="J989" s="1"/>
      <c r="K989" s="1"/>
      <c r="L989" s="1"/>
      <c r="M989" s="1"/>
      <c r="N989" s="1"/>
      <c r="O989" s="1"/>
      <c r="P989" s="1"/>
      <c r="Q989" s="1"/>
    </row>
    <row r="990" spans="1:17" x14ac:dyDescent="0.35">
      <c r="A990" s="1"/>
      <c r="B990" s="1"/>
      <c r="C990" s="1"/>
      <c r="D990" s="1"/>
      <c r="E990" s="1"/>
      <c r="F990" s="1"/>
      <c r="G990" s="1"/>
      <c r="H990" s="1"/>
      <c r="I990" s="1"/>
      <c r="J990" s="1"/>
      <c r="K990" s="1"/>
      <c r="L990" s="1"/>
      <c r="M990" s="1"/>
      <c r="N990" s="1"/>
      <c r="O990" s="1"/>
      <c r="P990" s="1"/>
      <c r="Q990" s="1"/>
    </row>
    <row r="991" spans="1:17" x14ac:dyDescent="0.35">
      <c r="A991" s="1"/>
      <c r="B991" s="1"/>
      <c r="C991" s="1"/>
      <c r="D991" s="1"/>
      <c r="E991" s="1"/>
      <c r="F991" s="1"/>
      <c r="G991" s="1"/>
      <c r="H991" s="1"/>
      <c r="I991" s="1"/>
      <c r="J991" s="1"/>
      <c r="K991" s="1"/>
      <c r="L991" s="1"/>
      <c r="M991" s="1"/>
      <c r="N991" s="1"/>
      <c r="O991" s="1"/>
      <c r="P991" s="1"/>
      <c r="Q991" s="1"/>
    </row>
    <row r="992" spans="1:17" x14ac:dyDescent="0.35">
      <c r="A992" s="1"/>
      <c r="B992" s="1"/>
      <c r="C992" s="1"/>
      <c r="D992" s="1"/>
      <c r="E992" s="1"/>
      <c r="F992" s="1"/>
      <c r="G992" s="1"/>
      <c r="H992" s="1"/>
      <c r="I992" s="1"/>
      <c r="J992" s="1"/>
      <c r="K992" s="1"/>
      <c r="L992" s="1"/>
      <c r="M992" s="1"/>
      <c r="N992" s="1"/>
      <c r="O992" s="1"/>
      <c r="P992" s="1"/>
      <c r="Q992" s="1"/>
    </row>
    <row r="993" spans="1:17" x14ac:dyDescent="0.35">
      <c r="A993" s="1"/>
      <c r="B993" s="1"/>
      <c r="C993" s="1"/>
      <c r="D993" s="1"/>
      <c r="E993" s="1"/>
      <c r="F993" s="1"/>
      <c r="G993" s="1"/>
      <c r="H993" s="1"/>
      <c r="I993" s="1"/>
      <c r="J993" s="1"/>
      <c r="K993" s="1"/>
      <c r="L993" s="1"/>
      <c r="M993" s="1"/>
      <c r="N993" s="1"/>
      <c r="O993" s="1"/>
      <c r="P993" s="1"/>
      <c r="Q993" s="1"/>
    </row>
    <row r="994" spans="1:17" x14ac:dyDescent="0.35">
      <c r="A994" s="1"/>
      <c r="B994" s="1"/>
      <c r="C994" s="1"/>
      <c r="D994" s="1"/>
      <c r="E994" s="1"/>
      <c r="F994" s="1"/>
      <c r="G994" s="1"/>
      <c r="H994" s="1"/>
      <c r="I994" s="1"/>
      <c r="J994" s="1"/>
      <c r="K994" s="1"/>
      <c r="L994" s="1"/>
      <c r="M994" s="1"/>
      <c r="N994" s="1"/>
      <c r="O994" s="1"/>
      <c r="P994" s="1"/>
      <c r="Q994" s="1"/>
    </row>
    <row r="995" spans="1:17" x14ac:dyDescent="0.35">
      <c r="A995" s="1"/>
      <c r="B995" s="1"/>
      <c r="C995" s="1"/>
      <c r="D995" s="1"/>
      <c r="E995" s="1"/>
      <c r="F995" s="1"/>
      <c r="G995" s="1"/>
      <c r="H995" s="1"/>
      <c r="I995" s="1"/>
      <c r="J995" s="1"/>
      <c r="K995" s="1"/>
      <c r="L995" s="1"/>
      <c r="M995" s="1"/>
      <c r="N995" s="1"/>
      <c r="O995" s="1"/>
      <c r="P995" s="1"/>
      <c r="Q995" s="1"/>
    </row>
    <row r="996" spans="1:17" x14ac:dyDescent="0.35">
      <c r="A996" s="1"/>
      <c r="B996" s="1"/>
      <c r="C996" s="1"/>
      <c r="D996" s="1"/>
      <c r="E996" s="1"/>
      <c r="F996" s="1"/>
      <c r="G996" s="1"/>
      <c r="H996" s="1"/>
      <c r="I996" s="1"/>
      <c r="J996" s="1"/>
      <c r="K996" s="1"/>
      <c r="L996" s="1"/>
      <c r="M996" s="1"/>
      <c r="N996" s="1"/>
      <c r="O996" s="1"/>
      <c r="P996" s="1"/>
      <c r="Q996" s="1"/>
    </row>
    <row r="997" spans="1:17" x14ac:dyDescent="0.35">
      <c r="A997" s="1"/>
      <c r="B997" s="1"/>
      <c r="C997" s="1"/>
      <c r="D997" s="1"/>
      <c r="E997" s="1"/>
      <c r="F997" s="1"/>
      <c r="G997" s="1"/>
      <c r="H997" s="1"/>
      <c r="I997" s="1"/>
      <c r="J997" s="1"/>
      <c r="K997" s="1"/>
      <c r="L997" s="1"/>
      <c r="M997" s="1"/>
      <c r="N997" s="1"/>
      <c r="O997" s="1"/>
      <c r="P997" s="1"/>
      <c r="Q997" s="1"/>
    </row>
    <row r="998" spans="1:17" x14ac:dyDescent="0.35">
      <c r="A998" s="1"/>
      <c r="B998" s="1"/>
      <c r="C998" s="1"/>
      <c r="D998" s="1"/>
      <c r="E998" s="1"/>
      <c r="F998" s="1"/>
      <c r="G998" s="1"/>
      <c r="H998" s="1"/>
      <c r="I998" s="1"/>
      <c r="J998" s="1"/>
      <c r="K998" s="1"/>
      <c r="L998" s="1"/>
      <c r="M998" s="1"/>
      <c r="N998" s="1"/>
      <c r="O998" s="1"/>
      <c r="P998" s="1"/>
      <c r="Q998" s="1"/>
    </row>
    <row r="999" spans="1:17" x14ac:dyDescent="0.35">
      <c r="A999" s="1"/>
      <c r="B999" s="1"/>
      <c r="C999" s="1"/>
      <c r="D999" s="1"/>
      <c r="E999" s="1"/>
      <c r="F999" s="1"/>
      <c r="G999" s="1"/>
      <c r="H999" s="1"/>
      <c r="I999" s="1"/>
      <c r="J999" s="1"/>
      <c r="K999" s="1"/>
      <c r="L999" s="1"/>
      <c r="M999" s="1"/>
      <c r="N999" s="1"/>
      <c r="O999" s="1"/>
      <c r="P999" s="1"/>
      <c r="Q999" s="1"/>
    </row>
    <row r="1000" spans="1:17" x14ac:dyDescent="0.35">
      <c r="A1000" s="1"/>
      <c r="B1000" s="1"/>
      <c r="C1000" s="1"/>
      <c r="D1000" s="1"/>
      <c r="E1000" s="1"/>
      <c r="F1000" s="1"/>
      <c r="G1000" s="1"/>
      <c r="H1000" s="1"/>
      <c r="I1000" s="1"/>
      <c r="J1000" s="1"/>
      <c r="K1000" s="1"/>
      <c r="L1000" s="1"/>
      <c r="M1000" s="1"/>
      <c r="N1000" s="1"/>
      <c r="O1000" s="1"/>
      <c r="P1000" s="1"/>
      <c r="Q1000" s="1"/>
    </row>
    <row r="1001" spans="1:17" x14ac:dyDescent="0.35">
      <c r="A1001" s="1"/>
      <c r="B1001" s="1"/>
      <c r="C1001" s="1"/>
      <c r="D1001" s="1"/>
      <c r="E1001" s="1"/>
      <c r="F1001" s="1"/>
      <c r="G1001" s="1"/>
      <c r="H1001" s="1"/>
      <c r="I1001" s="1"/>
      <c r="J1001" s="1"/>
      <c r="K1001" s="1"/>
      <c r="L1001" s="1"/>
      <c r="M1001" s="1"/>
      <c r="N1001" s="1"/>
      <c r="O1001" s="1"/>
      <c r="P1001" s="1"/>
      <c r="Q1001" s="1"/>
    </row>
    <row r="1002" spans="1:17" x14ac:dyDescent="0.35">
      <c r="A1002" s="1"/>
      <c r="B1002" s="1"/>
      <c r="C1002" s="1"/>
      <c r="D1002" s="1"/>
      <c r="E1002" s="1"/>
      <c r="F1002" s="1"/>
      <c r="G1002" s="1"/>
      <c r="H1002" s="1"/>
      <c r="I1002" s="1"/>
      <c r="J1002" s="1"/>
      <c r="K1002" s="1"/>
      <c r="L1002" s="1"/>
      <c r="M1002" s="1"/>
      <c r="N1002" s="1"/>
      <c r="O1002" s="1"/>
      <c r="P1002" s="1"/>
      <c r="Q1002" s="1"/>
    </row>
    <row r="1003" spans="1:17" x14ac:dyDescent="0.35">
      <c r="A1003" s="1"/>
      <c r="B1003" s="1"/>
      <c r="C1003" s="1"/>
      <c r="D1003" s="1"/>
      <c r="E1003" s="1"/>
      <c r="F1003" s="1"/>
      <c r="G1003" s="1"/>
      <c r="H1003" s="1"/>
      <c r="I1003" s="1"/>
      <c r="J1003" s="1"/>
      <c r="K1003" s="1"/>
      <c r="L1003" s="1"/>
      <c r="M1003" s="1"/>
      <c r="N1003" s="1"/>
      <c r="O1003" s="1"/>
      <c r="P1003" s="1"/>
      <c r="Q1003" s="1"/>
    </row>
    <row r="1004" spans="1:17" x14ac:dyDescent="0.35">
      <c r="A1004" s="1"/>
      <c r="B1004" s="1"/>
      <c r="C1004" s="1"/>
      <c r="D1004" s="1"/>
      <c r="E1004" s="1"/>
      <c r="F1004" s="1"/>
      <c r="G1004" s="1"/>
      <c r="H1004" s="1"/>
      <c r="I1004" s="1"/>
      <c r="J1004" s="1"/>
      <c r="K1004" s="1"/>
      <c r="L1004" s="1"/>
      <c r="M1004" s="1"/>
      <c r="N1004" s="1"/>
      <c r="O1004" s="1"/>
      <c r="P1004" s="1"/>
      <c r="Q1004" s="1"/>
    </row>
    <row r="1005" spans="1:17" x14ac:dyDescent="0.35">
      <c r="A1005" s="1"/>
      <c r="B1005" s="1"/>
      <c r="C1005" s="1"/>
      <c r="D1005" s="1"/>
      <c r="E1005" s="1"/>
      <c r="F1005" s="1"/>
      <c r="G1005" s="1"/>
      <c r="H1005" s="1"/>
      <c r="I1005" s="1"/>
      <c r="J1005" s="1"/>
      <c r="K1005" s="1"/>
      <c r="L1005" s="1"/>
      <c r="M1005" s="1"/>
      <c r="N1005" s="1"/>
      <c r="O1005" s="1"/>
      <c r="P1005" s="1"/>
      <c r="Q1005" s="1"/>
    </row>
    <row r="1006" spans="1:17" x14ac:dyDescent="0.35">
      <c r="A1006" s="1"/>
      <c r="B1006" s="1"/>
      <c r="C1006" s="1"/>
      <c r="D1006" s="1"/>
      <c r="E1006" s="1"/>
      <c r="F1006" s="1"/>
      <c r="G1006" s="1"/>
      <c r="H1006" s="1"/>
      <c r="I1006" s="1"/>
      <c r="J1006" s="1"/>
      <c r="K1006" s="1"/>
      <c r="L1006" s="1"/>
      <c r="M1006" s="1"/>
      <c r="N1006" s="1"/>
      <c r="O1006" s="1"/>
      <c r="P1006" s="1"/>
      <c r="Q1006" s="1"/>
    </row>
    <row r="1007" spans="1:17" x14ac:dyDescent="0.35">
      <c r="A1007" s="1"/>
      <c r="B1007" s="1"/>
      <c r="C1007" s="1"/>
      <c r="D1007" s="1"/>
      <c r="E1007" s="1"/>
      <c r="F1007" s="1"/>
      <c r="G1007" s="1"/>
      <c r="H1007" s="1"/>
      <c r="I1007" s="1"/>
      <c r="J1007" s="1"/>
      <c r="K1007" s="1"/>
      <c r="L1007" s="1"/>
      <c r="M1007" s="1"/>
      <c r="N1007" s="1"/>
      <c r="O1007" s="1"/>
      <c r="P1007" s="1"/>
      <c r="Q1007" s="1"/>
    </row>
    <row r="1008" spans="1:17" x14ac:dyDescent="0.35">
      <c r="A1008" s="1"/>
      <c r="B1008" s="1"/>
      <c r="C1008" s="1"/>
      <c r="D1008" s="1"/>
      <c r="E1008" s="1"/>
      <c r="F1008" s="1"/>
      <c r="G1008" s="1"/>
      <c r="H1008" s="1"/>
      <c r="I1008" s="1"/>
      <c r="J1008" s="1"/>
      <c r="K1008" s="1"/>
      <c r="L1008" s="1"/>
      <c r="M1008" s="1"/>
      <c r="N1008" s="1"/>
      <c r="O1008" s="1"/>
      <c r="P1008" s="1"/>
      <c r="Q1008" s="1"/>
    </row>
    <row r="1009" spans="1:17" x14ac:dyDescent="0.35">
      <c r="A1009" s="1"/>
      <c r="B1009" s="1"/>
      <c r="C1009" s="1"/>
      <c r="D1009" s="1"/>
      <c r="E1009" s="1"/>
      <c r="F1009" s="1"/>
      <c r="G1009" s="1"/>
      <c r="H1009" s="1"/>
      <c r="I1009" s="1"/>
      <c r="J1009" s="1"/>
      <c r="K1009" s="1"/>
      <c r="L1009" s="1"/>
      <c r="M1009" s="1"/>
      <c r="N1009" s="1"/>
      <c r="O1009" s="1"/>
      <c r="P1009" s="1"/>
      <c r="Q1009" s="1"/>
    </row>
    <row r="1010" spans="1:17" x14ac:dyDescent="0.35">
      <c r="A1010" s="1"/>
      <c r="B1010" s="1"/>
      <c r="C1010" s="1"/>
      <c r="D1010" s="1"/>
      <c r="E1010" s="1"/>
      <c r="F1010" s="1"/>
      <c r="G1010" s="1"/>
      <c r="H1010" s="1"/>
      <c r="I1010" s="1"/>
      <c r="J1010" s="1"/>
      <c r="K1010" s="1"/>
      <c r="L1010" s="1"/>
      <c r="M1010" s="1"/>
      <c r="N1010" s="1"/>
      <c r="O1010" s="1"/>
      <c r="P1010" s="1"/>
      <c r="Q1010" s="1"/>
    </row>
    <row r="1011" spans="1:17" x14ac:dyDescent="0.35">
      <c r="A1011" s="1"/>
      <c r="B1011" s="1"/>
      <c r="C1011" s="1"/>
      <c r="D1011" s="1"/>
      <c r="E1011" s="1"/>
      <c r="F1011" s="1"/>
      <c r="G1011" s="1"/>
      <c r="H1011" s="1"/>
      <c r="I1011" s="1"/>
      <c r="J1011" s="1"/>
      <c r="K1011" s="1"/>
      <c r="L1011" s="1"/>
      <c r="M1011" s="1"/>
      <c r="N1011" s="1"/>
      <c r="O1011" s="1"/>
      <c r="P1011" s="1"/>
      <c r="Q1011" s="1"/>
    </row>
    <row r="1012" spans="1:17" x14ac:dyDescent="0.35">
      <c r="A1012" s="1"/>
      <c r="B1012" s="1"/>
      <c r="C1012" s="1"/>
      <c r="D1012" s="1"/>
      <c r="E1012" s="1"/>
      <c r="F1012" s="1"/>
      <c r="G1012" s="1"/>
      <c r="H1012" s="1"/>
      <c r="I1012" s="1"/>
      <c r="J1012" s="1"/>
      <c r="K1012" s="1"/>
      <c r="L1012" s="1"/>
      <c r="M1012" s="1"/>
      <c r="N1012" s="1"/>
      <c r="O1012" s="1"/>
      <c r="P1012" s="1"/>
      <c r="Q1012" s="1"/>
    </row>
    <row r="1013" spans="1:17" x14ac:dyDescent="0.35">
      <c r="A1013" s="1"/>
      <c r="B1013" s="1"/>
      <c r="C1013" s="1"/>
      <c r="D1013" s="1"/>
      <c r="E1013" s="1"/>
      <c r="F1013" s="1"/>
      <c r="G1013" s="1"/>
      <c r="H1013" s="1"/>
      <c r="I1013" s="1"/>
      <c r="J1013" s="1"/>
      <c r="K1013" s="1"/>
      <c r="L1013" s="1"/>
      <c r="M1013" s="1"/>
      <c r="N1013" s="1"/>
      <c r="O1013" s="1"/>
      <c r="P1013" s="1"/>
      <c r="Q1013" s="1"/>
    </row>
    <row r="1014" spans="1:17" x14ac:dyDescent="0.35">
      <c r="A1014" s="1"/>
      <c r="B1014" s="1"/>
      <c r="C1014" s="1"/>
      <c r="D1014" s="1"/>
      <c r="E1014" s="1"/>
      <c r="F1014" s="1"/>
      <c r="G1014" s="1"/>
      <c r="H1014" s="1"/>
      <c r="I1014" s="1"/>
      <c r="J1014" s="1"/>
      <c r="K1014" s="1"/>
      <c r="L1014" s="1"/>
      <c r="M1014" s="1"/>
      <c r="N1014" s="1"/>
      <c r="O1014" s="1"/>
      <c r="P1014" s="1"/>
      <c r="Q1014" s="1"/>
    </row>
    <row r="1015" spans="1:17" x14ac:dyDescent="0.35">
      <c r="A1015" s="1"/>
      <c r="B1015" s="1"/>
      <c r="C1015" s="1"/>
      <c r="D1015" s="1"/>
      <c r="E1015" s="1"/>
      <c r="F1015" s="1"/>
      <c r="G1015" s="1"/>
      <c r="H1015" s="1"/>
      <c r="I1015" s="1"/>
      <c r="J1015" s="1"/>
      <c r="K1015" s="1"/>
      <c r="L1015" s="1"/>
      <c r="M1015" s="1"/>
      <c r="N1015" s="1"/>
      <c r="O1015" s="1"/>
      <c r="P1015" s="1"/>
      <c r="Q1015" s="1"/>
    </row>
    <row r="1016" spans="1:17" x14ac:dyDescent="0.35">
      <c r="A1016" s="1"/>
      <c r="B1016" s="1"/>
      <c r="C1016" s="1"/>
      <c r="D1016" s="1"/>
      <c r="E1016" s="1"/>
      <c r="F1016" s="1"/>
      <c r="G1016" s="1"/>
      <c r="H1016" s="1"/>
      <c r="I1016" s="1"/>
      <c r="J1016" s="1"/>
      <c r="K1016" s="1"/>
      <c r="L1016" s="1"/>
      <c r="M1016" s="1"/>
      <c r="N1016" s="1"/>
      <c r="O1016" s="1"/>
      <c r="P1016" s="1"/>
      <c r="Q1016" s="1"/>
    </row>
    <row r="1017" spans="1:17" x14ac:dyDescent="0.35">
      <c r="A1017" s="1"/>
      <c r="B1017" s="1"/>
      <c r="C1017" s="1"/>
      <c r="D1017" s="1"/>
      <c r="E1017" s="1"/>
      <c r="F1017" s="1"/>
      <c r="G1017" s="1"/>
      <c r="H1017" s="1"/>
      <c r="I1017" s="1"/>
      <c r="J1017" s="1"/>
      <c r="K1017" s="1"/>
      <c r="L1017" s="1"/>
      <c r="M1017" s="1"/>
      <c r="N1017" s="1"/>
      <c r="O1017" s="1"/>
      <c r="P1017" s="1"/>
      <c r="Q1017" s="1"/>
    </row>
    <row r="1018" spans="1:17" x14ac:dyDescent="0.35">
      <c r="A1018" s="1"/>
      <c r="B1018" s="1"/>
      <c r="C1018" s="1"/>
      <c r="D1018" s="1"/>
      <c r="E1018" s="1"/>
      <c r="F1018" s="1"/>
      <c r="G1018" s="1"/>
      <c r="H1018" s="1"/>
      <c r="I1018" s="1"/>
      <c r="J1018" s="1"/>
      <c r="K1018" s="1"/>
      <c r="L1018" s="1"/>
      <c r="M1018" s="1"/>
      <c r="N1018" s="1"/>
      <c r="O1018" s="1"/>
      <c r="P1018" s="1"/>
      <c r="Q1018" s="1"/>
    </row>
    <row r="1019" spans="1:17" x14ac:dyDescent="0.35">
      <c r="A1019" s="1"/>
      <c r="B1019" s="1"/>
      <c r="C1019" s="1"/>
      <c r="D1019" s="1"/>
      <c r="E1019" s="1"/>
      <c r="F1019" s="1"/>
      <c r="G1019" s="1"/>
      <c r="H1019" s="1"/>
      <c r="I1019" s="1"/>
      <c r="J1019" s="1"/>
      <c r="K1019" s="1"/>
      <c r="L1019" s="1"/>
      <c r="M1019" s="1"/>
      <c r="N1019" s="1"/>
      <c r="O1019" s="1"/>
      <c r="P1019" s="1"/>
      <c r="Q1019" s="1"/>
    </row>
    <row r="1020" spans="1:17" x14ac:dyDescent="0.35">
      <c r="A1020" s="1"/>
      <c r="B1020" s="1"/>
      <c r="C1020" s="1"/>
      <c r="D1020" s="1"/>
      <c r="E1020" s="1"/>
      <c r="F1020" s="1"/>
      <c r="G1020" s="1"/>
      <c r="H1020" s="1"/>
      <c r="I1020" s="1"/>
      <c r="J1020" s="1"/>
      <c r="K1020" s="1"/>
      <c r="L1020" s="1"/>
      <c r="M1020" s="1"/>
      <c r="N1020" s="1"/>
      <c r="O1020" s="1"/>
      <c r="P1020" s="1"/>
      <c r="Q1020" s="1"/>
    </row>
    <row r="1021" spans="1:17" x14ac:dyDescent="0.35">
      <c r="A1021" s="1"/>
      <c r="B1021" s="1"/>
      <c r="C1021" s="1"/>
      <c r="D1021" s="1"/>
      <c r="E1021" s="1"/>
      <c r="F1021" s="1"/>
      <c r="G1021" s="1"/>
      <c r="H1021" s="1"/>
      <c r="I1021" s="1"/>
      <c r="J1021" s="1"/>
      <c r="K1021" s="1"/>
      <c r="L1021" s="1"/>
      <c r="M1021" s="1"/>
      <c r="N1021" s="1"/>
      <c r="O1021" s="1"/>
      <c r="P1021" s="1"/>
      <c r="Q1021" s="1"/>
    </row>
    <row r="1022" spans="1:17" x14ac:dyDescent="0.35">
      <c r="A1022" s="1"/>
      <c r="B1022" s="1"/>
      <c r="C1022" s="1"/>
      <c r="D1022" s="1"/>
      <c r="E1022" s="1"/>
      <c r="F1022" s="1"/>
      <c r="G1022" s="1"/>
      <c r="H1022" s="1"/>
      <c r="I1022" s="1"/>
      <c r="J1022" s="1"/>
      <c r="K1022" s="1"/>
      <c r="L1022" s="1"/>
      <c r="M1022" s="1"/>
      <c r="N1022" s="1"/>
      <c r="O1022" s="1"/>
      <c r="P1022" s="1"/>
      <c r="Q1022" s="1"/>
    </row>
    <row r="1023" spans="1:17" x14ac:dyDescent="0.35">
      <c r="A1023" s="1"/>
      <c r="B1023" s="1"/>
      <c r="C1023" s="1"/>
      <c r="D1023" s="1"/>
      <c r="E1023" s="1"/>
      <c r="F1023" s="1"/>
      <c r="G1023" s="1"/>
      <c r="H1023" s="1"/>
      <c r="I1023" s="1"/>
      <c r="J1023" s="1"/>
      <c r="K1023" s="1"/>
      <c r="L1023" s="1"/>
      <c r="M1023" s="1"/>
      <c r="N1023" s="1"/>
      <c r="O1023" s="1"/>
      <c r="P1023" s="1"/>
      <c r="Q1023" s="1"/>
    </row>
    <row r="1024" spans="1:17" x14ac:dyDescent="0.35">
      <c r="A1024" s="1"/>
      <c r="B1024" s="1"/>
      <c r="C1024" s="1"/>
      <c r="D1024" s="1"/>
      <c r="E1024" s="1"/>
      <c r="F1024" s="1"/>
      <c r="G1024" s="1"/>
      <c r="H1024" s="1"/>
      <c r="I1024" s="1"/>
      <c r="J1024" s="1"/>
      <c r="K1024" s="1"/>
      <c r="L1024" s="1"/>
      <c r="M1024" s="1"/>
      <c r="N1024" s="1"/>
      <c r="O1024" s="1"/>
      <c r="P1024" s="1"/>
      <c r="Q1024" s="1"/>
    </row>
    <row r="1025" spans="1:17" x14ac:dyDescent="0.35">
      <c r="A1025" s="1"/>
      <c r="B1025" s="1"/>
      <c r="C1025" s="1"/>
      <c r="D1025" s="1"/>
      <c r="E1025" s="1"/>
      <c r="F1025" s="1"/>
      <c r="G1025" s="1"/>
      <c r="H1025" s="1"/>
      <c r="I1025" s="1"/>
      <c r="J1025" s="1"/>
      <c r="K1025" s="1"/>
      <c r="L1025" s="1"/>
      <c r="M1025" s="1"/>
      <c r="N1025" s="1"/>
      <c r="O1025" s="1"/>
      <c r="P1025" s="1"/>
      <c r="Q1025" s="1"/>
    </row>
    <row r="1026" spans="1:17" x14ac:dyDescent="0.35">
      <c r="A1026" s="1"/>
      <c r="B1026" s="1"/>
      <c r="C1026" s="1"/>
      <c r="D1026" s="1"/>
      <c r="E1026" s="1"/>
      <c r="F1026" s="1"/>
      <c r="G1026" s="1"/>
      <c r="H1026" s="1"/>
      <c r="I1026" s="1"/>
      <c r="J1026" s="1"/>
      <c r="K1026" s="1"/>
      <c r="L1026" s="1"/>
      <c r="M1026" s="1"/>
      <c r="N1026" s="1"/>
      <c r="O1026" s="1"/>
      <c r="P1026" s="1"/>
      <c r="Q1026" s="1"/>
    </row>
    <row r="1027" spans="1:17" x14ac:dyDescent="0.35">
      <c r="A1027" s="1"/>
      <c r="B1027" s="1"/>
      <c r="C1027" s="1"/>
      <c r="D1027" s="1"/>
      <c r="E1027" s="1"/>
      <c r="F1027" s="1"/>
      <c r="G1027" s="1"/>
      <c r="H1027" s="1"/>
      <c r="I1027" s="1"/>
      <c r="J1027" s="1"/>
      <c r="K1027" s="1"/>
      <c r="L1027" s="1"/>
      <c r="M1027" s="1"/>
      <c r="N1027" s="1"/>
      <c r="O1027" s="1"/>
      <c r="P1027" s="1"/>
      <c r="Q1027" s="1"/>
    </row>
    <row r="1028" spans="1:17" x14ac:dyDescent="0.35">
      <c r="A1028" s="1"/>
      <c r="B1028" s="1"/>
      <c r="C1028" s="1"/>
      <c r="D1028" s="1"/>
      <c r="E1028" s="1"/>
      <c r="F1028" s="1"/>
      <c r="G1028" s="1"/>
      <c r="H1028" s="1"/>
      <c r="I1028" s="1"/>
      <c r="J1028" s="1"/>
      <c r="K1028" s="1"/>
      <c r="L1028" s="1"/>
      <c r="M1028" s="1"/>
      <c r="N1028" s="1"/>
      <c r="O1028" s="1"/>
      <c r="P1028" s="1"/>
      <c r="Q1028" s="1"/>
    </row>
    <row r="1029" spans="1:17" x14ac:dyDescent="0.35">
      <c r="A1029" s="1"/>
      <c r="B1029" s="1"/>
      <c r="C1029" s="1"/>
      <c r="D1029" s="1"/>
      <c r="E1029" s="1"/>
      <c r="F1029" s="1"/>
      <c r="G1029" s="1"/>
      <c r="H1029" s="1"/>
      <c r="I1029" s="1"/>
      <c r="J1029" s="1"/>
      <c r="K1029" s="1"/>
      <c r="L1029" s="1"/>
      <c r="M1029" s="1"/>
      <c r="N1029" s="1"/>
      <c r="O1029" s="1"/>
      <c r="P1029" s="1"/>
      <c r="Q1029" s="1"/>
    </row>
    <row r="1030" spans="1:17" x14ac:dyDescent="0.35">
      <c r="A1030" s="1"/>
      <c r="B1030" s="1"/>
      <c r="C1030" s="1"/>
      <c r="D1030" s="1"/>
      <c r="E1030" s="1"/>
      <c r="F1030" s="1"/>
      <c r="G1030" s="1"/>
      <c r="H1030" s="1"/>
      <c r="I1030" s="1"/>
      <c r="J1030" s="1"/>
      <c r="K1030" s="1"/>
      <c r="L1030" s="1"/>
      <c r="M1030" s="1"/>
      <c r="N1030" s="1"/>
      <c r="O1030" s="1"/>
      <c r="P1030" s="1"/>
      <c r="Q1030" s="1"/>
    </row>
    <row r="1031" spans="1:17" x14ac:dyDescent="0.35">
      <c r="A1031" s="1"/>
      <c r="B1031" s="1"/>
      <c r="C1031" s="1"/>
      <c r="D1031" s="1"/>
      <c r="E1031" s="1"/>
      <c r="F1031" s="1"/>
      <c r="G1031" s="1"/>
      <c r="H1031" s="1"/>
      <c r="I1031" s="1"/>
      <c r="J1031" s="1"/>
      <c r="K1031" s="1"/>
      <c r="L1031" s="1"/>
      <c r="M1031" s="1"/>
      <c r="N1031" s="1"/>
      <c r="O1031" s="1"/>
      <c r="P1031" s="1"/>
      <c r="Q1031" s="1"/>
    </row>
    <row r="1032" spans="1:17" x14ac:dyDescent="0.35">
      <c r="A1032" s="1"/>
      <c r="B1032" s="1"/>
      <c r="C1032" s="1"/>
      <c r="D1032" s="1"/>
      <c r="E1032" s="1"/>
      <c r="F1032" s="1"/>
      <c r="G1032" s="1"/>
      <c r="H1032" s="1"/>
      <c r="I1032" s="1"/>
      <c r="J1032" s="1"/>
      <c r="K1032" s="1"/>
      <c r="L1032" s="1"/>
      <c r="M1032" s="1"/>
      <c r="N1032" s="1"/>
      <c r="O1032" s="1"/>
      <c r="P1032" s="1"/>
      <c r="Q1032" s="1"/>
    </row>
    <row r="1033" spans="1:17" x14ac:dyDescent="0.35">
      <c r="A1033" s="1"/>
      <c r="B1033" s="1"/>
      <c r="C1033" s="1"/>
      <c r="D1033" s="1"/>
      <c r="E1033" s="1"/>
      <c r="F1033" s="1"/>
      <c r="G1033" s="1"/>
      <c r="H1033" s="1"/>
      <c r="I1033" s="1"/>
      <c r="J1033" s="1"/>
      <c r="K1033" s="1"/>
      <c r="L1033" s="1"/>
      <c r="M1033" s="1"/>
      <c r="N1033" s="1"/>
      <c r="O1033" s="1"/>
      <c r="P1033" s="1"/>
      <c r="Q1033" s="1"/>
    </row>
    <row r="1034" spans="1:17" x14ac:dyDescent="0.35">
      <c r="A1034" s="1"/>
      <c r="B1034" s="1"/>
      <c r="C1034" s="1"/>
      <c r="D1034" s="1"/>
      <c r="E1034" s="1"/>
      <c r="F1034" s="1"/>
      <c r="G1034" s="1"/>
      <c r="H1034" s="1"/>
      <c r="I1034" s="1"/>
      <c r="J1034" s="1"/>
      <c r="K1034" s="1"/>
      <c r="L1034" s="1"/>
      <c r="M1034" s="1"/>
      <c r="N1034" s="1"/>
      <c r="O1034" s="1"/>
      <c r="P1034" s="1"/>
      <c r="Q1034" s="1"/>
    </row>
    <row r="1035" spans="1:17" x14ac:dyDescent="0.35">
      <c r="A1035" s="1"/>
      <c r="B1035" s="1"/>
      <c r="C1035" s="1"/>
      <c r="D1035" s="1"/>
      <c r="E1035" s="1"/>
      <c r="F1035" s="1"/>
      <c r="G1035" s="1"/>
      <c r="H1035" s="1"/>
      <c r="I1035" s="1"/>
      <c r="J1035" s="1"/>
      <c r="K1035" s="1"/>
      <c r="L1035" s="1"/>
      <c r="M1035" s="1"/>
      <c r="N1035" s="1"/>
      <c r="O1035" s="1"/>
      <c r="P1035" s="1"/>
      <c r="Q1035" s="1"/>
    </row>
    <row r="1036" spans="1:17" x14ac:dyDescent="0.35">
      <c r="A1036" s="1"/>
      <c r="B1036" s="1"/>
      <c r="C1036" s="1"/>
      <c r="D1036" s="1"/>
      <c r="E1036" s="1"/>
      <c r="F1036" s="1"/>
      <c r="G1036" s="1"/>
      <c r="H1036" s="1"/>
      <c r="I1036" s="1"/>
      <c r="J1036" s="1"/>
      <c r="K1036" s="1"/>
      <c r="L1036" s="1"/>
      <c r="M1036" s="1"/>
      <c r="N1036" s="1"/>
      <c r="O1036" s="1"/>
      <c r="P1036" s="1"/>
      <c r="Q1036" s="1"/>
    </row>
    <row r="1037" spans="1:17" x14ac:dyDescent="0.35">
      <c r="A1037" s="1"/>
      <c r="B1037" s="1"/>
      <c r="C1037" s="1"/>
      <c r="D1037" s="1"/>
      <c r="E1037" s="1"/>
      <c r="F1037" s="1"/>
      <c r="G1037" s="1"/>
      <c r="H1037" s="1"/>
      <c r="I1037" s="1"/>
      <c r="J1037" s="1"/>
      <c r="K1037" s="1"/>
      <c r="L1037" s="1"/>
      <c r="M1037" s="1"/>
      <c r="N1037" s="1"/>
      <c r="O1037" s="1"/>
      <c r="P1037" s="1"/>
      <c r="Q1037" s="1"/>
    </row>
    <row r="1038" spans="1:17" x14ac:dyDescent="0.35">
      <c r="A1038" s="1"/>
      <c r="B1038" s="1"/>
      <c r="C1038" s="1"/>
      <c r="D1038" s="1"/>
      <c r="E1038" s="1"/>
      <c r="F1038" s="1"/>
      <c r="G1038" s="1"/>
      <c r="H1038" s="1"/>
      <c r="I1038" s="1"/>
      <c r="J1038" s="1"/>
      <c r="K1038" s="1"/>
      <c r="L1038" s="1"/>
      <c r="M1038" s="1"/>
      <c r="N1038" s="1"/>
      <c r="O1038" s="1"/>
      <c r="P1038" s="1"/>
      <c r="Q1038" s="1"/>
    </row>
    <row r="1039" spans="1:17" x14ac:dyDescent="0.35">
      <c r="A1039" s="1"/>
      <c r="B1039" s="1"/>
      <c r="C1039" s="1"/>
      <c r="D1039" s="1"/>
      <c r="E1039" s="1"/>
      <c r="F1039" s="1"/>
      <c r="G1039" s="1"/>
      <c r="H1039" s="1"/>
      <c r="I1039" s="1"/>
      <c r="J1039" s="1"/>
      <c r="K1039" s="1"/>
      <c r="L1039" s="1"/>
      <c r="M1039" s="1"/>
      <c r="N1039" s="1"/>
      <c r="O1039" s="1"/>
      <c r="P1039" s="1"/>
      <c r="Q1039" s="1"/>
    </row>
    <row r="1040" spans="1:17" x14ac:dyDescent="0.35">
      <c r="A1040" s="1"/>
      <c r="B1040" s="1"/>
      <c r="C1040" s="1"/>
      <c r="D1040" s="1"/>
      <c r="E1040" s="1"/>
      <c r="F1040" s="1"/>
      <c r="G1040" s="1"/>
      <c r="H1040" s="1"/>
      <c r="I1040" s="1"/>
      <c r="J1040" s="1"/>
      <c r="K1040" s="1"/>
      <c r="L1040" s="1"/>
      <c r="M1040" s="1"/>
      <c r="N1040" s="1"/>
      <c r="O1040" s="1"/>
      <c r="P1040" s="1"/>
      <c r="Q1040" s="1"/>
    </row>
    <row r="1041" spans="1:17" x14ac:dyDescent="0.35">
      <c r="A1041" s="1"/>
      <c r="B1041" s="1"/>
      <c r="C1041" s="1"/>
      <c r="D1041" s="1"/>
      <c r="E1041" s="1"/>
      <c r="F1041" s="1"/>
      <c r="G1041" s="1"/>
      <c r="H1041" s="1"/>
      <c r="I1041" s="1"/>
      <c r="J1041" s="1"/>
      <c r="K1041" s="1"/>
      <c r="L1041" s="1"/>
      <c r="M1041" s="1"/>
      <c r="N1041" s="1"/>
      <c r="O1041" s="1"/>
      <c r="P1041" s="1"/>
      <c r="Q1041" s="1"/>
    </row>
    <row r="1042" spans="1:17" x14ac:dyDescent="0.35">
      <c r="A1042" s="1"/>
      <c r="B1042" s="1"/>
      <c r="C1042" s="1"/>
      <c r="D1042" s="1"/>
      <c r="E1042" s="1"/>
      <c r="F1042" s="1"/>
      <c r="G1042" s="1"/>
      <c r="H1042" s="1"/>
      <c r="I1042" s="1"/>
      <c r="J1042" s="1"/>
      <c r="K1042" s="1"/>
      <c r="L1042" s="1"/>
      <c r="M1042" s="1"/>
      <c r="N1042" s="1"/>
      <c r="O1042" s="1"/>
      <c r="P1042" s="1"/>
      <c r="Q1042" s="1"/>
    </row>
    <row r="1043" spans="1:17" x14ac:dyDescent="0.35">
      <c r="A1043" s="1"/>
      <c r="B1043" s="1"/>
      <c r="C1043" s="1"/>
      <c r="D1043" s="1"/>
      <c r="E1043" s="1"/>
      <c r="F1043" s="1"/>
      <c r="G1043" s="1"/>
      <c r="H1043" s="1"/>
      <c r="I1043" s="1"/>
      <c r="J1043" s="1"/>
      <c r="K1043" s="1"/>
      <c r="L1043" s="1"/>
      <c r="M1043" s="1"/>
      <c r="N1043" s="1"/>
      <c r="O1043" s="1"/>
      <c r="P1043" s="1"/>
      <c r="Q1043" s="1"/>
    </row>
    <row r="1044" spans="1:17" x14ac:dyDescent="0.35">
      <c r="A1044" s="1"/>
      <c r="B1044" s="1"/>
      <c r="C1044" s="1"/>
      <c r="D1044" s="1"/>
      <c r="E1044" s="1"/>
      <c r="F1044" s="1"/>
      <c r="G1044" s="1"/>
      <c r="H1044" s="1"/>
      <c r="I1044" s="1"/>
      <c r="J1044" s="1"/>
      <c r="K1044" s="1"/>
      <c r="L1044" s="1"/>
      <c r="M1044" s="1"/>
      <c r="N1044" s="1"/>
      <c r="O1044" s="1"/>
      <c r="P1044" s="1"/>
      <c r="Q1044" s="1"/>
    </row>
    <row r="1045" spans="1:17" x14ac:dyDescent="0.35">
      <c r="A1045" s="1"/>
      <c r="B1045" s="1"/>
      <c r="C1045" s="1"/>
      <c r="D1045" s="1"/>
      <c r="E1045" s="1"/>
      <c r="F1045" s="1"/>
      <c r="G1045" s="1"/>
      <c r="H1045" s="1"/>
      <c r="I1045" s="1"/>
      <c r="J1045" s="1"/>
      <c r="K1045" s="1"/>
      <c r="L1045" s="1"/>
      <c r="M1045" s="1"/>
      <c r="N1045" s="1"/>
      <c r="O1045" s="1"/>
      <c r="P1045" s="1"/>
      <c r="Q1045" s="1"/>
    </row>
    <row r="1046" spans="1:17" x14ac:dyDescent="0.35">
      <c r="A1046" s="1"/>
      <c r="B1046" s="1"/>
      <c r="C1046" s="1"/>
      <c r="D1046" s="1"/>
      <c r="E1046" s="1"/>
      <c r="F1046" s="1"/>
      <c r="G1046" s="1"/>
      <c r="H1046" s="1"/>
      <c r="I1046" s="1"/>
      <c r="J1046" s="1"/>
      <c r="K1046" s="1"/>
      <c r="L1046" s="1"/>
      <c r="M1046" s="1"/>
      <c r="N1046" s="1"/>
      <c r="O1046" s="1"/>
      <c r="P1046" s="1"/>
      <c r="Q1046" s="1"/>
    </row>
    <row r="1047" spans="1:17" x14ac:dyDescent="0.35">
      <c r="A1047" s="1"/>
      <c r="B1047" s="1"/>
      <c r="C1047" s="1"/>
      <c r="D1047" s="1"/>
      <c r="E1047" s="1"/>
      <c r="F1047" s="1"/>
      <c r="G1047" s="1"/>
      <c r="H1047" s="1"/>
      <c r="I1047" s="1"/>
      <c r="J1047" s="1"/>
      <c r="K1047" s="1"/>
      <c r="L1047" s="1"/>
      <c r="M1047" s="1"/>
      <c r="N1047" s="1"/>
      <c r="O1047" s="1"/>
      <c r="P1047" s="1"/>
      <c r="Q1047" s="1"/>
    </row>
    <row r="1048" spans="1:17" x14ac:dyDescent="0.35">
      <c r="A1048" s="1"/>
      <c r="B1048" s="1"/>
      <c r="C1048" s="1"/>
      <c r="D1048" s="1"/>
      <c r="E1048" s="1"/>
      <c r="F1048" s="1"/>
      <c r="G1048" s="1"/>
      <c r="H1048" s="1"/>
      <c r="I1048" s="1"/>
      <c r="J1048" s="1"/>
      <c r="K1048" s="1"/>
      <c r="L1048" s="1"/>
      <c r="M1048" s="1"/>
      <c r="N1048" s="1"/>
      <c r="O1048" s="1"/>
      <c r="P1048" s="1"/>
      <c r="Q1048" s="1"/>
    </row>
    <row r="1049" spans="1:17" x14ac:dyDescent="0.35">
      <c r="A1049" s="1"/>
      <c r="B1049" s="1"/>
      <c r="C1049" s="1"/>
      <c r="D1049" s="1"/>
      <c r="E1049" s="1"/>
      <c r="F1049" s="1"/>
      <c r="G1049" s="1"/>
      <c r="H1049" s="1"/>
      <c r="I1049" s="1"/>
      <c r="J1049" s="1"/>
      <c r="K1049" s="1"/>
      <c r="L1049" s="1"/>
      <c r="M1049" s="1"/>
      <c r="N1049" s="1"/>
      <c r="O1049" s="1"/>
      <c r="P1049" s="1"/>
      <c r="Q1049" s="1"/>
    </row>
    <row r="1050" spans="1:17" x14ac:dyDescent="0.35">
      <c r="A1050" s="1"/>
      <c r="B1050" s="1"/>
      <c r="C1050" s="1"/>
      <c r="D1050" s="1"/>
      <c r="E1050" s="1"/>
      <c r="F1050" s="1"/>
      <c r="G1050" s="1"/>
      <c r="H1050" s="1"/>
      <c r="I1050" s="1"/>
      <c r="J1050" s="1"/>
      <c r="K1050" s="1"/>
      <c r="L1050" s="1"/>
      <c r="M1050" s="1"/>
      <c r="N1050" s="1"/>
      <c r="O1050" s="1"/>
      <c r="P1050" s="1"/>
      <c r="Q1050" s="1"/>
    </row>
    <row r="1051" spans="1:17" x14ac:dyDescent="0.35">
      <c r="A1051" s="1"/>
      <c r="B1051" s="1"/>
      <c r="C1051" s="1"/>
      <c r="D1051" s="1"/>
      <c r="E1051" s="1"/>
      <c r="F1051" s="1"/>
      <c r="G1051" s="1"/>
      <c r="H1051" s="1"/>
      <c r="I1051" s="1"/>
      <c r="J1051" s="1"/>
      <c r="K1051" s="1"/>
      <c r="L1051" s="1"/>
      <c r="M1051" s="1"/>
      <c r="N1051" s="1"/>
      <c r="O1051" s="1"/>
      <c r="P1051" s="1"/>
      <c r="Q1051" s="1"/>
    </row>
    <row r="1052" spans="1:17" x14ac:dyDescent="0.35">
      <c r="A1052" s="1"/>
      <c r="B1052" s="1"/>
      <c r="C1052" s="1"/>
      <c r="D1052" s="1"/>
      <c r="E1052" s="1"/>
      <c r="F1052" s="1"/>
      <c r="G1052" s="1"/>
      <c r="H1052" s="1"/>
      <c r="I1052" s="1"/>
      <c r="J1052" s="1"/>
      <c r="K1052" s="1"/>
      <c r="L1052" s="1"/>
      <c r="M1052" s="1"/>
      <c r="N1052" s="1"/>
      <c r="O1052" s="1"/>
      <c r="P1052" s="1"/>
      <c r="Q1052" s="1"/>
    </row>
    <row r="1053" spans="1:17" x14ac:dyDescent="0.35">
      <c r="A1053" s="1"/>
      <c r="B1053" s="1"/>
      <c r="C1053" s="1"/>
      <c r="D1053" s="1"/>
      <c r="E1053" s="1"/>
      <c r="F1053" s="1"/>
      <c r="G1053" s="1"/>
      <c r="H1053" s="1"/>
      <c r="I1053" s="1"/>
      <c r="J1053" s="1"/>
      <c r="K1053" s="1"/>
      <c r="L1053" s="1"/>
      <c r="M1053" s="1"/>
      <c r="N1053" s="1"/>
      <c r="O1053" s="1"/>
      <c r="P1053" s="1"/>
      <c r="Q1053" s="1"/>
    </row>
    <row r="1054" spans="1:17" x14ac:dyDescent="0.35">
      <c r="A1054" s="1"/>
      <c r="B1054" s="1"/>
      <c r="C1054" s="1"/>
      <c r="D1054" s="1"/>
      <c r="E1054" s="1"/>
      <c r="F1054" s="1"/>
      <c r="G1054" s="1"/>
      <c r="H1054" s="1"/>
      <c r="I1054" s="1"/>
      <c r="J1054" s="1"/>
      <c r="K1054" s="1"/>
      <c r="L1054" s="1"/>
      <c r="M1054" s="1"/>
      <c r="N1054" s="1"/>
      <c r="O1054" s="1"/>
      <c r="P1054" s="1"/>
      <c r="Q1054" s="1"/>
    </row>
    <row r="1055" spans="1:17" x14ac:dyDescent="0.35">
      <c r="A1055" s="1"/>
      <c r="B1055" s="1"/>
      <c r="C1055" s="1"/>
      <c r="D1055" s="1"/>
      <c r="E1055" s="1"/>
      <c r="F1055" s="1"/>
      <c r="G1055" s="1"/>
      <c r="H1055" s="1"/>
      <c r="I1055" s="1"/>
      <c r="J1055" s="1"/>
      <c r="K1055" s="1"/>
      <c r="L1055" s="1"/>
      <c r="M1055" s="1"/>
      <c r="N1055" s="1"/>
      <c r="O1055" s="1"/>
      <c r="P1055" s="1"/>
      <c r="Q1055" s="1"/>
    </row>
    <row r="1056" spans="1:17" x14ac:dyDescent="0.35">
      <c r="A1056" s="1"/>
      <c r="B1056" s="1"/>
      <c r="C1056" s="1"/>
      <c r="D1056" s="1"/>
      <c r="E1056" s="1"/>
      <c r="F1056" s="1"/>
      <c r="G1056" s="1"/>
      <c r="H1056" s="1"/>
      <c r="I1056" s="1"/>
      <c r="J1056" s="1"/>
      <c r="K1056" s="1"/>
      <c r="L1056" s="1"/>
      <c r="M1056" s="1"/>
      <c r="N1056" s="1"/>
      <c r="O1056" s="1"/>
      <c r="P1056" s="1"/>
      <c r="Q1056" s="1"/>
    </row>
    <row r="1057" spans="1:17" x14ac:dyDescent="0.35">
      <c r="A1057" s="1"/>
      <c r="B1057" s="1"/>
      <c r="C1057" s="1"/>
      <c r="D1057" s="1"/>
      <c r="E1057" s="1"/>
      <c r="F1057" s="1"/>
      <c r="G1057" s="1"/>
      <c r="H1057" s="1"/>
      <c r="I1057" s="1"/>
      <c r="J1057" s="1"/>
      <c r="K1057" s="1"/>
      <c r="L1057" s="1"/>
      <c r="M1057" s="1"/>
      <c r="N1057" s="1"/>
      <c r="O1057" s="1"/>
      <c r="P1057" s="1"/>
      <c r="Q1057" s="1"/>
    </row>
    <row r="1058" spans="1:17" x14ac:dyDescent="0.35">
      <c r="A1058" s="1"/>
      <c r="B1058" s="1"/>
      <c r="C1058" s="1"/>
      <c r="D1058" s="1"/>
      <c r="E1058" s="1"/>
      <c r="F1058" s="1"/>
      <c r="G1058" s="1"/>
      <c r="H1058" s="1"/>
      <c r="I1058" s="1"/>
      <c r="J1058" s="1"/>
      <c r="K1058" s="1"/>
      <c r="L1058" s="1"/>
      <c r="M1058" s="1"/>
      <c r="N1058" s="1"/>
      <c r="O1058" s="1"/>
      <c r="P1058" s="1"/>
      <c r="Q1058" s="1"/>
    </row>
    <row r="1059" spans="1:17" x14ac:dyDescent="0.35">
      <c r="A1059" s="1"/>
      <c r="B1059" s="1"/>
      <c r="C1059" s="1"/>
      <c r="D1059" s="1"/>
      <c r="E1059" s="1"/>
      <c r="F1059" s="1"/>
      <c r="G1059" s="1"/>
      <c r="H1059" s="1"/>
      <c r="I1059" s="1"/>
      <c r="J1059" s="1"/>
      <c r="K1059" s="1"/>
      <c r="L1059" s="1"/>
      <c r="M1059" s="1"/>
      <c r="N1059" s="1"/>
      <c r="O1059" s="1"/>
      <c r="P1059" s="1"/>
      <c r="Q1059" s="1"/>
    </row>
    <row r="1060" spans="1:17" x14ac:dyDescent="0.35">
      <c r="A1060" s="1"/>
      <c r="B1060" s="1"/>
      <c r="C1060" s="1"/>
      <c r="D1060" s="1"/>
      <c r="E1060" s="1"/>
      <c r="F1060" s="1"/>
      <c r="G1060" s="1"/>
      <c r="H1060" s="1"/>
      <c r="I1060" s="1"/>
      <c r="J1060" s="1"/>
      <c r="K1060" s="1"/>
      <c r="L1060" s="1"/>
      <c r="M1060" s="1"/>
      <c r="N1060" s="1"/>
      <c r="O1060" s="1"/>
      <c r="P1060" s="1"/>
      <c r="Q1060" s="1"/>
    </row>
    <row r="1061" spans="1:17" x14ac:dyDescent="0.35">
      <c r="A1061" s="1"/>
      <c r="B1061" s="1"/>
      <c r="C1061" s="1"/>
      <c r="D1061" s="1"/>
      <c r="E1061" s="1"/>
      <c r="F1061" s="1"/>
      <c r="G1061" s="1"/>
      <c r="H1061" s="1"/>
      <c r="I1061" s="1"/>
      <c r="J1061" s="1"/>
      <c r="K1061" s="1"/>
      <c r="L1061" s="1"/>
      <c r="M1061" s="1"/>
      <c r="N1061" s="1"/>
      <c r="O1061" s="1"/>
      <c r="P1061" s="1"/>
      <c r="Q1061" s="1"/>
    </row>
    <row r="1062" spans="1:17" x14ac:dyDescent="0.35">
      <c r="A1062" s="1"/>
      <c r="B1062" s="1"/>
      <c r="C1062" s="1"/>
      <c r="D1062" s="1"/>
      <c r="E1062" s="1"/>
      <c r="F1062" s="1"/>
      <c r="G1062" s="1"/>
      <c r="H1062" s="1"/>
      <c r="I1062" s="1"/>
      <c r="J1062" s="1"/>
      <c r="K1062" s="1"/>
      <c r="L1062" s="1"/>
      <c r="M1062" s="1"/>
      <c r="N1062" s="1"/>
      <c r="O1062" s="1"/>
      <c r="P1062" s="1"/>
      <c r="Q1062" s="1"/>
    </row>
    <row r="1063" spans="1:17" x14ac:dyDescent="0.35">
      <c r="A1063" s="1"/>
      <c r="B1063" s="1"/>
      <c r="C1063" s="1"/>
      <c r="D1063" s="1"/>
      <c r="E1063" s="1"/>
      <c r="F1063" s="1"/>
      <c r="G1063" s="1"/>
      <c r="H1063" s="1"/>
      <c r="I1063" s="1"/>
      <c r="J1063" s="1"/>
      <c r="K1063" s="1"/>
      <c r="L1063" s="1"/>
      <c r="M1063" s="1"/>
      <c r="N1063" s="1"/>
      <c r="O1063" s="1"/>
      <c r="P1063" s="1"/>
      <c r="Q1063" s="1"/>
    </row>
    <row r="1064" spans="1:17" x14ac:dyDescent="0.35">
      <c r="A1064" s="1"/>
      <c r="B1064" s="1"/>
      <c r="C1064" s="1"/>
      <c r="D1064" s="1"/>
      <c r="E1064" s="1"/>
      <c r="F1064" s="1"/>
      <c r="G1064" s="1"/>
      <c r="H1064" s="1"/>
      <c r="I1064" s="1"/>
      <c r="J1064" s="1"/>
      <c r="K1064" s="1"/>
      <c r="L1064" s="1"/>
      <c r="M1064" s="1"/>
      <c r="N1064" s="1"/>
      <c r="O1064" s="1"/>
      <c r="P1064" s="1"/>
      <c r="Q1064" s="1"/>
    </row>
    <row r="1065" spans="1:17" x14ac:dyDescent="0.35">
      <c r="A1065" s="1"/>
      <c r="B1065" s="1"/>
      <c r="C1065" s="1"/>
      <c r="D1065" s="1"/>
      <c r="E1065" s="1"/>
      <c r="F1065" s="1"/>
      <c r="G1065" s="1"/>
      <c r="H1065" s="1"/>
      <c r="I1065" s="1"/>
      <c r="J1065" s="1"/>
      <c r="K1065" s="1"/>
      <c r="L1065" s="1"/>
      <c r="M1065" s="1"/>
      <c r="N1065" s="1"/>
      <c r="O1065" s="1"/>
      <c r="P1065" s="1"/>
      <c r="Q1065" s="1"/>
    </row>
    <row r="1066" spans="1:17" x14ac:dyDescent="0.35">
      <c r="A1066" s="1"/>
      <c r="B1066" s="1"/>
      <c r="C1066" s="1"/>
      <c r="D1066" s="1"/>
      <c r="E1066" s="1"/>
      <c r="F1066" s="1"/>
      <c r="G1066" s="1"/>
      <c r="H1066" s="1"/>
      <c r="I1066" s="1"/>
      <c r="J1066" s="1"/>
      <c r="K1066" s="1"/>
      <c r="L1066" s="1"/>
      <c r="M1066" s="1"/>
      <c r="N1066" s="1"/>
      <c r="O1066" s="1"/>
      <c r="P1066" s="1"/>
      <c r="Q1066" s="1"/>
    </row>
    <row r="1067" spans="1:17" x14ac:dyDescent="0.35">
      <c r="A1067" s="1"/>
      <c r="B1067" s="1"/>
      <c r="C1067" s="1"/>
      <c r="D1067" s="1"/>
      <c r="E1067" s="1"/>
      <c r="F1067" s="1"/>
      <c r="G1067" s="1"/>
      <c r="H1067" s="1"/>
      <c r="I1067" s="1"/>
      <c r="J1067" s="1"/>
      <c r="K1067" s="1"/>
      <c r="L1067" s="1"/>
      <c r="M1067" s="1"/>
      <c r="N1067" s="1"/>
      <c r="O1067" s="1"/>
      <c r="P1067" s="1"/>
      <c r="Q1067" s="1"/>
    </row>
    <row r="1068" spans="1:17" x14ac:dyDescent="0.35">
      <c r="A1068" s="1"/>
      <c r="B1068" s="1"/>
      <c r="C1068" s="1"/>
      <c r="D1068" s="1"/>
      <c r="E1068" s="1"/>
      <c r="F1068" s="1"/>
      <c r="G1068" s="1"/>
      <c r="H1068" s="1"/>
      <c r="I1068" s="1"/>
      <c r="J1068" s="1"/>
      <c r="K1068" s="1"/>
      <c r="L1068" s="1"/>
      <c r="M1068" s="1"/>
      <c r="N1068" s="1"/>
      <c r="O1068" s="1"/>
      <c r="P1068" s="1"/>
      <c r="Q1068" s="1"/>
    </row>
    <row r="1069" spans="1:17" x14ac:dyDescent="0.35">
      <c r="A1069" s="1"/>
      <c r="B1069" s="1"/>
      <c r="C1069" s="1"/>
      <c r="D1069" s="1"/>
      <c r="E1069" s="1"/>
      <c r="F1069" s="1"/>
      <c r="G1069" s="1"/>
      <c r="H1069" s="1"/>
      <c r="I1069" s="1"/>
      <c r="J1069" s="1"/>
      <c r="K1069" s="1"/>
      <c r="L1069" s="1"/>
      <c r="M1069" s="1"/>
      <c r="N1069" s="1"/>
      <c r="O1069" s="1"/>
      <c r="P1069" s="1"/>
      <c r="Q1069" s="1"/>
    </row>
    <row r="1070" spans="1:17" x14ac:dyDescent="0.35">
      <c r="A1070" s="1"/>
      <c r="B1070" s="1"/>
      <c r="C1070" s="1"/>
      <c r="D1070" s="1"/>
      <c r="E1070" s="1"/>
      <c r="F1070" s="1"/>
      <c r="G1070" s="1"/>
      <c r="H1070" s="1"/>
      <c r="I1070" s="1"/>
      <c r="J1070" s="1"/>
      <c r="K1070" s="1"/>
      <c r="L1070" s="1"/>
      <c r="M1070" s="1"/>
      <c r="N1070" s="1"/>
      <c r="O1070" s="1"/>
      <c r="P1070" s="1"/>
      <c r="Q1070" s="1"/>
    </row>
    <row r="1071" spans="1:17" x14ac:dyDescent="0.35">
      <c r="A1071" s="1"/>
      <c r="B1071" s="1"/>
      <c r="C1071" s="1"/>
      <c r="D1071" s="1"/>
      <c r="E1071" s="1"/>
      <c r="F1071" s="1"/>
      <c r="G1071" s="1"/>
      <c r="H1071" s="1"/>
      <c r="I1071" s="1"/>
      <c r="J1071" s="1"/>
      <c r="K1071" s="1"/>
      <c r="L1071" s="1"/>
      <c r="M1071" s="1"/>
      <c r="N1071" s="1"/>
      <c r="O1071" s="1"/>
      <c r="P1071" s="1"/>
      <c r="Q1071" s="1"/>
    </row>
    <row r="1072" spans="1:17" x14ac:dyDescent="0.35">
      <c r="A1072" s="1"/>
      <c r="B1072" s="1"/>
      <c r="C1072" s="1"/>
      <c r="D1072" s="1"/>
      <c r="E1072" s="1"/>
      <c r="F1072" s="1"/>
      <c r="G1072" s="1"/>
      <c r="H1072" s="1"/>
      <c r="I1072" s="1"/>
      <c r="J1072" s="1"/>
      <c r="K1072" s="1"/>
      <c r="L1072" s="1"/>
      <c r="M1072" s="1"/>
      <c r="N1072" s="1"/>
      <c r="O1072" s="1"/>
      <c r="P1072" s="1"/>
      <c r="Q1072" s="1"/>
    </row>
    <row r="1073" spans="1:17" x14ac:dyDescent="0.35">
      <c r="A1073" s="1"/>
      <c r="B1073" s="1"/>
      <c r="C1073" s="1"/>
      <c r="D1073" s="1"/>
      <c r="E1073" s="1"/>
      <c r="F1073" s="1"/>
      <c r="G1073" s="1"/>
      <c r="H1073" s="1"/>
      <c r="I1073" s="1"/>
      <c r="J1073" s="1"/>
      <c r="K1073" s="1"/>
      <c r="L1073" s="1"/>
      <c r="M1073" s="1"/>
      <c r="N1073" s="1"/>
      <c r="O1073" s="1"/>
      <c r="P1073" s="1"/>
      <c r="Q1073" s="1"/>
    </row>
    <row r="1074" spans="1:17" x14ac:dyDescent="0.35">
      <c r="A1074" s="1"/>
      <c r="B1074" s="1"/>
      <c r="C1074" s="1"/>
      <c r="D1074" s="1"/>
      <c r="E1074" s="1"/>
      <c r="F1074" s="1"/>
      <c r="G1074" s="1"/>
      <c r="H1074" s="1"/>
      <c r="I1074" s="1"/>
      <c r="J1074" s="1"/>
      <c r="K1074" s="1"/>
      <c r="L1074" s="1"/>
      <c r="M1074" s="1"/>
      <c r="N1074" s="1"/>
      <c r="O1074" s="1"/>
      <c r="P1074" s="1"/>
      <c r="Q1074" s="1"/>
    </row>
    <row r="1075" spans="1:17" x14ac:dyDescent="0.35">
      <c r="A1075" s="1"/>
      <c r="B1075" s="1"/>
      <c r="C1075" s="1"/>
      <c r="D1075" s="1"/>
      <c r="E1075" s="1"/>
      <c r="F1075" s="1"/>
      <c r="G1075" s="1"/>
      <c r="H1075" s="1"/>
      <c r="I1075" s="1"/>
      <c r="J1075" s="1"/>
      <c r="K1075" s="1"/>
      <c r="L1075" s="1"/>
      <c r="M1075" s="1"/>
      <c r="N1075" s="1"/>
      <c r="O1075" s="1"/>
      <c r="P1075" s="1"/>
      <c r="Q1075" s="1"/>
    </row>
    <row r="1076" spans="1:17" x14ac:dyDescent="0.35">
      <c r="A1076" s="1"/>
      <c r="B1076" s="1"/>
      <c r="C1076" s="1"/>
      <c r="D1076" s="1"/>
      <c r="E1076" s="1"/>
      <c r="F1076" s="1"/>
      <c r="G1076" s="1"/>
      <c r="H1076" s="1"/>
      <c r="I1076" s="1"/>
      <c r="J1076" s="1"/>
      <c r="K1076" s="1"/>
      <c r="L1076" s="1"/>
      <c r="M1076" s="1"/>
      <c r="N1076" s="1"/>
      <c r="O1076" s="1"/>
      <c r="P1076" s="1"/>
      <c r="Q1076" s="1"/>
    </row>
    <row r="1077" spans="1:17" x14ac:dyDescent="0.35">
      <c r="A1077" s="1"/>
      <c r="B1077" s="1"/>
      <c r="C1077" s="1"/>
      <c r="D1077" s="1"/>
      <c r="E1077" s="1"/>
      <c r="F1077" s="1"/>
      <c r="G1077" s="1"/>
      <c r="H1077" s="1"/>
      <c r="I1077" s="1"/>
      <c r="J1077" s="1"/>
      <c r="K1077" s="1"/>
      <c r="L1077" s="1"/>
      <c r="M1077" s="1"/>
      <c r="N1077" s="1"/>
      <c r="O1077" s="1"/>
      <c r="P1077" s="1"/>
      <c r="Q1077" s="1"/>
    </row>
    <row r="1078" spans="1:17" x14ac:dyDescent="0.35">
      <c r="A1078" s="1"/>
      <c r="B1078" s="1"/>
      <c r="C1078" s="1"/>
      <c r="D1078" s="1"/>
      <c r="E1078" s="1"/>
      <c r="F1078" s="1"/>
      <c r="G1078" s="1"/>
      <c r="H1078" s="1"/>
      <c r="I1078" s="1"/>
      <c r="J1078" s="1"/>
      <c r="K1078" s="1"/>
      <c r="L1078" s="1"/>
      <c r="M1078" s="1"/>
      <c r="N1078" s="1"/>
      <c r="O1078" s="1"/>
      <c r="P1078" s="1"/>
      <c r="Q1078" s="1"/>
    </row>
    <row r="1079" spans="1:17" x14ac:dyDescent="0.35">
      <c r="A1079" s="1"/>
      <c r="B1079" s="1"/>
      <c r="C1079" s="1"/>
      <c r="D1079" s="1"/>
      <c r="E1079" s="1"/>
      <c r="F1079" s="1"/>
      <c r="G1079" s="1"/>
      <c r="H1079" s="1"/>
      <c r="I1079" s="1"/>
      <c r="J1079" s="1"/>
      <c r="K1079" s="1"/>
      <c r="L1079" s="1"/>
      <c r="M1079" s="1"/>
      <c r="N1079" s="1"/>
      <c r="O1079" s="1"/>
      <c r="P1079" s="1"/>
      <c r="Q1079" s="1"/>
    </row>
    <row r="1080" spans="1:17" x14ac:dyDescent="0.35">
      <c r="A1080" s="1"/>
      <c r="B1080" s="1"/>
      <c r="C1080" s="1"/>
      <c r="D1080" s="1"/>
      <c r="E1080" s="1"/>
      <c r="F1080" s="1"/>
      <c r="G1080" s="1"/>
      <c r="H1080" s="1"/>
      <c r="I1080" s="1"/>
      <c r="J1080" s="1"/>
      <c r="K1080" s="1"/>
      <c r="L1080" s="1"/>
      <c r="M1080" s="1"/>
      <c r="N1080" s="1"/>
      <c r="O1080" s="1"/>
      <c r="P1080" s="1"/>
      <c r="Q1080" s="1"/>
    </row>
    <row r="1081" spans="1:17" x14ac:dyDescent="0.35">
      <c r="A1081" s="1"/>
      <c r="B1081" s="1"/>
      <c r="C1081" s="1"/>
      <c r="D1081" s="1"/>
      <c r="E1081" s="1"/>
      <c r="F1081" s="1"/>
      <c r="G1081" s="1"/>
      <c r="H1081" s="1"/>
      <c r="I1081" s="1"/>
      <c r="J1081" s="1"/>
      <c r="K1081" s="1"/>
      <c r="L1081" s="1"/>
      <c r="M1081" s="1"/>
      <c r="N1081" s="1"/>
      <c r="O1081" s="1"/>
      <c r="P1081" s="1"/>
      <c r="Q1081" s="1"/>
    </row>
    <row r="1082" spans="1:17" x14ac:dyDescent="0.35">
      <c r="A1082" s="1"/>
      <c r="B1082" s="1"/>
      <c r="C1082" s="1"/>
      <c r="D1082" s="1"/>
      <c r="E1082" s="1"/>
      <c r="F1082" s="1"/>
      <c r="G1082" s="1"/>
      <c r="H1082" s="1"/>
      <c r="I1082" s="1"/>
      <c r="J1082" s="1"/>
      <c r="K1082" s="1"/>
      <c r="L1082" s="1"/>
      <c r="M1082" s="1"/>
      <c r="N1082" s="1"/>
      <c r="O1082" s="1"/>
      <c r="P1082" s="1"/>
      <c r="Q1082" s="1"/>
    </row>
    <row r="1083" spans="1:17" x14ac:dyDescent="0.35">
      <c r="A1083" s="1"/>
      <c r="B1083" s="1"/>
      <c r="C1083" s="1"/>
      <c r="D1083" s="1"/>
      <c r="E1083" s="1"/>
      <c r="F1083" s="1"/>
      <c r="G1083" s="1"/>
      <c r="H1083" s="1"/>
      <c r="I1083" s="1"/>
      <c r="J1083" s="1"/>
      <c r="K1083" s="1"/>
      <c r="L1083" s="1"/>
      <c r="M1083" s="1"/>
      <c r="N1083" s="1"/>
      <c r="O1083" s="1"/>
      <c r="P1083" s="1"/>
      <c r="Q1083" s="1"/>
    </row>
    <row r="1084" spans="1:17" x14ac:dyDescent="0.35">
      <c r="A1084" s="1"/>
      <c r="B1084" s="1"/>
      <c r="C1084" s="1"/>
      <c r="D1084" s="1"/>
      <c r="E1084" s="1"/>
      <c r="F1084" s="1"/>
      <c r="G1084" s="1"/>
      <c r="H1084" s="1"/>
      <c r="I1084" s="1"/>
      <c r="J1084" s="1"/>
      <c r="K1084" s="1"/>
      <c r="L1084" s="1"/>
      <c r="M1084" s="1"/>
      <c r="N1084" s="1"/>
      <c r="O1084" s="1"/>
      <c r="P1084" s="1"/>
      <c r="Q1084" s="1"/>
    </row>
    <row r="1085" spans="1:17" x14ac:dyDescent="0.35">
      <c r="A1085" s="1"/>
      <c r="B1085" s="1"/>
      <c r="C1085" s="1"/>
      <c r="D1085" s="1"/>
      <c r="E1085" s="1"/>
      <c r="F1085" s="1"/>
      <c r="G1085" s="1"/>
      <c r="H1085" s="1"/>
      <c r="I1085" s="1"/>
      <c r="J1085" s="1"/>
      <c r="K1085" s="1"/>
      <c r="L1085" s="1"/>
      <c r="M1085" s="1"/>
      <c r="N1085" s="1"/>
      <c r="O1085" s="1"/>
      <c r="P1085" s="1"/>
      <c r="Q1085" s="1"/>
    </row>
    <row r="1086" spans="1:17" x14ac:dyDescent="0.35">
      <c r="A1086" s="1"/>
      <c r="B1086" s="1"/>
      <c r="C1086" s="1"/>
      <c r="D1086" s="1"/>
      <c r="E1086" s="1"/>
      <c r="F1086" s="1"/>
      <c r="G1086" s="1"/>
      <c r="H1086" s="1"/>
      <c r="I1086" s="1"/>
      <c r="J1086" s="1"/>
      <c r="K1086" s="1"/>
      <c r="L1086" s="1"/>
      <c r="M1086" s="1"/>
      <c r="N1086" s="1"/>
      <c r="O1086" s="1"/>
      <c r="P1086" s="1"/>
      <c r="Q1086" s="1"/>
    </row>
    <row r="1087" spans="1:17" x14ac:dyDescent="0.35">
      <c r="A1087" s="1"/>
      <c r="B1087" s="1"/>
      <c r="C1087" s="1"/>
      <c r="D1087" s="1"/>
      <c r="E1087" s="1"/>
      <c r="F1087" s="1"/>
      <c r="G1087" s="1"/>
      <c r="H1087" s="1"/>
      <c r="I1087" s="1"/>
      <c r="J1087" s="1"/>
      <c r="K1087" s="1"/>
      <c r="L1087" s="1"/>
      <c r="M1087" s="1"/>
      <c r="N1087" s="1"/>
      <c r="O1087" s="1"/>
      <c r="P1087" s="1"/>
      <c r="Q1087" s="1"/>
    </row>
    <row r="1088" spans="1:17" x14ac:dyDescent="0.35">
      <c r="A1088" s="1"/>
      <c r="B1088" s="1"/>
      <c r="C1088" s="1"/>
      <c r="D1088" s="1"/>
      <c r="E1088" s="1"/>
      <c r="F1088" s="1"/>
      <c r="G1088" s="1"/>
      <c r="H1088" s="1"/>
      <c r="I1088" s="1"/>
      <c r="J1088" s="1"/>
      <c r="K1088" s="1"/>
      <c r="L1088" s="1"/>
      <c r="M1088" s="1"/>
      <c r="N1088" s="1"/>
      <c r="O1088" s="1"/>
      <c r="P1088" s="1"/>
      <c r="Q1088" s="1"/>
    </row>
    <row r="1089" spans="1:17" x14ac:dyDescent="0.35">
      <c r="A1089" s="1"/>
      <c r="B1089" s="1"/>
      <c r="C1089" s="1"/>
      <c r="D1089" s="1"/>
      <c r="E1089" s="1"/>
      <c r="F1089" s="1"/>
      <c r="G1089" s="1"/>
      <c r="H1089" s="1"/>
      <c r="I1089" s="1"/>
      <c r="J1089" s="1"/>
      <c r="K1089" s="1"/>
      <c r="L1089" s="1"/>
      <c r="M1089" s="1"/>
      <c r="N1089" s="1"/>
      <c r="O1089" s="1"/>
      <c r="P1089" s="1"/>
      <c r="Q1089" s="1"/>
    </row>
    <row r="1090" spans="1:17" x14ac:dyDescent="0.35">
      <c r="A1090" s="1"/>
      <c r="B1090" s="1"/>
      <c r="C1090" s="1"/>
      <c r="D1090" s="1"/>
      <c r="E1090" s="1"/>
      <c r="F1090" s="1"/>
      <c r="G1090" s="1"/>
      <c r="H1090" s="1"/>
      <c r="I1090" s="1"/>
      <c r="J1090" s="1"/>
      <c r="K1090" s="1"/>
      <c r="L1090" s="1"/>
      <c r="M1090" s="1"/>
      <c r="N1090" s="1"/>
      <c r="O1090" s="1"/>
      <c r="P1090" s="1"/>
      <c r="Q1090" s="1"/>
    </row>
    <row r="1091" spans="1:17" x14ac:dyDescent="0.35">
      <c r="A1091" s="1"/>
      <c r="B1091" s="1"/>
      <c r="C1091" s="1"/>
      <c r="D1091" s="1"/>
      <c r="E1091" s="1"/>
      <c r="F1091" s="1"/>
      <c r="G1091" s="1"/>
      <c r="H1091" s="1"/>
      <c r="I1091" s="1"/>
      <c r="J1091" s="1"/>
      <c r="K1091" s="1"/>
      <c r="L1091" s="1"/>
      <c r="M1091" s="1"/>
      <c r="N1091" s="1"/>
      <c r="O1091" s="1"/>
      <c r="P1091" s="1"/>
      <c r="Q1091" s="1"/>
    </row>
    <row r="1092" spans="1:17" x14ac:dyDescent="0.35">
      <c r="A1092" s="1"/>
      <c r="B1092" s="1"/>
      <c r="C1092" s="1"/>
      <c r="D1092" s="1"/>
      <c r="E1092" s="1"/>
      <c r="F1092" s="1"/>
      <c r="G1092" s="1"/>
      <c r="H1092" s="1"/>
      <c r="I1092" s="1"/>
      <c r="J1092" s="1"/>
      <c r="K1092" s="1"/>
      <c r="L1092" s="1"/>
      <c r="M1092" s="1"/>
      <c r="N1092" s="1"/>
      <c r="O1092" s="1"/>
      <c r="P1092" s="1"/>
      <c r="Q1092" s="1"/>
    </row>
    <row r="1093" spans="1:17" x14ac:dyDescent="0.35">
      <c r="A1093" s="1"/>
      <c r="B1093" s="1"/>
      <c r="C1093" s="1"/>
      <c r="D1093" s="1"/>
      <c r="E1093" s="1"/>
      <c r="F1093" s="1"/>
      <c r="G1093" s="1"/>
      <c r="H1093" s="1"/>
      <c r="I1093" s="1"/>
      <c r="J1093" s="1"/>
      <c r="K1093" s="1"/>
      <c r="L1093" s="1"/>
      <c r="M1093" s="1"/>
      <c r="N1093" s="1"/>
      <c r="O1093" s="1"/>
      <c r="P1093" s="1"/>
      <c r="Q1093" s="1"/>
    </row>
    <row r="1094" spans="1:17" x14ac:dyDescent="0.35">
      <c r="A1094" s="1"/>
      <c r="B1094" s="1"/>
      <c r="C1094" s="1"/>
      <c r="D1094" s="1"/>
      <c r="E1094" s="1"/>
      <c r="F1094" s="1"/>
      <c r="G1094" s="1"/>
      <c r="H1094" s="1"/>
      <c r="I1094" s="1"/>
      <c r="J1094" s="1"/>
      <c r="K1094" s="1"/>
      <c r="L1094" s="1"/>
      <c r="M1094" s="1"/>
      <c r="N1094" s="1"/>
      <c r="O1094" s="1"/>
      <c r="P1094" s="1"/>
      <c r="Q1094" s="1"/>
    </row>
    <row r="1095" spans="1:17" x14ac:dyDescent="0.35">
      <c r="A1095" s="1"/>
      <c r="B1095" s="1"/>
      <c r="C1095" s="1"/>
      <c r="D1095" s="1"/>
      <c r="E1095" s="1"/>
      <c r="F1095" s="1"/>
      <c r="G1095" s="1"/>
      <c r="H1095" s="1"/>
      <c r="I1095" s="1"/>
      <c r="J1095" s="1"/>
      <c r="K1095" s="1"/>
      <c r="L1095" s="1"/>
      <c r="M1095" s="1"/>
      <c r="N1095" s="1"/>
      <c r="O1095" s="1"/>
      <c r="P1095" s="1"/>
      <c r="Q1095" s="1"/>
    </row>
    <row r="1096" spans="1:17" x14ac:dyDescent="0.35">
      <c r="A1096" s="1"/>
      <c r="B1096" s="1"/>
      <c r="C1096" s="1"/>
      <c r="D1096" s="1"/>
      <c r="E1096" s="1"/>
      <c r="F1096" s="1"/>
      <c r="G1096" s="1"/>
      <c r="H1096" s="1"/>
      <c r="I1096" s="1"/>
      <c r="J1096" s="1"/>
      <c r="K1096" s="1"/>
      <c r="L1096" s="1"/>
      <c r="M1096" s="1"/>
      <c r="N1096" s="1"/>
      <c r="O1096" s="1"/>
      <c r="P1096" s="1"/>
      <c r="Q1096" s="1"/>
    </row>
    <row r="1097" spans="1:17" x14ac:dyDescent="0.35">
      <c r="A1097" s="1"/>
      <c r="B1097" s="1"/>
      <c r="C1097" s="1"/>
      <c r="D1097" s="1"/>
      <c r="E1097" s="1"/>
      <c r="F1097" s="1"/>
      <c r="G1097" s="1"/>
      <c r="H1097" s="1"/>
      <c r="I1097" s="1"/>
      <c r="J1097" s="1"/>
      <c r="K1097" s="1"/>
      <c r="L1097" s="1"/>
      <c r="M1097" s="1"/>
      <c r="N1097" s="1"/>
      <c r="O1097" s="1"/>
      <c r="P1097" s="1"/>
      <c r="Q1097" s="1"/>
    </row>
    <row r="1098" spans="1:17" x14ac:dyDescent="0.35">
      <c r="A1098" s="1"/>
      <c r="B1098" s="1"/>
      <c r="C1098" s="1"/>
      <c r="D1098" s="1"/>
      <c r="E1098" s="1"/>
      <c r="F1098" s="1"/>
      <c r="G1098" s="1"/>
      <c r="H1098" s="1"/>
      <c r="I1098" s="1"/>
      <c r="J1098" s="1"/>
      <c r="K1098" s="1"/>
      <c r="L1098" s="1"/>
      <c r="M1098" s="1"/>
      <c r="N1098" s="1"/>
      <c r="O1098" s="1"/>
      <c r="P1098" s="1"/>
      <c r="Q1098" s="1"/>
    </row>
    <row r="1099" spans="1:17" x14ac:dyDescent="0.35">
      <c r="A1099" s="1"/>
      <c r="B1099" s="1"/>
      <c r="C1099" s="1"/>
      <c r="D1099" s="1"/>
      <c r="E1099" s="1"/>
      <c r="F1099" s="1"/>
      <c r="G1099" s="1"/>
      <c r="H1099" s="1"/>
      <c r="I1099" s="1"/>
      <c r="J1099" s="1"/>
      <c r="K1099" s="1"/>
      <c r="L1099" s="1"/>
      <c r="M1099" s="1"/>
      <c r="N1099" s="1"/>
      <c r="O1099" s="1"/>
      <c r="P1099" s="1"/>
      <c r="Q1099" s="1"/>
    </row>
    <row r="1100" spans="1:17" x14ac:dyDescent="0.35">
      <c r="A1100" s="1"/>
      <c r="B1100" s="1"/>
      <c r="C1100" s="1"/>
      <c r="D1100" s="1"/>
      <c r="E1100" s="1"/>
      <c r="F1100" s="1"/>
      <c r="G1100" s="1"/>
      <c r="H1100" s="1"/>
      <c r="I1100" s="1"/>
      <c r="J1100" s="1"/>
      <c r="K1100" s="1"/>
      <c r="L1100" s="1"/>
      <c r="M1100" s="1"/>
      <c r="N1100" s="1"/>
      <c r="O1100" s="1"/>
      <c r="P1100" s="1"/>
      <c r="Q1100" s="1"/>
    </row>
    <row r="1101" spans="1:17" x14ac:dyDescent="0.35">
      <c r="A1101" s="1"/>
      <c r="B1101" s="1"/>
      <c r="C1101" s="1"/>
      <c r="D1101" s="1"/>
      <c r="E1101" s="1"/>
      <c r="F1101" s="1"/>
      <c r="G1101" s="1"/>
      <c r="H1101" s="1"/>
      <c r="I1101" s="1"/>
      <c r="J1101" s="1"/>
      <c r="K1101" s="1"/>
      <c r="L1101" s="1"/>
      <c r="M1101" s="1"/>
      <c r="N1101" s="1"/>
      <c r="O1101" s="1"/>
      <c r="P1101" s="1"/>
      <c r="Q1101" s="1"/>
    </row>
    <row r="1102" spans="1:17" x14ac:dyDescent="0.35">
      <c r="A1102" s="1"/>
      <c r="B1102" s="1"/>
      <c r="C1102" s="1"/>
      <c r="D1102" s="1"/>
      <c r="E1102" s="1"/>
      <c r="F1102" s="1"/>
      <c r="G1102" s="1"/>
      <c r="H1102" s="1"/>
      <c r="I1102" s="1"/>
      <c r="J1102" s="1"/>
      <c r="K1102" s="1"/>
      <c r="L1102" s="1"/>
      <c r="M1102" s="1"/>
      <c r="N1102" s="1"/>
      <c r="O1102" s="1"/>
      <c r="P1102" s="1"/>
      <c r="Q1102" s="1"/>
    </row>
    <row r="1103" spans="1:17" x14ac:dyDescent="0.35">
      <c r="A1103" s="1"/>
      <c r="B1103" s="1"/>
      <c r="C1103" s="1"/>
      <c r="D1103" s="1"/>
      <c r="E1103" s="1"/>
      <c r="F1103" s="1"/>
      <c r="G1103" s="1"/>
      <c r="H1103" s="1"/>
      <c r="I1103" s="1"/>
      <c r="J1103" s="1"/>
      <c r="K1103" s="1"/>
      <c r="L1103" s="1"/>
      <c r="M1103" s="1"/>
      <c r="N1103" s="1"/>
      <c r="O1103" s="1"/>
      <c r="P1103" s="1"/>
      <c r="Q1103" s="1"/>
    </row>
    <row r="1104" spans="1:17" x14ac:dyDescent="0.35">
      <c r="A1104" s="1"/>
      <c r="B1104" s="1"/>
      <c r="C1104" s="1"/>
      <c r="D1104" s="1"/>
      <c r="E1104" s="1"/>
      <c r="F1104" s="1"/>
      <c r="G1104" s="1"/>
      <c r="H1104" s="1"/>
      <c r="I1104" s="1"/>
      <c r="J1104" s="1"/>
      <c r="K1104" s="1"/>
      <c r="L1104" s="1"/>
      <c r="M1104" s="1"/>
      <c r="N1104" s="1"/>
      <c r="O1104" s="1"/>
      <c r="P1104" s="1"/>
      <c r="Q1104" s="1"/>
    </row>
    <row r="1105" spans="1:17" x14ac:dyDescent="0.35">
      <c r="A1105" s="1"/>
      <c r="B1105" s="1"/>
      <c r="C1105" s="1"/>
      <c r="D1105" s="1"/>
      <c r="E1105" s="1"/>
      <c r="F1105" s="1"/>
      <c r="G1105" s="1"/>
      <c r="H1105" s="1"/>
      <c r="I1105" s="1"/>
      <c r="J1105" s="1"/>
      <c r="K1105" s="1"/>
      <c r="L1105" s="1"/>
      <c r="M1105" s="1"/>
      <c r="N1105" s="1"/>
      <c r="O1105" s="1"/>
      <c r="P1105" s="1"/>
      <c r="Q1105" s="1"/>
    </row>
    <row r="1106" spans="1:17" x14ac:dyDescent="0.35">
      <c r="A1106" s="1"/>
      <c r="B1106" s="1"/>
      <c r="C1106" s="1"/>
      <c r="D1106" s="1"/>
      <c r="E1106" s="1"/>
      <c r="F1106" s="1"/>
      <c r="G1106" s="1"/>
      <c r="H1106" s="1"/>
      <c r="I1106" s="1"/>
      <c r="J1106" s="1"/>
      <c r="K1106" s="1"/>
      <c r="L1106" s="1"/>
      <c r="M1106" s="1"/>
      <c r="N1106" s="1"/>
      <c r="O1106" s="1"/>
      <c r="P1106" s="1"/>
      <c r="Q1106" s="1"/>
    </row>
    <row r="1107" spans="1:17" x14ac:dyDescent="0.35">
      <c r="A1107" s="1"/>
      <c r="B1107" s="1"/>
      <c r="C1107" s="1"/>
      <c r="D1107" s="1"/>
      <c r="E1107" s="1"/>
      <c r="F1107" s="1"/>
      <c r="G1107" s="1"/>
      <c r="H1107" s="1"/>
      <c r="I1107" s="1"/>
      <c r="J1107" s="1"/>
      <c r="K1107" s="1"/>
      <c r="L1107" s="1"/>
      <c r="M1107" s="1"/>
      <c r="N1107" s="1"/>
      <c r="O1107" s="1"/>
      <c r="P1107" s="1"/>
      <c r="Q1107" s="1"/>
    </row>
    <row r="1108" spans="1:17" x14ac:dyDescent="0.35">
      <c r="A1108" s="1"/>
      <c r="B1108" s="1"/>
      <c r="C1108" s="1"/>
      <c r="D1108" s="1"/>
      <c r="E1108" s="1"/>
      <c r="F1108" s="1"/>
      <c r="G1108" s="1"/>
      <c r="H1108" s="1"/>
      <c r="I1108" s="1"/>
      <c r="J1108" s="1"/>
      <c r="K1108" s="1"/>
      <c r="L1108" s="1"/>
      <c r="M1108" s="1"/>
      <c r="N1108" s="1"/>
      <c r="O1108" s="1"/>
      <c r="P1108" s="1"/>
      <c r="Q1108" s="1"/>
    </row>
    <row r="1109" spans="1:17" x14ac:dyDescent="0.35">
      <c r="A1109" s="1"/>
      <c r="B1109" s="1"/>
      <c r="C1109" s="1"/>
      <c r="D1109" s="1"/>
      <c r="E1109" s="1"/>
      <c r="F1109" s="1"/>
      <c r="G1109" s="1"/>
      <c r="H1109" s="1"/>
      <c r="I1109" s="1"/>
      <c r="J1109" s="1"/>
      <c r="K1109" s="1"/>
      <c r="L1109" s="1"/>
      <c r="M1109" s="1"/>
      <c r="N1109" s="1"/>
      <c r="O1109" s="1"/>
      <c r="P1109" s="1"/>
      <c r="Q1109" s="1"/>
    </row>
    <row r="1110" spans="1:17" x14ac:dyDescent="0.35">
      <c r="A1110" s="1"/>
      <c r="B1110" s="1"/>
      <c r="C1110" s="1"/>
      <c r="D1110" s="1"/>
      <c r="E1110" s="1"/>
      <c r="F1110" s="1"/>
      <c r="G1110" s="1"/>
      <c r="H1110" s="1"/>
      <c r="I1110" s="1"/>
      <c r="J1110" s="1"/>
      <c r="K1110" s="1"/>
      <c r="L1110" s="1"/>
      <c r="M1110" s="1"/>
      <c r="N1110" s="1"/>
      <c r="O1110" s="1"/>
      <c r="P1110" s="1"/>
      <c r="Q1110" s="1"/>
    </row>
    <row r="1111" spans="1:17" x14ac:dyDescent="0.35">
      <c r="A1111" s="1"/>
      <c r="B1111" s="1"/>
      <c r="C1111" s="1"/>
      <c r="D1111" s="1"/>
      <c r="E1111" s="1"/>
      <c r="F1111" s="1"/>
      <c r="G1111" s="1"/>
      <c r="H1111" s="1"/>
      <c r="I1111" s="1"/>
      <c r="J1111" s="1"/>
      <c r="K1111" s="1"/>
      <c r="L1111" s="1"/>
      <c r="M1111" s="1"/>
      <c r="N1111" s="1"/>
      <c r="O1111" s="1"/>
      <c r="P1111" s="1"/>
      <c r="Q1111" s="1"/>
    </row>
    <row r="1112" spans="1:17" x14ac:dyDescent="0.35">
      <c r="A1112" s="1"/>
      <c r="B1112" s="1"/>
      <c r="C1112" s="1"/>
      <c r="D1112" s="1"/>
      <c r="E1112" s="1"/>
      <c r="F1112" s="1"/>
      <c r="G1112" s="1"/>
      <c r="H1112" s="1"/>
      <c r="I1112" s="1"/>
      <c r="J1112" s="1"/>
      <c r="K1112" s="1"/>
      <c r="L1112" s="1"/>
      <c r="M1112" s="1"/>
      <c r="N1112" s="1"/>
      <c r="O1112" s="1"/>
      <c r="P1112" s="1"/>
      <c r="Q1112" s="1"/>
    </row>
    <row r="1113" spans="1:17" x14ac:dyDescent="0.35">
      <c r="A1113" s="1"/>
      <c r="B1113" s="1"/>
      <c r="C1113" s="1"/>
      <c r="D1113" s="1"/>
      <c r="E1113" s="1"/>
      <c r="F1113" s="1"/>
      <c r="G1113" s="1"/>
      <c r="H1113" s="1"/>
      <c r="I1113" s="1"/>
      <c r="J1113" s="1"/>
      <c r="K1113" s="1"/>
      <c r="L1113" s="1"/>
      <c r="M1113" s="1"/>
      <c r="N1113" s="1"/>
      <c r="O1113" s="1"/>
      <c r="P1113" s="1"/>
      <c r="Q1113" s="1"/>
    </row>
    <row r="1114" spans="1:17" x14ac:dyDescent="0.35">
      <c r="A1114" s="1"/>
      <c r="B1114" s="1"/>
      <c r="C1114" s="1"/>
      <c r="D1114" s="1"/>
      <c r="E1114" s="1"/>
      <c r="F1114" s="1"/>
      <c r="G1114" s="1"/>
      <c r="H1114" s="1"/>
      <c r="I1114" s="1"/>
      <c r="J1114" s="1"/>
      <c r="K1114" s="1"/>
      <c r="L1114" s="1"/>
      <c r="M1114" s="1"/>
      <c r="N1114" s="1"/>
      <c r="O1114" s="1"/>
      <c r="P1114" s="1"/>
      <c r="Q1114" s="1"/>
    </row>
    <row r="1115" spans="1:17" x14ac:dyDescent="0.35">
      <c r="A1115" s="1"/>
      <c r="B1115" s="1"/>
      <c r="C1115" s="1"/>
      <c r="D1115" s="1"/>
      <c r="E1115" s="1"/>
      <c r="F1115" s="1"/>
      <c r="G1115" s="1"/>
      <c r="H1115" s="1"/>
      <c r="I1115" s="1"/>
      <c r="J1115" s="1"/>
      <c r="K1115" s="1"/>
      <c r="L1115" s="1"/>
      <c r="M1115" s="1"/>
      <c r="N1115" s="1"/>
      <c r="O1115" s="1"/>
      <c r="P1115" s="1"/>
      <c r="Q1115" s="1"/>
    </row>
    <row r="1116" spans="1:17" x14ac:dyDescent="0.35">
      <c r="A1116" s="1"/>
      <c r="B1116" s="1"/>
      <c r="C1116" s="1"/>
      <c r="D1116" s="1"/>
      <c r="E1116" s="1"/>
      <c r="F1116" s="1"/>
      <c r="G1116" s="1"/>
      <c r="H1116" s="1"/>
      <c r="I1116" s="1"/>
      <c r="J1116" s="1"/>
      <c r="K1116" s="1"/>
      <c r="L1116" s="1"/>
      <c r="M1116" s="1"/>
      <c r="N1116" s="1"/>
      <c r="O1116" s="1"/>
      <c r="P1116" s="1"/>
      <c r="Q1116" s="1"/>
    </row>
    <row r="1117" spans="1:17" x14ac:dyDescent="0.35">
      <c r="A1117" s="1"/>
      <c r="B1117" s="1"/>
      <c r="C1117" s="1"/>
      <c r="D1117" s="1"/>
      <c r="E1117" s="1"/>
      <c r="F1117" s="1"/>
      <c r="G1117" s="1"/>
      <c r="H1117" s="1"/>
      <c r="I1117" s="1"/>
      <c r="J1117" s="1"/>
      <c r="K1117" s="1"/>
      <c r="L1117" s="1"/>
      <c r="M1117" s="1"/>
      <c r="N1117" s="1"/>
      <c r="O1117" s="1"/>
      <c r="P1117" s="1"/>
      <c r="Q1117" s="1"/>
    </row>
    <row r="1118" spans="1:17" x14ac:dyDescent="0.35">
      <c r="A1118" s="1"/>
      <c r="B1118" s="1"/>
      <c r="C1118" s="1"/>
      <c r="D1118" s="1"/>
      <c r="E1118" s="1"/>
      <c r="F1118" s="1"/>
      <c r="G1118" s="1"/>
      <c r="H1118" s="1"/>
      <c r="I1118" s="1"/>
      <c r="J1118" s="1"/>
      <c r="K1118" s="1"/>
      <c r="L1118" s="1"/>
      <c r="M1118" s="1"/>
      <c r="N1118" s="1"/>
      <c r="O1118" s="1"/>
      <c r="P1118" s="1"/>
      <c r="Q1118" s="1"/>
    </row>
    <row r="1119" spans="1:17" x14ac:dyDescent="0.35">
      <c r="A1119" s="1"/>
      <c r="B1119" s="1"/>
      <c r="C1119" s="1"/>
      <c r="D1119" s="1"/>
      <c r="E1119" s="1"/>
      <c r="F1119" s="1"/>
      <c r="G1119" s="1"/>
      <c r="H1119" s="1"/>
      <c r="I1119" s="1"/>
      <c r="J1119" s="1"/>
      <c r="K1119" s="1"/>
      <c r="L1119" s="1"/>
      <c r="M1119" s="1"/>
      <c r="N1119" s="1"/>
      <c r="O1119" s="1"/>
      <c r="P1119" s="1"/>
      <c r="Q1119" s="1"/>
    </row>
    <row r="1120" spans="1:17" x14ac:dyDescent="0.35">
      <c r="A1120" s="1"/>
      <c r="B1120" s="1"/>
      <c r="C1120" s="1"/>
      <c r="D1120" s="1"/>
      <c r="E1120" s="1"/>
      <c r="F1120" s="1"/>
      <c r="G1120" s="1"/>
      <c r="H1120" s="1"/>
      <c r="I1120" s="1"/>
      <c r="J1120" s="1"/>
      <c r="K1120" s="1"/>
      <c r="L1120" s="1"/>
      <c r="M1120" s="1"/>
      <c r="N1120" s="1"/>
      <c r="O1120" s="1"/>
      <c r="P1120" s="1"/>
      <c r="Q1120" s="1"/>
    </row>
    <row r="1121" spans="1:17" x14ac:dyDescent="0.35">
      <c r="A1121" s="1"/>
      <c r="B1121" s="1"/>
      <c r="C1121" s="1"/>
      <c r="D1121" s="1"/>
      <c r="E1121" s="1"/>
      <c r="F1121" s="1"/>
      <c r="G1121" s="1"/>
      <c r="H1121" s="1"/>
      <c r="I1121" s="1"/>
      <c r="J1121" s="1"/>
      <c r="K1121" s="1"/>
      <c r="L1121" s="1"/>
      <c r="M1121" s="1"/>
      <c r="N1121" s="1"/>
      <c r="O1121" s="1"/>
      <c r="P1121" s="1"/>
      <c r="Q1121" s="1"/>
    </row>
    <row r="1122" spans="1:17" x14ac:dyDescent="0.35">
      <c r="A1122" s="1"/>
      <c r="B1122" s="1"/>
      <c r="C1122" s="1"/>
      <c r="D1122" s="1"/>
      <c r="E1122" s="1"/>
      <c r="F1122" s="1"/>
      <c r="G1122" s="1"/>
      <c r="H1122" s="1"/>
      <c r="I1122" s="1"/>
      <c r="J1122" s="1"/>
      <c r="K1122" s="1"/>
      <c r="L1122" s="1"/>
      <c r="M1122" s="1"/>
      <c r="N1122" s="1"/>
      <c r="O1122" s="1"/>
      <c r="P1122" s="1"/>
      <c r="Q1122" s="1"/>
    </row>
    <row r="1123" spans="1:17" x14ac:dyDescent="0.35">
      <c r="A1123" s="1"/>
      <c r="B1123" s="1"/>
      <c r="C1123" s="1"/>
      <c r="D1123" s="1"/>
      <c r="E1123" s="1"/>
      <c r="F1123" s="1"/>
      <c r="G1123" s="1"/>
      <c r="H1123" s="1"/>
      <c r="I1123" s="1"/>
      <c r="J1123" s="1"/>
      <c r="K1123" s="1"/>
      <c r="L1123" s="1"/>
      <c r="M1123" s="1"/>
      <c r="N1123" s="1"/>
      <c r="O1123" s="1"/>
      <c r="P1123" s="1"/>
      <c r="Q1123" s="1"/>
    </row>
    <row r="1124" spans="1:17" x14ac:dyDescent="0.35">
      <c r="A1124" s="1"/>
      <c r="B1124" s="1"/>
      <c r="C1124" s="1"/>
      <c r="D1124" s="1"/>
      <c r="E1124" s="1"/>
      <c r="F1124" s="1"/>
      <c r="G1124" s="1"/>
      <c r="H1124" s="1"/>
      <c r="I1124" s="1"/>
      <c r="J1124" s="1"/>
      <c r="K1124" s="1"/>
      <c r="L1124" s="1"/>
      <c r="M1124" s="1"/>
      <c r="N1124" s="1"/>
      <c r="O1124" s="1"/>
      <c r="P1124" s="1"/>
      <c r="Q1124" s="1"/>
    </row>
    <row r="1125" spans="1:17" x14ac:dyDescent="0.35">
      <c r="A1125" s="1"/>
      <c r="B1125" s="1"/>
      <c r="C1125" s="1"/>
      <c r="D1125" s="1"/>
      <c r="E1125" s="1"/>
      <c r="F1125" s="1"/>
      <c r="G1125" s="1"/>
      <c r="H1125" s="1"/>
      <c r="I1125" s="1"/>
      <c r="J1125" s="1"/>
      <c r="K1125" s="1"/>
      <c r="L1125" s="1"/>
      <c r="M1125" s="1"/>
      <c r="N1125" s="1"/>
      <c r="O1125" s="1"/>
      <c r="P1125" s="1"/>
      <c r="Q1125" s="1"/>
    </row>
    <row r="1126" spans="1:17" x14ac:dyDescent="0.35">
      <c r="A1126" s="1"/>
      <c r="B1126" s="1"/>
      <c r="C1126" s="1"/>
      <c r="D1126" s="1"/>
      <c r="E1126" s="1"/>
      <c r="F1126" s="1"/>
      <c r="G1126" s="1"/>
      <c r="H1126" s="1"/>
      <c r="I1126" s="1"/>
      <c r="J1126" s="1"/>
      <c r="K1126" s="1"/>
      <c r="L1126" s="1"/>
      <c r="M1126" s="1"/>
      <c r="N1126" s="1"/>
      <c r="O1126" s="1"/>
      <c r="P1126" s="1"/>
      <c r="Q1126" s="1"/>
    </row>
    <row r="1127" spans="1:17" x14ac:dyDescent="0.35">
      <c r="A1127" s="1"/>
      <c r="B1127" s="1"/>
      <c r="C1127" s="1"/>
      <c r="D1127" s="1"/>
      <c r="E1127" s="1"/>
      <c r="F1127" s="1"/>
      <c r="G1127" s="1"/>
      <c r="H1127" s="1"/>
      <c r="I1127" s="1"/>
      <c r="J1127" s="1"/>
      <c r="K1127" s="1"/>
      <c r="L1127" s="1"/>
      <c r="M1127" s="1"/>
      <c r="N1127" s="1"/>
      <c r="O1127" s="1"/>
      <c r="P1127" s="1"/>
      <c r="Q1127" s="1"/>
    </row>
    <row r="1128" spans="1:17" x14ac:dyDescent="0.35">
      <c r="A1128" s="1"/>
      <c r="B1128" s="1"/>
      <c r="C1128" s="1"/>
      <c r="D1128" s="1"/>
      <c r="E1128" s="1"/>
      <c r="F1128" s="1"/>
      <c r="G1128" s="1"/>
      <c r="H1128" s="1"/>
      <c r="I1128" s="1"/>
      <c r="J1128" s="1"/>
      <c r="K1128" s="1"/>
      <c r="L1128" s="1"/>
      <c r="M1128" s="1"/>
      <c r="N1128" s="1"/>
      <c r="O1128" s="1"/>
      <c r="P1128" s="1"/>
      <c r="Q1128" s="1"/>
    </row>
    <row r="1129" spans="1:17" x14ac:dyDescent="0.35">
      <c r="A1129" s="1"/>
      <c r="B1129" s="1"/>
      <c r="C1129" s="1"/>
      <c r="D1129" s="1"/>
      <c r="E1129" s="1"/>
      <c r="F1129" s="1"/>
      <c r="G1129" s="1"/>
      <c r="H1129" s="1"/>
      <c r="I1129" s="1"/>
      <c r="J1129" s="1"/>
      <c r="K1129" s="1"/>
      <c r="L1129" s="1"/>
      <c r="M1129" s="1"/>
      <c r="N1129" s="1"/>
      <c r="O1129" s="1"/>
      <c r="P1129" s="1"/>
      <c r="Q1129" s="1"/>
    </row>
    <row r="1130" spans="1:17" x14ac:dyDescent="0.35">
      <c r="A1130" s="1"/>
      <c r="B1130" s="1"/>
      <c r="C1130" s="1"/>
      <c r="D1130" s="1"/>
      <c r="E1130" s="1"/>
      <c r="F1130" s="1"/>
      <c r="G1130" s="1"/>
      <c r="H1130" s="1"/>
      <c r="I1130" s="1"/>
      <c r="J1130" s="1"/>
      <c r="K1130" s="1"/>
      <c r="L1130" s="1"/>
      <c r="M1130" s="1"/>
      <c r="N1130" s="1"/>
      <c r="O1130" s="1"/>
      <c r="P1130" s="1"/>
      <c r="Q1130" s="1"/>
    </row>
    <row r="1131" spans="1:17" x14ac:dyDescent="0.35">
      <c r="A1131" s="1"/>
      <c r="B1131" s="1"/>
      <c r="C1131" s="1"/>
      <c r="D1131" s="1"/>
      <c r="E1131" s="1"/>
      <c r="F1131" s="1"/>
      <c r="G1131" s="1"/>
      <c r="H1131" s="1"/>
      <c r="I1131" s="1"/>
      <c r="J1131" s="1"/>
      <c r="K1131" s="1"/>
      <c r="L1131" s="1"/>
      <c r="M1131" s="1"/>
      <c r="N1131" s="1"/>
      <c r="O1131" s="1"/>
      <c r="P1131" s="1"/>
      <c r="Q1131" s="1"/>
    </row>
    <row r="1132" spans="1:17" x14ac:dyDescent="0.35">
      <c r="A1132" s="1"/>
      <c r="B1132" s="1"/>
      <c r="C1132" s="1"/>
      <c r="D1132" s="1"/>
      <c r="E1132" s="1"/>
      <c r="F1132" s="1"/>
      <c r="G1132" s="1"/>
      <c r="H1132" s="1"/>
      <c r="I1132" s="1"/>
      <c r="J1132" s="1"/>
      <c r="K1132" s="1"/>
      <c r="L1132" s="1"/>
      <c r="M1132" s="1"/>
      <c r="N1132" s="1"/>
      <c r="O1132" s="1"/>
      <c r="P1132" s="1"/>
      <c r="Q1132" s="1"/>
    </row>
    <row r="1133" spans="1:17" x14ac:dyDescent="0.35">
      <c r="A1133" s="1"/>
      <c r="B1133" s="1"/>
      <c r="C1133" s="1"/>
      <c r="D1133" s="1"/>
      <c r="E1133" s="1"/>
      <c r="F1133" s="1"/>
      <c r="G1133" s="1"/>
      <c r="H1133" s="1"/>
      <c r="I1133" s="1"/>
      <c r="J1133" s="1"/>
      <c r="K1133" s="1"/>
      <c r="L1133" s="1"/>
      <c r="M1133" s="1"/>
      <c r="N1133" s="1"/>
      <c r="O1133" s="1"/>
      <c r="P1133" s="1"/>
      <c r="Q1133" s="1"/>
    </row>
    <row r="1134" spans="1:17" x14ac:dyDescent="0.35">
      <c r="A1134" s="1"/>
      <c r="B1134" s="1"/>
      <c r="C1134" s="1"/>
      <c r="D1134" s="1"/>
      <c r="E1134" s="1"/>
      <c r="F1134" s="1"/>
      <c r="G1134" s="1"/>
      <c r="H1134" s="1"/>
      <c r="I1134" s="1"/>
      <c r="J1134" s="1"/>
      <c r="K1134" s="1"/>
      <c r="L1134" s="1"/>
      <c r="M1134" s="1"/>
      <c r="N1134" s="1"/>
      <c r="O1134" s="1"/>
      <c r="P1134" s="1"/>
      <c r="Q1134" s="1"/>
    </row>
    <row r="1135" spans="1:17" x14ac:dyDescent="0.35">
      <c r="A1135" s="1"/>
      <c r="B1135" s="1"/>
      <c r="C1135" s="1"/>
      <c r="D1135" s="1"/>
      <c r="E1135" s="1"/>
      <c r="F1135" s="1"/>
      <c r="G1135" s="1"/>
      <c r="H1135" s="1"/>
      <c r="I1135" s="1"/>
      <c r="J1135" s="1"/>
      <c r="K1135" s="1"/>
      <c r="L1135" s="1"/>
      <c r="M1135" s="1"/>
      <c r="N1135" s="1"/>
      <c r="O1135" s="1"/>
      <c r="P1135" s="1"/>
      <c r="Q1135" s="1"/>
    </row>
    <row r="1136" spans="1:17" x14ac:dyDescent="0.35">
      <c r="A1136" s="1"/>
      <c r="B1136" s="1"/>
      <c r="C1136" s="1"/>
      <c r="D1136" s="1"/>
      <c r="E1136" s="1"/>
      <c r="F1136" s="1"/>
      <c r="G1136" s="1"/>
      <c r="H1136" s="1"/>
      <c r="I1136" s="1"/>
      <c r="J1136" s="1"/>
      <c r="K1136" s="1"/>
      <c r="L1136" s="1"/>
      <c r="M1136" s="1"/>
      <c r="N1136" s="1"/>
      <c r="O1136" s="1"/>
      <c r="P1136" s="1"/>
      <c r="Q1136" s="1"/>
    </row>
    <row r="1137" spans="1:17" x14ac:dyDescent="0.35">
      <c r="A1137" s="1"/>
      <c r="B1137" s="1"/>
      <c r="C1137" s="1"/>
      <c r="D1137" s="1"/>
      <c r="E1137" s="1"/>
      <c r="F1137" s="1"/>
      <c r="G1137" s="1"/>
      <c r="H1137" s="1"/>
      <c r="I1137" s="1"/>
      <c r="J1137" s="1"/>
      <c r="K1137" s="1"/>
      <c r="L1137" s="1"/>
      <c r="M1137" s="1"/>
      <c r="N1137" s="1"/>
      <c r="O1137" s="1"/>
      <c r="P1137" s="1"/>
      <c r="Q1137" s="1"/>
    </row>
    <row r="1138" spans="1:17" x14ac:dyDescent="0.35">
      <c r="A1138" s="1"/>
      <c r="B1138" s="1"/>
      <c r="C1138" s="1"/>
      <c r="D1138" s="1"/>
      <c r="E1138" s="1"/>
      <c r="F1138" s="1"/>
      <c r="G1138" s="1"/>
      <c r="H1138" s="1"/>
      <c r="I1138" s="1"/>
      <c r="J1138" s="1"/>
      <c r="K1138" s="1"/>
      <c r="L1138" s="1"/>
      <c r="M1138" s="1"/>
      <c r="N1138" s="1"/>
      <c r="O1138" s="1"/>
      <c r="P1138" s="1"/>
      <c r="Q1138" s="1"/>
    </row>
    <row r="1139" spans="1:17" x14ac:dyDescent="0.35">
      <c r="A1139" s="1"/>
      <c r="B1139" s="1"/>
      <c r="C1139" s="1"/>
      <c r="D1139" s="1"/>
      <c r="E1139" s="1"/>
      <c r="F1139" s="1"/>
      <c r="G1139" s="1"/>
      <c r="H1139" s="1"/>
      <c r="I1139" s="1"/>
      <c r="J1139" s="1"/>
      <c r="K1139" s="1"/>
      <c r="L1139" s="1"/>
      <c r="M1139" s="1"/>
      <c r="N1139" s="1"/>
      <c r="O1139" s="1"/>
      <c r="P1139" s="1"/>
      <c r="Q1139" s="1"/>
    </row>
    <row r="1140" spans="1:17" x14ac:dyDescent="0.35">
      <c r="A1140" s="1"/>
      <c r="B1140" s="1"/>
      <c r="C1140" s="1"/>
      <c r="D1140" s="1"/>
      <c r="E1140" s="1"/>
      <c r="F1140" s="1"/>
      <c r="G1140" s="1"/>
      <c r="H1140" s="1"/>
      <c r="I1140" s="1"/>
      <c r="J1140" s="1"/>
      <c r="K1140" s="1"/>
      <c r="L1140" s="1"/>
      <c r="M1140" s="1"/>
      <c r="N1140" s="1"/>
      <c r="O1140" s="1"/>
      <c r="P1140" s="1"/>
      <c r="Q1140" s="1"/>
    </row>
    <row r="1141" spans="1:17" x14ac:dyDescent="0.35">
      <c r="A1141" s="1"/>
      <c r="B1141" s="1"/>
      <c r="C1141" s="1"/>
      <c r="D1141" s="1"/>
      <c r="E1141" s="1"/>
      <c r="F1141" s="1"/>
      <c r="G1141" s="1"/>
      <c r="H1141" s="1"/>
      <c r="I1141" s="1"/>
      <c r="J1141" s="1"/>
      <c r="K1141" s="1"/>
      <c r="L1141" s="1"/>
      <c r="M1141" s="1"/>
      <c r="N1141" s="1"/>
      <c r="O1141" s="1"/>
      <c r="P1141" s="1"/>
      <c r="Q1141" s="1"/>
    </row>
    <row r="1142" spans="1:17" x14ac:dyDescent="0.35">
      <c r="A1142" s="1"/>
      <c r="B1142" s="1"/>
      <c r="C1142" s="1"/>
      <c r="D1142" s="1"/>
      <c r="E1142" s="1"/>
      <c r="F1142" s="1"/>
      <c r="G1142" s="1"/>
      <c r="H1142" s="1"/>
      <c r="I1142" s="1"/>
      <c r="J1142" s="1"/>
      <c r="K1142" s="1"/>
      <c r="L1142" s="1"/>
      <c r="M1142" s="1"/>
      <c r="N1142" s="1"/>
      <c r="O1142" s="1"/>
      <c r="P1142" s="1"/>
      <c r="Q1142" s="1"/>
    </row>
    <row r="1143" spans="1:17" x14ac:dyDescent="0.35">
      <c r="A1143" s="1"/>
      <c r="B1143" s="1"/>
      <c r="C1143" s="1"/>
      <c r="D1143" s="1"/>
      <c r="E1143" s="1"/>
      <c r="F1143" s="1"/>
      <c r="G1143" s="1"/>
      <c r="H1143" s="1"/>
      <c r="I1143" s="1"/>
      <c r="J1143" s="1"/>
      <c r="K1143" s="1"/>
      <c r="L1143" s="1"/>
      <c r="M1143" s="1"/>
      <c r="N1143" s="1"/>
      <c r="O1143" s="1"/>
      <c r="P1143" s="1"/>
      <c r="Q1143" s="1"/>
    </row>
    <row r="1144" spans="1:17" x14ac:dyDescent="0.35">
      <c r="A1144" s="1"/>
      <c r="B1144" s="1"/>
      <c r="C1144" s="1"/>
      <c r="D1144" s="1"/>
      <c r="E1144" s="1"/>
      <c r="F1144" s="1"/>
      <c r="G1144" s="1"/>
      <c r="H1144" s="1"/>
      <c r="I1144" s="1"/>
      <c r="J1144" s="1"/>
      <c r="K1144" s="1"/>
      <c r="L1144" s="1"/>
      <c r="M1144" s="1"/>
      <c r="N1144" s="1"/>
      <c r="O1144" s="1"/>
      <c r="P1144" s="1"/>
      <c r="Q1144" s="1"/>
    </row>
    <row r="1145" spans="1:17" x14ac:dyDescent="0.35">
      <c r="A1145" s="1"/>
      <c r="B1145" s="1"/>
      <c r="C1145" s="1"/>
      <c r="D1145" s="1"/>
      <c r="E1145" s="1"/>
      <c r="F1145" s="1"/>
      <c r="G1145" s="1"/>
      <c r="H1145" s="1"/>
      <c r="I1145" s="1"/>
      <c r="J1145" s="1"/>
      <c r="K1145" s="1"/>
      <c r="L1145" s="1"/>
      <c r="M1145" s="1"/>
      <c r="N1145" s="1"/>
      <c r="O1145" s="1"/>
      <c r="P1145" s="1"/>
      <c r="Q1145" s="1"/>
    </row>
    <row r="1146" spans="1:17" x14ac:dyDescent="0.35">
      <c r="A1146" s="1"/>
      <c r="B1146" s="1"/>
      <c r="C1146" s="1"/>
      <c r="D1146" s="1"/>
      <c r="E1146" s="1"/>
      <c r="F1146" s="1"/>
      <c r="G1146" s="1"/>
      <c r="H1146" s="1"/>
      <c r="I1146" s="1"/>
      <c r="J1146" s="1"/>
      <c r="K1146" s="1"/>
      <c r="L1146" s="1"/>
      <c r="M1146" s="1"/>
      <c r="N1146" s="1"/>
      <c r="O1146" s="1"/>
      <c r="P1146" s="1"/>
      <c r="Q1146" s="1"/>
    </row>
    <row r="1147" spans="1:17" x14ac:dyDescent="0.35">
      <c r="A1147" s="1"/>
      <c r="B1147" s="1"/>
      <c r="C1147" s="1"/>
      <c r="D1147" s="1"/>
      <c r="E1147" s="1"/>
      <c r="F1147" s="1"/>
      <c r="G1147" s="1"/>
      <c r="H1147" s="1"/>
      <c r="I1147" s="1"/>
      <c r="J1147" s="1"/>
      <c r="K1147" s="1"/>
      <c r="L1147" s="1"/>
      <c r="M1147" s="1"/>
      <c r="N1147" s="1"/>
      <c r="O1147" s="1"/>
      <c r="P1147" s="1"/>
      <c r="Q1147" s="1"/>
    </row>
    <row r="1148" spans="1:17" x14ac:dyDescent="0.35">
      <c r="A1148" s="1"/>
      <c r="B1148" s="1"/>
      <c r="C1148" s="1"/>
      <c r="D1148" s="1"/>
      <c r="E1148" s="1"/>
      <c r="F1148" s="1"/>
      <c r="G1148" s="1"/>
      <c r="H1148" s="1"/>
      <c r="I1148" s="1"/>
      <c r="J1148" s="1"/>
      <c r="K1148" s="1"/>
      <c r="L1148" s="1"/>
      <c r="M1148" s="1"/>
      <c r="N1148" s="1"/>
      <c r="O1148" s="1"/>
      <c r="P1148" s="1"/>
      <c r="Q1148" s="1"/>
    </row>
    <row r="1149" spans="1:17" x14ac:dyDescent="0.35">
      <c r="A1149" s="1"/>
      <c r="B1149" s="1"/>
      <c r="C1149" s="1"/>
      <c r="D1149" s="1"/>
      <c r="E1149" s="1"/>
      <c r="F1149" s="1"/>
      <c r="G1149" s="1"/>
      <c r="H1149" s="1"/>
      <c r="I1149" s="1"/>
      <c r="J1149" s="1"/>
      <c r="K1149" s="1"/>
      <c r="L1149" s="1"/>
      <c r="M1149" s="1"/>
      <c r="N1149" s="1"/>
      <c r="O1149" s="1"/>
      <c r="P1149" s="1"/>
      <c r="Q1149" s="1"/>
    </row>
    <row r="1150" spans="1:17" x14ac:dyDescent="0.35">
      <c r="A1150" s="1"/>
      <c r="B1150" s="1"/>
      <c r="C1150" s="1"/>
      <c r="D1150" s="1"/>
      <c r="E1150" s="1"/>
      <c r="F1150" s="1"/>
      <c r="G1150" s="1"/>
      <c r="H1150" s="1"/>
      <c r="I1150" s="1"/>
      <c r="J1150" s="1"/>
      <c r="K1150" s="1"/>
      <c r="L1150" s="1"/>
      <c r="M1150" s="1"/>
      <c r="N1150" s="1"/>
      <c r="O1150" s="1"/>
      <c r="P1150" s="1"/>
      <c r="Q1150" s="1"/>
    </row>
    <row r="1151" spans="1:17" x14ac:dyDescent="0.35">
      <c r="A1151" s="1"/>
      <c r="B1151" s="1"/>
      <c r="C1151" s="1"/>
      <c r="D1151" s="1"/>
      <c r="E1151" s="1"/>
      <c r="F1151" s="1"/>
      <c r="G1151" s="1"/>
      <c r="H1151" s="1"/>
      <c r="I1151" s="1"/>
      <c r="J1151" s="1"/>
      <c r="K1151" s="1"/>
      <c r="L1151" s="1"/>
      <c r="M1151" s="1"/>
      <c r="N1151" s="1"/>
      <c r="O1151" s="1"/>
      <c r="P1151" s="1"/>
      <c r="Q1151" s="1"/>
    </row>
    <row r="1152" spans="1:17" x14ac:dyDescent="0.35">
      <c r="A1152" s="1"/>
      <c r="B1152" s="1"/>
      <c r="C1152" s="1"/>
      <c r="D1152" s="1"/>
      <c r="E1152" s="1"/>
      <c r="F1152" s="1"/>
      <c r="G1152" s="1"/>
      <c r="H1152" s="1"/>
      <c r="I1152" s="1"/>
      <c r="J1152" s="1"/>
      <c r="K1152" s="1"/>
      <c r="L1152" s="1"/>
      <c r="M1152" s="1"/>
      <c r="N1152" s="1"/>
      <c r="O1152" s="1"/>
      <c r="P1152" s="1"/>
      <c r="Q1152" s="1"/>
    </row>
    <row r="1153" spans="1:17" x14ac:dyDescent="0.35">
      <c r="A1153" s="1"/>
      <c r="B1153" s="1"/>
      <c r="C1153" s="1"/>
      <c r="D1153" s="1"/>
      <c r="E1153" s="1"/>
      <c r="F1153" s="1"/>
      <c r="G1153" s="1"/>
      <c r="H1153" s="1"/>
      <c r="I1153" s="1"/>
      <c r="J1153" s="1"/>
      <c r="K1153" s="1"/>
      <c r="L1153" s="1"/>
      <c r="M1153" s="1"/>
      <c r="N1153" s="1"/>
      <c r="O1153" s="1"/>
      <c r="P1153" s="1"/>
      <c r="Q1153" s="1"/>
    </row>
    <row r="1154" spans="1:17" x14ac:dyDescent="0.35">
      <c r="A1154" s="1"/>
      <c r="B1154" s="1"/>
      <c r="C1154" s="1"/>
      <c r="D1154" s="1"/>
      <c r="E1154" s="1"/>
      <c r="F1154" s="1"/>
      <c r="G1154" s="1"/>
      <c r="H1154" s="1"/>
      <c r="I1154" s="1"/>
      <c r="J1154" s="1"/>
      <c r="K1154" s="1"/>
      <c r="L1154" s="1"/>
      <c r="M1154" s="1"/>
      <c r="N1154" s="1"/>
      <c r="O1154" s="1"/>
      <c r="P1154" s="1"/>
      <c r="Q1154" s="1"/>
    </row>
    <row r="1155" spans="1:17" x14ac:dyDescent="0.35">
      <c r="A1155" s="1"/>
      <c r="B1155" s="1"/>
      <c r="C1155" s="1"/>
      <c r="D1155" s="1"/>
      <c r="E1155" s="1"/>
      <c r="F1155" s="1"/>
      <c r="G1155" s="1"/>
      <c r="H1155" s="1"/>
      <c r="I1155" s="1"/>
      <c r="J1155" s="1"/>
      <c r="K1155" s="1"/>
      <c r="L1155" s="1"/>
      <c r="M1155" s="1"/>
      <c r="N1155" s="1"/>
      <c r="O1155" s="1"/>
      <c r="P1155" s="1"/>
      <c r="Q1155" s="1"/>
    </row>
    <row r="1156" spans="1:17" x14ac:dyDescent="0.35">
      <c r="A1156" s="1"/>
      <c r="B1156" s="1"/>
      <c r="C1156" s="1"/>
      <c r="D1156" s="1"/>
      <c r="E1156" s="1"/>
      <c r="F1156" s="1"/>
      <c r="G1156" s="1"/>
      <c r="H1156" s="1"/>
      <c r="I1156" s="1"/>
      <c r="J1156" s="1"/>
      <c r="K1156" s="1"/>
      <c r="L1156" s="1"/>
      <c r="M1156" s="1"/>
      <c r="N1156" s="1"/>
      <c r="O1156" s="1"/>
      <c r="P1156" s="1"/>
      <c r="Q1156" s="1"/>
    </row>
    <row r="1157" spans="1:17" x14ac:dyDescent="0.35">
      <c r="A1157" s="1"/>
      <c r="B1157" s="1"/>
      <c r="C1157" s="1"/>
      <c r="D1157" s="1"/>
      <c r="E1157" s="1"/>
      <c r="F1157" s="1"/>
      <c r="G1157" s="1"/>
      <c r="H1157" s="1"/>
      <c r="I1157" s="1"/>
      <c r="J1157" s="1"/>
      <c r="K1157" s="1"/>
      <c r="L1157" s="1"/>
      <c r="M1157" s="1"/>
      <c r="N1157" s="1"/>
      <c r="O1157" s="1"/>
      <c r="P1157" s="1"/>
      <c r="Q1157" s="1"/>
    </row>
    <row r="1158" spans="1:17" x14ac:dyDescent="0.35">
      <c r="A1158" s="1"/>
      <c r="B1158" s="1"/>
      <c r="C1158" s="1"/>
      <c r="D1158" s="1"/>
      <c r="E1158" s="1"/>
      <c r="F1158" s="1"/>
      <c r="G1158" s="1"/>
      <c r="H1158" s="1"/>
      <c r="I1158" s="1"/>
      <c r="J1158" s="1"/>
      <c r="K1158" s="1"/>
      <c r="L1158" s="1"/>
      <c r="M1158" s="1"/>
      <c r="N1158" s="1"/>
      <c r="O1158" s="1"/>
      <c r="P1158" s="1"/>
      <c r="Q1158" s="1"/>
    </row>
    <row r="1159" spans="1:17" x14ac:dyDescent="0.35">
      <c r="A1159" s="1"/>
      <c r="B1159" s="1"/>
      <c r="C1159" s="1"/>
      <c r="D1159" s="1"/>
      <c r="E1159" s="1"/>
      <c r="F1159" s="1"/>
      <c r="G1159" s="1"/>
      <c r="H1159" s="1"/>
      <c r="I1159" s="1"/>
      <c r="J1159" s="1"/>
      <c r="K1159" s="1"/>
      <c r="L1159" s="1"/>
      <c r="M1159" s="1"/>
      <c r="N1159" s="1"/>
      <c r="O1159" s="1"/>
      <c r="P1159" s="1"/>
      <c r="Q1159" s="1"/>
    </row>
    <row r="1160" spans="1:17" x14ac:dyDescent="0.35">
      <c r="A1160" s="1"/>
      <c r="B1160" s="1"/>
      <c r="C1160" s="1"/>
      <c r="D1160" s="1"/>
      <c r="E1160" s="1"/>
      <c r="F1160" s="1"/>
      <c r="G1160" s="1"/>
      <c r="H1160" s="1"/>
      <c r="I1160" s="1"/>
      <c r="J1160" s="1"/>
      <c r="K1160" s="1"/>
      <c r="L1160" s="1"/>
      <c r="M1160" s="1"/>
      <c r="N1160" s="1"/>
      <c r="O1160" s="1"/>
      <c r="P1160" s="1"/>
      <c r="Q1160" s="1"/>
    </row>
    <row r="1161" spans="1:17" x14ac:dyDescent="0.35">
      <c r="A1161" s="1"/>
      <c r="B1161" s="1"/>
      <c r="C1161" s="1"/>
      <c r="D1161" s="1"/>
      <c r="E1161" s="1"/>
      <c r="F1161" s="1"/>
      <c r="G1161" s="1"/>
      <c r="H1161" s="1"/>
      <c r="I1161" s="1"/>
      <c r="J1161" s="1"/>
      <c r="K1161" s="1"/>
      <c r="L1161" s="1"/>
      <c r="M1161" s="1"/>
      <c r="N1161" s="1"/>
      <c r="O1161" s="1"/>
      <c r="P1161" s="1"/>
      <c r="Q1161" s="1"/>
    </row>
    <row r="1162" spans="1:17" x14ac:dyDescent="0.35">
      <c r="A1162" s="1"/>
      <c r="B1162" s="1"/>
      <c r="C1162" s="1"/>
      <c r="D1162" s="1"/>
      <c r="E1162" s="1"/>
      <c r="F1162" s="1"/>
      <c r="G1162" s="1"/>
      <c r="H1162" s="1"/>
      <c r="I1162" s="1"/>
      <c r="J1162" s="1"/>
      <c r="K1162" s="1"/>
      <c r="L1162" s="1"/>
      <c r="M1162" s="1"/>
      <c r="N1162" s="1"/>
      <c r="O1162" s="1"/>
      <c r="P1162" s="1"/>
      <c r="Q1162" s="1"/>
    </row>
    <row r="1163" spans="1:17" x14ac:dyDescent="0.35">
      <c r="A1163" s="1"/>
      <c r="B1163" s="1"/>
      <c r="C1163" s="1"/>
      <c r="D1163" s="1"/>
      <c r="E1163" s="1"/>
      <c r="F1163" s="1"/>
      <c r="G1163" s="1"/>
      <c r="H1163" s="1"/>
      <c r="I1163" s="1"/>
      <c r="J1163" s="1"/>
      <c r="K1163" s="1"/>
      <c r="L1163" s="1"/>
      <c r="M1163" s="1"/>
      <c r="N1163" s="1"/>
      <c r="O1163" s="1"/>
      <c r="P1163" s="1"/>
      <c r="Q1163" s="1"/>
    </row>
    <row r="1164" spans="1:17" x14ac:dyDescent="0.35">
      <c r="A1164" s="1"/>
      <c r="B1164" s="1"/>
      <c r="C1164" s="1"/>
      <c r="D1164" s="1"/>
      <c r="E1164" s="1"/>
      <c r="F1164" s="1"/>
      <c r="G1164" s="1"/>
      <c r="H1164" s="1"/>
      <c r="I1164" s="1"/>
      <c r="J1164" s="1"/>
      <c r="K1164" s="1"/>
      <c r="L1164" s="1"/>
      <c r="M1164" s="1"/>
      <c r="N1164" s="1"/>
      <c r="O1164" s="1"/>
      <c r="P1164" s="1"/>
      <c r="Q1164" s="1"/>
    </row>
    <row r="1165" spans="1:17" x14ac:dyDescent="0.35">
      <c r="A1165" s="1"/>
      <c r="B1165" s="1"/>
      <c r="C1165" s="1"/>
      <c r="D1165" s="1"/>
      <c r="E1165" s="1"/>
      <c r="F1165" s="1"/>
      <c r="G1165" s="1"/>
      <c r="H1165" s="1"/>
      <c r="I1165" s="1"/>
      <c r="J1165" s="1"/>
      <c r="K1165" s="1"/>
      <c r="L1165" s="1"/>
      <c r="M1165" s="1"/>
      <c r="N1165" s="1"/>
      <c r="O1165" s="1"/>
      <c r="P1165" s="1"/>
      <c r="Q1165" s="1"/>
    </row>
    <row r="1166" spans="1:17" x14ac:dyDescent="0.35">
      <c r="A1166" s="1"/>
      <c r="B1166" s="1"/>
      <c r="C1166" s="1"/>
      <c r="D1166" s="1"/>
      <c r="E1166" s="1"/>
      <c r="F1166" s="1"/>
      <c r="G1166" s="1"/>
      <c r="H1166" s="1"/>
      <c r="I1166" s="1"/>
      <c r="J1166" s="1"/>
      <c r="K1166" s="1"/>
      <c r="L1166" s="1"/>
      <c r="M1166" s="1"/>
      <c r="N1166" s="1"/>
      <c r="O1166" s="1"/>
      <c r="P1166" s="1"/>
      <c r="Q1166" s="1"/>
    </row>
    <row r="1167" spans="1:17" x14ac:dyDescent="0.35">
      <c r="A1167" s="1"/>
      <c r="B1167" s="1"/>
      <c r="C1167" s="1"/>
      <c r="D1167" s="1"/>
      <c r="E1167" s="1"/>
      <c r="F1167" s="1"/>
      <c r="G1167" s="1"/>
      <c r="H1167" s="1"/>
      <c r="I1167" s="1"/>
      <c r="J1167" s="1"/>
      <c r="K1167" s="1"/>
      <c r="L1167" s="1"/>
      <c r="M1167" s="1"/>
      <c r="N1167" s="1"/>
      <c r="O1167" s="1"/>
      <c r="P1167" s="1"/>
      <c r="Q1167" s="1"/>
    </row>
    <row r="1168" spans="1:17" x14ac:dyDescent="0.35">
      <c r="A1168" s="1"/>
      <c r="B1168" s="1"/>
      <c r="C1168" s="1"/>
      <c r="D1168" s="1"/>
      <c r="E1168" s="1"/>
      <c r="F1168" s="1"/>
      <c r="G1168" s="1"/>
      <c r="H1168" s="1"/>
      <c r="I1168" s="1"/>
      <c r="J1168" s="1"/>
      <c r="K1168" s="1"/>
      <c r="L1168" s="1"/>
      <c r="M1168" s="1"/>
      <c r="N1168" s="1"/>
      <c r="O1168" s="1"/>
      <c r="P1168" s="1"/>
      <c r="Q1168" s="1"/>
    </row>
    <row r="1169" spans="1:17" x14ac:dyDescent="0.35">
      <c r="A1169" s="1"/>
      <c r="B1169" s="1"/>
      <c r="C1169" s="1"/>
      <c r="D1169" s="1"/>
      <c r="E1169" s="1"/>
      <c r="F1169" s="1"/>
      <c r="G1169" s="1"/>
      <c r="H1169" s="1"/>
      <c r="I1169" s="1"/>
      <c r="J1169" s="1"/>
      <c r="K1169" s="1"/>
      <c r="L1169" s="1"/>
      <c r="M1169" s="1"/>
      <c r="N1169" s="1"/>
      <c r="O1169" s="1"/>
      <c r="P1169" s="1"/>
      <c r="Q1169" s="1"/>
    </row>
    <row r="1170" spans="1:17" x14ac:dyDescent="0.35">
      <c r="A1170" s="1"/>
      <c r="B1170" s="1"/>
      <c r="C1170" s="1"/>
      <c r="D1170" s="1"/>
      <c r="E1170" s="1"/>
      <c r="F1170" s="1"/>
      <c r="G1170" s="1"/>
      <c r="H1170" s="1"/>
      <c r="I1170" s="1"/>
      <c r="J1170" s="1"/>
      <c r="K1170" s="1"/>
      <c r="L1170" s="1"/>
      <c r="M1170" s="1"/>
      <c r="N1170" s="1"/>
      <c r="O1170" s="1"/>
      <c r="P1170" s="1"/>
      <c r="Q1170" s="1"/>
    </row>
    <row r="1171" spans="1:17" x14ac:dyDescent="0.35">
      <c r="A1171" s="1"/>
      <c r="B1171" s="1"/>
      <c r="C1171" s="1"/>
      <c r="D1171" s="1"/>
      <c r="E1171" s="1"/>
      <c r="F1171" s="1"/>
      <c r="G1171" s="1"/>
      <c r="H1171" s="1"/>
      <c r="I1171" s="1"/>
      <c r="J1171" s="1"/>
      <c r="K1171" s="1"/>
      <c r="L1171" s="1"/>
      <c r="M1171" s="1"/>
      <c r="N1171" s="1"/>
      <c r="O1171" s="1"/>
      <c r="P1171" s="1"/>
      <c r="Q1171" s="1"/>
    </row>
    <row r="1172" spans="1:17" x14ac:dyDescent="0.35">
      <c r="A1172" s="1"/>
      <c r="B1172" s="1"/>
      <c r="C1172" s="1"/>
      <c r="D1172" s="1"/>
      <c r="E1172" s="1"/>
      <c r="F1172" s="1"/>
      <c r="G1172" s="1"/>
      <c r="H1172" s="1"/>
      <c r="I1172" s="1"/>
      <c r="J1172" s="1"/>
      <c r="K1172" s="1"/>
      <c r="L1172" s="1"/>
      <c r="M1172" s="1"/>
      <c r="N1172" s="1"/>
      <c r="O1172" s="1"/>
      <c r="P1172" s="1"/>
      <c r="Q1172" s="1"/>
    </row>
    <row r="1173" spans="1:17" x14ac:dyDescent="0.35">
      <c r="A1173" s="1"/>
      <c r="B1173" s="1"/>
      <c r="C1173" s="1"/>
      <c r="D1173" s="1"/>
      <c r="E1173" s="1"/>
      <c r="F1173" s="1"/>
      <c r="G1173" s="1"/>
      <c r="H1173" s="1"/>
      <c r="I1173" s="1"/>
      <c r="J1173" s="1"/>
      <c r="K1173" s="1"/>
      <c r="L1173" s="1"/>
      <c r="M1173" s="1"/>
      <c r="N1173" s="1"/>
      <c r="O1173" s="1"/>
      <c r="P1173" s="1"/>
      <c r="Q1173" s="1"/>
    </row>
    <row r="1174" spans="1:17" x14ac:dyDescent="0.35">
      <c r="A1174" s="1"/>
      <c r="B1174" s="1"/>
      <c r="C1174" s="1"/>
      <c r="D1174" s="1"/>
      <c r="E1174" s="1"/>
      <c r="F1174" s="1"/>
      <c r="G1174" s="1"/>
      <c r="H1174" s="1"/>
      <c r="I1174" s="1"/>
      <c r="J1174" s="1"/>
      <c r="K1174" s="1"/>
      <c r="L1174" s="1"/>
      <c r="M1174" s="1"/>
      <c r="N1174" s="1"/>
      <c r="O1174" s="1"/>
      <c r="P1174" s="1"/>
      <c r="Q1174" s="1"/>
    </row>
    <row r="1175" spans="1:17" x14ac:dyDescent="0.35">
      <c r="A1175" s="1"/>
      <c r="B1175" s="1"/>
      <c r="C1175" s="1"/>
      <c r="D1175" s="1"/>
      <c r="E1175" s="1"/>
      <c r="F1175" s="1"/>
      <c r="G1175" s="1"/>
      <c r="H1175" s="1"/>
      <c r="I1175" s="1"/>
      <c r="J1175" s="1"/>
      <c r="K1175" s="1"/>
      <c r="L1175" s="1"/>
      <c r="M1175" s="1"/>
      <c r="N1175" s="1"/>
      <c r="O1175" s="1"/>
      <c r="P1175" s="1"/>
      <c r="Q1175" s="1"/>
    </row>
    <row r="1176" spans="1:17" x14ac:dyDescent="0.35">
      <c r="A1176" s="1"/>
      <c r="B1176" s="1"/>
      <c r="C1176" s="1"/>
      <c r="D1176" s="1"/>
      <c r="E1176" s="1"/>
      <c r="F1176" s="1"/>
      <c r="G1176" s="1"/>
      <c r="H1176" s="1"/>
      <c r="I1176" s="1"/>
      <c r="J1176" s="1"/>
      <c r="K1176" s="1"/>
      <c r="L1176" s="1"/>
      <c r="M1176" s="1"/>
      <c r="N1176" s="1"/>
      <c r="O1176" s="1"/>
      <c r="P1176" s="1"/>
      <c r="Q1176" s="1"/>
    </row>
    <row r="1177" spans="1:17" x14ac:dyDescent="0.35">
      <c r="A1177" s="1"/>
      <c r="B1177" s="1"/>
      <c r="C1177" s="1"/>
      <c r="D1177" s="1"/>
      <c r="E1177" s="1"/>
      <c r="F1177" s="1"/>
      <c r="G1177" s="1"/>
      <c r="H1177" s="1"/>
      <c r="I1177" s="1"/>
      <c r="J1177" s="1"/>
      <c r="K1177" s="1"/>
      <c r="L1177" s="1"/>
      <c r="M1177" s="1"/>
      <c r="N1177" s="1"/>
      <c r="O1177" s="1"/>
      <c r="P1177" s="1"/>
      <c r="Q1177" s="1"/>
    </row>
    <row r="1178" spans="1:17" x14ac:dyDescent="0.35">
      <c r="A1178" s="1"/>
      <c r="B1178" s="1"/>
      <c r="C1178" s="1"/>
      <c r="D1178" s="1"/>
      <c r="E1178" s="1"/>
      <c r="F1178" s="1"/>
      <c r="G1178" s="1"/>
      <c r="H1178" s="1"/>
      <c r="I1178" s="1"/>
      <c r="J1178" s="1"/>
      <c r="K1178" s="1"/>
      <c r="L1178" s="1"/>
      <c r="M1178" s="1"/>
      <c r="N1178" s="1"/>
      <c r="O1178" s="1"/>
      <c r="P1178" s="1"/>
      <c r="Q1178" s="1"/>
    </row>
    <row r="1179" spans="1:17" x14ac:dyDescent="0.35">
      <c r="A1179" s="1"/>
      <c r="B1179" s="1"/>
      <c r="C1179" s="1"/>
      <c r="D1179" s="1"/>
      <c r="E1179" s="1"/>
      <c r="F1179" s="1"/>
      <c r="G1179" s="1"/>
      <c r="H1179" s="1"/>
      <c r="I1179" s="1"/>
      <c r="J1179" s="1"/>
      <c r="K1179" s="1"/>
      <c r="L1179" s="1"/>
      <c r="M1179" s="1"/>
      <c r="N1179" s="1"/>
      <c r="O1179" s="1"/>
      <c r="P1179" s="1"/>
      <c r="Q1179" s="1"/>
    </row>
    <row r="1180" spans="1:17" x14ac:dyDescent="0.35">
      <c r="A1180" s="1"/>
      <c r="B1180" s="1"/>
      <c r="C1180" s="1"/>
      <c r="D1180" s="1"/>
      <c r="E1180" s="1"/>
      <c r="F1180" s="1"/>
      <c r="G1180" s="1"/>
      <c r="H1180" s="1"/>
      <c r="I1180" s="1"/>
      <c r="J1180" s="1"/>
      <c r="K1180" s="1"/>
      <c r="L1180" s="1"/>
      <c r="M1180" s="1"/>
      <c r="N1180" s="1"/>
      <c r="O1180" s="1"/>
      <c r="P1180" s="1"/>
      <c r="Q1180" s="1"/>
    </row>
    <row r="1181" spans="1:17" x14ac:dyDescent="0.35">
      <c r="A1181" s="1"/>
      <c r="B1181" s="1"/>
      <c r="C1181" s="1"/>
      <c r="D1181" s="1"/>
      <c r="E1181" s="1"/>
      <c r="F1181" s="1"/>
      <c r="G1181" s="1"/>
      <c r="H1181" s="1"/>
      <c r="I1181" s="1"/>
      <c r="J1181" s="1"/>
      <c r="K1181" s="1"/>
      <c r="L1181" s="1"/>
      <c r="M1181" s="1"/>
      <c r="N1181" s="1"/>
      <c r="O1181" s="1"/>
      <c r="P1181" s="1"/>
      <c r="Q1181" s="1"/>
    </row>
    <row r="1182" spans="1:17" x14ac:dyDescent="0.35">
      <c r="A1182" s="1"/>
      <c r="B1182" s="1"/>
      <c r="C1182" s="1"/>
      <c r="D1182" s="1"/>
      <c r="E1182" s="1"/>
      <c r="F1182" s="1"/>
      <c r="G1182" s="1"/>
      <c r="H1182" s="1"/>
      <c r="I1182" s="1"/>
      <c r="J1182" s="1"/>
      <c r="K1182" s="1"/>
      <c r="L1182" s="1"/>
      <c r="M1182" s="1"/>
      <c r="N1182" s="1"/>
      <c r="O1182" s="1"/>
      <c r="P1182" s="1"/>
      <c r="Q1182" s="1"/>
    </row>
    <row r="1183" spans="1:17" x14ac:dyDescent="0.35">
      <c r="A1183" s="1"/>
      <c r="B1183" s="1"/>
      <c r="C1183" s="1"/>
      <c r="D1183" s="1"/>
      <c r="E1183" s="1"/>
      <c r="F1183" s="1"/>
      <c r="G1183" s="1"/>
      <c r="H1183" s="1"/>
      <c r="I1183" s="1"/>
      <c r="J1183" s="1"/>
      <c r="K1183" s="1"/>
      <c r="L1183" s="1"/>
      <c r="M1183" s="1"/>
      <c r="N1183" s="1"/>
      <c r="O1183" s="1"/>
      <c r="P1183" s="1"/>
      <c r="Q1183" s="1"/>
    </row>
    <row r="1184" spans="1:17" x14ac:dyDescent="0.35">
      <c r="A1184" s="1"/>
      <c r="B1184" s="1"/>
      <c r="C1184" s="1"/>
      <c r="D1184" s="1"/>
      <c r="E1184" s="1"/>
      <c r="F1184" s="1"/>
      <c r="G1184" s="1"/>
      <c r="H1184" s="1"/>
      <c r="I1184" s="1"/>
      <c r="J1184" s="1"/>
      <c r="K1184" s="1"/>
      <c r="L1184" s="1"/>
      <c r="M1184" s="1"/>
      <c r="N1184" s="1"/>
      <c r="O1184" s="1"/>
      <c r="P1184" s="1"/>
      <c r="Q1184" s="1"/>
    </row>
    <row r="1185" spans="1:17" x14ac:dyDescent="0.35">
      <c r="A1185" s="1"/>
      <c r="B1185" s="1"/>
      <c r="C1185" s="1"/>
      <c r="D1185" s="1"/>
      <c r="E1185" s="1"/>
      <c r="F1185" s="1"/>
      <c r="G1185" s="1"/>
      <c r="H1185" s="1"/>
      <c r="I1185" s="1"/>
      <c r="J1185" s="1"/>
      <c r="K1185" s="1"/>
      <c r="L1185" s="1"/>
      <c r="M1185" s="1"/>
      <c r="N1185" s="1"/>
      <c r="O1185" s="1"/>
      <c r="P1185" s="1"/>
      <c r="Q1185" s="1"/>
    </row>
    <row r="1186" spans="1:17" x14ac:dyDescent="0.35">
      <c r="A1186" s="1"/>
      <c r="B1186" s="1"/>
      <c r="C1186" s="1"/>
      <c r="D1186" s="1"/>
      <c r="E1186" s="1"/>
      <c r="F1186" s="1"/>
      <c r="G1186" s="1"/>
      <c r="H1186" s="1"/>
      <c r="I1186" s="1"/>
      <c r="J1186" s="1"/>
      <c r="K1186" s="1"/>
      <c r="L1186" s="1"/>
      <c r="M1186" s="1"/>
      <c r="N1186" s="1"/>
      <c r="O1186" s="1"/>
      <c r="P1186" s="1"/>
      <c r="Q1186" s="1"/>
    </row>
    <row r="1187" spans="1:17" x14ac:dyDescent="0.35">
      <c r="A1187" s="1"/>
      <c r="B1187" s="1"/>
      <c r="C1187" s="1"/>
      <c r="D1187" s="1"/>
      <c r="E1187" s="1"/>
      <c r="F1187" s="1"/>
      <c r="G1187" s="1"/>
      <c r="H1187" s="1"/>
      <c r="I1187" s="1"/>
      <c r="J1187" s="1"/>
      <c r="K1187" s="1"/>
      <c r="L1187" s="1"/>
      <c r="M1187" s="1"/>
      <c r="N1187" s="1"/>
      <c r="O1187" s="1"/>
      <c r="P1187" s="1"/>
      <c r="Q1187" s="1"/>
    </row>
    <row r="1188" spans="1:17" x14ac:dyDescent="0.35">
      <c r="A1188" s="1"/>
      <c r="B1188" s="1"/>
      <c r="C1188" s="1"/>
      <c r="D1188" s="1"/>
      <c r="E1188" s="1"/>
      <c r="F1188" s="1"/>
      <c r="G1188" s="1"/>
      <c r="H1188" s="1"/>
      <c r="I1188" s="1"/>
      <c r="J1188" s="1"/>
      <c r="K1188" s="1"/>
      <c r="L1188" s="1"/>
      <c r="M1188" s="1"/>
      <c r="N1188" s="1"/>
      <c r="O1188" s="1"/>
      <c r="P1188" s="1"/>
      <c r="Q1188" s="1"/>
    </row>
    <row r="1189" spans="1:17" x14ac:dyDescent="0.35">
      <c r="A1189" s="1"/>
      <c r="B1189" s="1"/>
      <c r="C1189" s="1"/>
      <c r="D1189" s="1"/>
      <c r="E1189" s="1"/>
      <c r="F1189" s="1"/>
      <c r="G1189" s="1"/>
      <c r="H1189" s="1"/>
      <c r="I1189" s="1"/>
      <c r="J1189" s="1"/>
      <c r="K1189" s="1"/>
      <c r="L1189" s="1"/>
      <c r="M1189" s="1"/>
      <c r="N1189" s="1"/>
      <c r="O1189" s="1"/>
      <c r="P1189" s="1"/>
      <c r="Q1189" s="1"/>
    </row>
    <row r="1190" spans="1:17" x14ac:dyDescent="0.35">
      <c r="A1190" s="1"/>
      <c r="B1190" s="1"/>
      <c r="C1190" s="1"/>
      <c r="D1190" s="1"/>
      <c r="E1190" s="1"/>
      <c r="F1190" s="1"/>
      <c r="G1190" s="1"/>
      <c r="H1190" s="1"/>
      <c r="I1190" s="1"/>
      <c r="J1190" s="1"/>
      <c r="K1190" s="1"/>
      <c r="L1190" s="1"/>
      <c r="M1190" s="1"/>
      <c r="N1190" s="1"/>
      <c r="O1190" s="1"/>
      <c r="P1190" s="1"/>
      <c r="Q1190" s="1"/>
    </row>
    <row r="1191" spans="1:17" x14ac:dyDescent="0.35">
      <c r="A1191" s="1"/>
      <c r="B1191" s="1"/>
      <c r="C1191" s="1"/>
      <c r="D1191" s="1"/>
      <c r="E1191" s="1"/>
      <c r="F1191" s="1"/>
      <c r="G1191" s="1"/>
      <c r="H1191" s="1"/>
      <c r="I1191" s="1"/>
      <c r="J1191" s="1"/>
      <c r="K1191" s="1"/>
      <c r="L1191" s="1"/>
      <c r="M1191" s="1"/>
      <c r="N1191" s="1"/>
      <c r="O1191" s="1"/>
      <c r="P1191" s="1"/>
      <c r="Q1191" s="1"/>
    </row>
    <row r="1192" spans="1:17" x14ac:dyDescent="0.35">
      <c r="A1192" s="1"/>
      <c r="B1192" s="1"/>
      <c r="C1192" s="1"/>
      <c r="D1192" s="1"/>
      <c r="E1192" s="1"/>
      <c r="F1192" s="1"/>
      <c r="G1192" s="1"/>
      <c r="H1192" s="1"/>
      <c r="I1192" s="1"/>
      <c r="J1192" s="1"/>
      <c r="K1192" s="1"/>
      <c r="L1192" s="1"/>
      <c r="M1192" s="1"/>
      <c r="N1192" s="1"/>
      <c r="O1192" s="1"/>
      <c r="P1192" s="1"/>
      <c r="Q1192" s="1"/>
    </row>
    <row r="1193" spans="1:17" x14ac:dyDescent="0.35">
      <c r="A1193" s="1"/>
      <c r="B1193" s="1"/>
      <c r="C1193" s="1"/>
      <c r="D1193" s="1"/>
      <c r="E1193" s="1"/>
      <c r="F1193" s="1"/>
      <c r="G1193" s="1"/>
      <c r="H1193" s="1"/>
      <c r="I1193" s="1"/>
      <c r="J1193" s="1"/>
      <c r="K1193" s="1"/>
      <c r="L1193" s="1"/>
      <c r="M1193" s="1"/>
      <c r="N1193" s="1"/>
      <c r="O1193" s="1"/>
      <c r="P1193" s="1"/>
      <c r="Q1193" s="1"/>
    </row>
    <row r="1194" spans="1:17" x14ac:dyDescent="0.35">
      <c r="A1194" s="1"/>
      <c r="B1194" s="1"/>
      <c r="C1194" s="1"/>
      <c r="D1194" s="1"/>
      <c r="E1194" s="1"/>
      <c r="F1194" s="1"/>
      <c r="G1194" s="1"/>
      <c r="H1194" s="1"/>
      <c r="I1194" s="1"/>
      <c r="J1194" s="1"/>
      <c r="K1194" s="1"/>
      <c r="L1194" s="1"/>
      <c r="M1194" s="1"/>
      <c r="N1194" s="1"/>
      <c r="O1194" s="1"/>
      <c r="P1194" s="1"/>
      <c r="Q1194" s="1"/>
    </row>
    <row r="1195" spans="1:17" x14ac:dyDescent="0.35">
      <c r="A1195" s="1"/>
      <c r="B1195" s="1"/>
      <c r="C1195" s="1"/>
      <c r="D1195" s="1"/>
      <c r="E1195" s="1"/>
      <c r="F1195" s="1"/>
      <c r="G1195" s="1"/>
      <c r="H1195" s="1"/>
      <c r="I1195" s="1"/>
      <c r="J1195" s="1"/>
      <c r="K1195" s="1"/>
      <c r="L1195" s="1"/>
      <c r="M1195" s="1"/>
      <c r="N1195" s="1"/>
      <c r="O1195" s="1"/>
      <c r="P1195" s="1"/>
      <c r="Q1195" s="1"/>
    </row>
    <row r="1196" spans="1:17" x14ac:dyDescent="0.35">
      <c r="A1196" s="1"/>
      <c r="B1196" s="1"/>
      <c r="C1196" s="1"/>
      <c r="D1196" s="1"/>
      <c r="E1196" s="1"/>
      <c r="F1196" s="1"/>
      <c r="G1196" s="1"/>
      <c r="H1196" s="1"/>
      <c r="I1196" s="1"/>
      <c r="J1196" s="1"/>
      <c r="K1196" s="1"/>
      <c r="L1196" s="1"/>
      <c r="M1196" s="1"/>
      <c r="N1196" s="1"/>
      <c r="O1196" s="1"/>
      <c r="P1196" s="1"/>
      <c r="Q1196" s="1"/>
    </row>
    <row r="1197" spans="1:17" x14ac:dyDescent="0.35">
      <c r="A1197" s="1"/>
      <c r="B1197" s="1"/>
      <c r="C1197" s="1"/>
      <c r="D1197" s="1"/>
      <c r="E1197" s="1"/>
      <c r="F1197" s="1"/>
      <c r="G1197" s="1"/>
      <c r="H1197" s="1"/>
      <c r="I1197" s="1"/>
      <c r="J1197" s="1"/>
      <c r="K1197" s="1"/>
      <c r="L1197" s="1"/>
      <c r="M1197" s="1"/>
      <c r="N1197" s="1"/>
      <c r="O1197" s="1"/>
      <c r="P1197" s="1"/>
      <c r="Q1197" s="1"/>
    </row>
    <row r="1198" spans="1:17" x14ac:dyDescent="0.35">
      <c r="A1198" s="1"/>
      <c r="B1198" s="1"/>
      <c r="C1198" s="1"/>
      <c r="D1198" s="1"/>
      <c r="E1198" s="1"/>
      <c r="F1198" s="1"/>
      <c r="G1198" s="1"/>
      <c r="H1198" s="1"/>
      <c r="I1198" s="1"/>
      <c r="J1198" s="1"/>
      <c r="K1198" s="1"/>
      <c r="L1198" s="1"/>
      <c r="M1198" s="1"/>
      <c r="N1198" s="1"/>
      <c r="O1198" s="1"/>
      <c r="P1198" s="1"/>
      <c r="Q1198" s="1"/>
    </row>
    <row r="1199" spans="1:17" x14ac:dyDescent="0.35">
      <c r="A1199" s="1"/>
      <c r="B1199" s="1"/>
      <c r="C1199" s="1"/>
      <c r="D1199" s="1"/>
      <c r="E1199" s="1"/>
      <c r="F1199" s="1"/>
      <c r="G1199" s="1"/>
      <c r="H1199" s="1"/>
      <c r="I1199" s="1"/>
      <c r="J1199" s="1"/>
      <c r="K1199" s="1"/>
      <c r="L1199" s="1"/>
      <c r="M1199" s="1"/>
      <c r="N1199" s="1"/>
      <c r="O1199" s="1"/>
      <c r="P1199" s="1"/>
      <c r="Q1199" s="1"/>
    </row>
    <row r="1200" spans="1:17" x14ac:dyDescent="0.35">
      <c r="A1200" s="1"/>
      <c r="B1200" s="1"/>
      <c r="C1200" s="1"/>
      <c r="D1200" s="1"/>
      <c r="E1200" s="1"/>
      <c r="F1200" s="1"/>
      <c r="G1200" s="1"/>
      <c r="H1200" s="1"/>
      <c r="I1200" s="1"/>
      <c r="J1200" s="1"/>
      <c r="K1200" s="1"/>
      <c r="L1200" s="1"/>
      <c r="M1200" s="1"/>
      <c r="N1200" s="1"/>
      <c r="O1200" s="1"/>
      <c r="P1200" s="1"/>
      <c r="Q1200" s="1"/>
    </row>
    <row r="1201" spans="1:17" x14ac:dyDescent="0.35">
      <c r="A1201" s="1"/>
      <c r="B1201" s="1"/>
      <c r="C1201" s="1"/>
      <c r="D1201" s="1"/>
      <c r="E1201" s="1"/>
      <c r="F1201" s="1"/>
      <c r="G1201" s="1"/>
      <c r="H1201" s="1"/>
      <c r="I1201" s="1"/>
      <c r="J1201" s="1"/>
      <c r="K1201" s="1"/>
      <c r="L1201" s="1"/>
      <c r="M1201" s="1"/>
      <c r="N1201" s="1"/>
      <c r="O1201" s="1"/>
      <c r="P1201" s="1"/>
      <c r="Q1201" s="1"/>
    </row>
    <row r="1202" spans="1:17" x14ac:dyDescent="0.35">
      <c r="A1202" s="1"/>
      <c r="B1202" s="1"/>
      <c r="C1202" s="1"/>
      <c r="D1202" s="1"/>
      <c r="E1202" s="1"/>
      <c r="F1202" s="1"/>
      <c r="G1202" s="1"/>
      <c r="H1202" s="1"/>
      <c r="I1202" s="1"/>
      <c r="J1202" s="1"/>
      <c r="K1202" s="1"/>
      <c r="L1202" s="1"/>
      <c r="M1202" s="1"/>
      <c r="N1202" s="1"/>
      <c r="O1202" s="1"/>
      <c r="P1202" s="1"/>
      <c r="Q1202" s="1"/>
    </row>
    <row r="1203" spans="1:17" x14ac:dyDescent="0.35">
      <c r="A1203" s="1"/>
      <c r="B1203" s="1"/>
      <c r="C1203" s="1"/>
      <c r="D1203" s="1"/>
      <c r="E1203" s="1"/>
      <c r="F1203" s="1"/>
      <c r="G1203" s="1"/>
      <c r="H1203" s="1"/>
      <c r="I1203" s="1"/>
      <c r="J1203" s="1"/>
      <c r="K1203" s="1"/>
      <c r="L1203" s="1"/>
      <c r="M1203" s="1"/>
      <c r="N1203" s="1"/>
      <c r="O1203" s="1"/>
      <c r="P1203" s="1"/>
      <c r="Q1203" s="1"/>
    </row>
    <row r="1204" spans="1:17" x14ac:dyDescent="0.35">
      <c r="A1204" s="1"/>
      <c r="B1204" s="1"/>
      <c r="C1204" s="1"/>
      <c r="D1204" s="1"/>
      <c r="E1204" s="1"/>
      <c r="F1204" s="1"/>
      <c r="G1204" s="1"/>
      <c r="H1204" s="1"/>
      <c r="I1204" s="1"/>
      <c r="J1204" s="1"/>
      <c r="K1204" s="1"/>
      <c r="L1204" s="1"/>
      <c r="M1204" s="1"/>
      <c r="N1204" s="1"/>
      <c r="O1204" s="1"/>
      <c r="P1204" s="1"/>
      <c r="Q1204" s="1"/>
    </row>
    <row r="1205" spans="1:17" x14ac:dyDescent="0.35">
      <c r="A1205" s="1"/>
      <c r="B1205" s="1"/>
      <c r="C1205" s="1"/>
      <c r="D1205" s="1"/>
      <c r="E1205" s="1"/>
      <c r="F1205" s="1"/>
      <c r="G1205" s="1"/>
      <c r="H1205" s="1"/>
      <c r="I1205" s="1"/>
      <c r="J1205" s="1"/>
      <c r="K1205" s="1"/>
      <c r="L1205" s="1"/>
      <c r="M1205" s="1"/>
      <c r="N1205" s="1"/>
      <c r="O1205" s="1"/>
      <c r="P1205" s="1"/>
      <c r="Q1205" s="1"/>
    </row>
    <row r="1206" spans="1:17" x14ac:dyDescent="0.35">
      <c r="A1206" s="1"/>
      <c r="B1206" s="1"/>
      <c r="C1206" s="1"/>
      <c r="D1206" s="1"/>
      <c r="E1206" s="1"/>
      <c r="F1206" s="1"/>
      <c r="G1206" s="1"/>
      <c r="H1206" s="1"/>
      <c r="I1206" s="1"/>
      <c r="J1206" s="1"/>
      <c r="K1206" s="1"/>
      <c r="L1206" s="1"/>
      <c r="M1206" s="1"/>
      <c r="N1206" s="1"/>
      <c r="O1206" s="1"/>
      <c r="P1206" s="1"/>
      <c r="Q1206" s="1"/>
    </row>
    <row r="1207" spans="1:17" x14ac:dyDescent="0.35">
      <c r="A1207" s="1"/>
      <c r="B1207" s="1"/>
      <c r="C1207" s="1"/>
      <c r="D1207" s="1"/>
      <c r="E1207" s="1"/>
      <c r="F1207" s="1"/>
      <c r="G1207" s="1"/>
      <c r="H1207" s="1"/>
      <c r="I1207" s="1"/>
      <c r="J1207" s="1"/>
      <c r="K1207" s="1"/>
      <c r="L1207" s="1"/>
      <c r="M1207" s="1"/>
      <c r="N1207" s="1"/>
      <c r="O1207" s="1"/>
      <c r="P1207" s="1"/>
      <c r="Q1207" s="1"/>
    </row>
    <row r="1208" spans="1:17" x14ac:dyDescent="0.35">
      <c r="A1208" s="1"/>
      <c r="B1208" s="1"/>
      <c r="C1208" s="1"/>
      <c r="D1208" s="1"/>
      <c r="E1208" s="1"/>
      <c r="F1208" s="1"/>
      <c r="G1208" s="1"/>
      <c r="H1208" s="1"/>
      <c r="I1208" s="1"/>
      <c r="J1208" s="1"/>
      <c r="K1208" s="1"/>
      <c r="L1208" s="1"/>
      <c r="M1208" s="1"/>
      <c r="N1208" s="1"/>
      <c r="O1208" s="1"/>
      <c r="P1208" s="1"/>
      <c r="Q1208" s="1"/>
    </row>
    <row r="1209" spans="1:17" x14ac:dyDescent="0.35">
      <c r="A1209" s="1"/>
      <c r="B1209" s="1"/>
      <c r="C1209" s="1"/>
      <c r="D1209" s="1"/>
      <c r="E1209" s="1"/>
      <c r="F1209" s="1"/>
      <c r="G1209" s="1"/>
      <c r="H1209" s="1"/>
      <c r="I1209" s="1"/>
      <c r="J1209" s="1"/>
      <c r="K1209" s="1"/>
      <c r="L1209" s="1"/>
      <c r="M1209" s="1"/>
      <c r="N1209" s="1"/>
      <c r="O1209" s="1"/>
      <c r="P1209" s="1"/>
      <c r="Q1209" s="1"/>
    </row>
    <row r="1210" spans="1:17" x14ac:dyDescent="0.35">
      <c r="A1210" s="1"/>
      <c r="B1210" s="1"/>
      <c r="C1210" s="1"/>
      <c r="D1210" s="1"/>
      <c r="E1210" s="1"/>
      <c r="F1210" s="1"/>
      <c r="G1210" s="1"/>
      <c r="H1210" s="1"/>
      <c r="I1210" s="1"/>
      <c r="J1210" s="1"/>
      <c r="K1210" s="1"/>
      <c r="L1210" s="1"/>
      <c r="M1210" s="1"/>
      <c r="N1210" s="1"/>
      <c r="O1210" s="1"/>
      <c r="P1210" s="1"/>
      <c r="Q1210" s="1"/>
    </row>
    <row r="1211" spans="1:17" x14ac:dyDescent="0.35">
      <c r="A1211" s="1"/>
      <c r="B1211" s="1"/>
      <c r="C1211" s="1"/>
      <c r="D1211" s="1"/>
      <c r="E1211" s="1"/>
      <c r="F1211" s="1"/>
      <c r="G1211" s="1"/>
      <c r="H1211" s="1"/>
      <c r="I1211" s="1"/>
      <c r="J1211" s="1"/>
      <c r="K1211" s="1"/>
      <c r="L1211" s="1"/>
      <c r="M1211" s="1"/>
      <c r="N1211" s="1"/>
      <c r="O1211" s="1"/>
      <c r="P1211" s="1"/>
      <c r="Q1211" s="1"/>
    </row>
    <row r="1212" spans="1:17" x14ac:dyDescent="0.35">
      <c r="A1212" s="1"/>
      <c r="B1212" s="1"/>
      <c r="C1212" s="1"/>
      <c r="D1212" s="1"/>
      <c r="E1212" s="1"/>
      <c r="F1212" s="1"/>
      <c r="G1212" s="1"/>
      <c r="H1212" s="1"/>
      <c r="I1212" s="1"/>
      <c r="J1212" s="1"/>
      <c r="K1212" s="1"/>
      <c r="L1212" s="1"/>
      <c r="M1212" s="1"/>
      <c r="N1212" s="1"/>
      <c r="O1212" s="1"/>
      <c r="P1212" s="1"/>
      <c r="Q1212" s="1"/>
    </row>
    <row r="1213" spans="1:17" x14ac:dyDescent="0.35">
      <c r="A1213" s="1"/>
      <c r="B1213" s="1"/>
      <c r="C1213" s="1"/>
      <c r="D1213" s="1"/>
      <c r="E1213" s="1"/>
      <c r="F1213" s="1"/>
      <c r="G1213" s="1"/>
      <c r="H1213" s="1"/>
      <c r="I1213" s="1"/>
      <c r="J1213" s="1"/>
      <c r="K1213" s="1"/>
      <c r="L1213" s="1"/>
      <c r="M1213" s="1"/>
      <c r="N1213" s="1"/>
      <c r="O1213" s="1"/>
      <c r="P1213" s="1"/>
      <c r="Q1213" s="1"/>
    </row>
    <row r="1214" spans="1:17" x14ac:dyDescent="0.35">
      <c r="A1214" s="1"/>
      <c r="B1214" s="1"/>
      <c r="C1214" s="1"/>
      <c r="D1214" s="1"/>
      <c r="E1214" s="1"/>
      <c r="F1214" s="1"/>
      <c r="G1214" s="1"/>
      <c r="H1214" s="1"/>
      <c r="I1214" s="1"/>
      <c r="J1214" s="1"/>
      <c r="K1214" s="1"/>
      <c r="L1214" s="1"/>
      <c r="M1214" s="1"/>
      <c r="N1214" s="1"/>
      <c r="O1214" s="1"/>
      <c r="P1214" s="1"/>
      <c r="Q1214" s="1"/>
    </row>
    <row r="1215" spans="1:17" x14ac:dyDescent="0.35">
      <c r="A1215" s="1"/>
      <c r="B1215" s="1"/>
      <c r="C1215" s="1"/>
      <c r="D1215" s="1"/>
      <c r="E1215" s="1"/>
      <c r="F1215" s="1"/>
      <c r="G1215" s="1"/>
      <c r="H1215" s="1"/>
      <c r="I1215" s="1"/>
      <c r="J1215" s="1"/>
      <c r="K1215" s="1"/>
      <c r="L1215" s="1"/>
      <c r="M1215" s="1"/>
      <c r="N1215" s="1"/>
      <c r="O1215" s="1"/>
      <c r="P1215" s="1"/>
      <c r="Q1215" s="1"/>
    </row>
    <row r="1216" spans="1:17" x14ac:dyDescent="0.35">
      <c r="A1216" s="1"/>
      <c r="B1216" s="1"/>
      <c r="C1216" s="1"/>
      <c r="D1216" s="1"/>
      <c r="E1216" s="1"/>
      <c r="F1216" s="1"/>
      <c r="G1216" s="1"/>
      <c r="H1216" s="1"/>
      <c r="I1216" s="1"/>
      <c r="J1216" s="1"/>
      <c r="K1216" s="1"/>
      <c r="L1216" s="1"/>
      <c r="M1216" s="1"/>
      <c r="N1216" s="1"/>
      <c r="O1216" s="1"/>
      <c r="P1216" s="1"/>
      <c r="Q1216" s="1"/>
    </row>
    <row r="1217" spans="1:17" x14ac:dyDescent="0.35">
      <c r="A1217" s="1"/>
      <c r="B1217" s="1"/>
      <c r="C1217" s="1"/>
      <c r="D1217" s="1"/>
      <c r="E1217" s="1"/>
      <c r="F1217" s="1"/>
      <c r="G1217" s="1"/>
      <c r="H1217" s="1"/>
      <c r="I1217" s="1"/>
      <c r="J1217" s="1"/>
      <c r="K1217" s="1"/>
      <c r="L1217" s="1"/>
      <c r="M1217" s="1"/>
      <c r="N1217" s="1"/>
      <c r="O1217" s="1"/>
      <c r="P1217" s="1"/>
      <c r="Q1217" s="1"/>
    </row>
    <row r="1218" spans="1:17" x14ac:dyDescent="0.35">
      <c r="A1218" s="1"/>
      <c r="B1218" s="1"/>
      <c r="C1218" s="1"/>
      <c r="D1218" s="1"/>
      <c r="E1218" s="1"/>
      <c r="F1218" s="1"/>
      <c r="G1218" s="1"/>
      <c r="H1218" s="1"/>
      <c r="I1218" s="1"/>
      <c r="J1218" s="1"/>
      <c r="K1218" s="1"/>
      <c r="L1218" s="1"/>
      <c r="M1218" s="1"/>
      <c r="N1218" s="1"/>
      <c r="O1218" s="1"/>
      <c r="P1218" s="1"/>
      <c r="Q1218" s="1"/>
    </row>
    <row r="1219" spans="1:17" x14ac:dyDescent="0.35">
      <c r="A1219" s="1"/>
      <c r="B1219" s="1"/>
      <c r="C1219" s="1"/>
      <c r="D1219" s="1"/>
      <c r="E1219" s="1"/>
      <c r="F1219" s="1"/>
      <c r="G1219" s="1"/>
      <c r="H1219" s="1"/>
      <c r="I1219" s="1"/>
      <c r="J1219" s="1"/>
      <c r="K1219" s="1"/>
      <c r="L1219" s="1"/>
      <c r="M1219" s="1"/>
      <c r="N1219" s="1"/>
      <c r="O1219" s="1"/>
      <c r="P1219" s="1"/>
      <c r="Q1219" s="1"/>
    </row>
    <row r="1220" spans="1:17" x14ac:dyDescent="0.35">
      <c r="A1220" s="1"/>
      <c r="B1220" s="1"/>
      <c r="C1220" s="1"/>
      <c r="D1220" s="1"/>
      <c r="E1220" s="1"/>
      <c r="F1220" s="1"/>
      <c r="G1220" s="1"/>
      <c r="H1220" s="1"/>
      <c r="I1220" s="1"/>
      <c r="J1220" s="1"/>
      <c r="K1220" s="1"/>
      <c r="L1220" s="1"/>
      <c r="M1220" s="1"/>
      <c r="N1220" s="1"/>
      <c r="O1220" s="1"/>
      <c r="P1220" s="1"/>
      <c r="Q1220" s="1"/>
    </row>
    <row r="1221" spans="1:17" x14ac:dyDescent="0.35">
      <c r="A1221" s="1"/>
      <c r="B1221" s="1"/>
      <c r="C1221" s="1"/>
      <c r="D1221" s="1"/>
      <c r="E1221" s="1"/>
      <c r="F1221" s="1"/>
      <c r="G1221" s="1"/>
      <c r="H1221" s="1"/>
      <c r="I1221" s="1"/>
      <c r="J1221" s="1"/>
      <c r="K1221" s="1"/>
      <c r="L1221" s="1"/>
      <c r="M1221" s="1"/>
      <c r="N1221" s="1"/>
      <c r="O1221" s="1"/>
      <c r="P1221" s="1"/>
      <c r="Q1221" s="1"/>
    </row>
    <row r="1222" spans="1:17" x14ac:dyDescent="0.35">
      <c r="A1222" s="1"/>
      <c r="B1222" s="1"/>
      <c r="C1222" s="1"/>
      <c r="D1222" s="1"/>
      <c r="E1222" s="1"/>
      <c r="F1222" s="1"/>
      <c r="G1222" s="1"/>
      <c r="H1222" s="1"/>
      <c r="I1222" s="1"/>
      <c r="J1222" s="1"/>
      <c r="K1222" s="1"/>
      <c r="L1222" s="1"/>
      <c r="M1222" s="1"/>
      <c r="N1222" s="1"/>
      <c r="O1222" s="1"/>
      <c r="P1222" s="1"/>
      <c r="Q1222" s="1"/>
    </row>
    <row r="1223" spans="1:17" x14ac:dyDescent="0.35">
      <c r="A1223" s="1"/>
      <c r="B1223" s="1"/>
      <c r="C1223" s="1"/>
      <c r="D1223" s="1"/>
      <c r="E1223" s="1"/>
      <c r="F1223" s="1"/>
      <c r="G1223" s="1"/>
      <c r="H1223" s="1"/>
      <c r="I1223" s="1"/>
      <c r="J1223" s="1"/>
      <c r="K1223" s="1"/>
      <c r="L1223" s="1"/>
      <c r="M1223" s="1"/>
      <c r="N1223" s="1"/>
      <c r="O1223" s="1"/>
      <c r="P1223" s="1"/>
      <c r="Q1223" s="1"/>
    </row>
    <row r="1224" spans="1:17" x14ac:dyDescent="0.35">
      <c r="A1224" s="1"/>
      <c r="B1224" s="1"/>
      <c r="C1224" s="1"/>
      <c r="D1224" s="1"/>
      <c r="E1224" s="1"/>
      <c r="F1224" s="1"/>
      <c r="G1224" s="1"/>
      <c r="H1224" s="1"/>
      <c r="I1224" s="1"/>
      <c r="J1224" s="1"/>
      <c r="K1224" s="1"/>
      <c r="L1224" s="1"/>
      <c r="M1224" s="1"/>
      <c r="N1224" s="1"/>
      <c r="O1224" s="1"/>
      <c r="P1224" s="1"/>
      <c r="Q1224" s="1"/>
    </row>
    <row r="1225" spans="1:17" x14ac:dyDescent="0.35">
      <c r="A1225" s="1"/>
      <c r="B1225" s="1"/>
      <c r="C1225" s="1"/>
      <c r="D1225" s="1"/>
      <c r="E1225" s="1"/>
      <c r="F1225" s="1"/>
      <c r="G1225" s="1"/>
      <c r="H1225" s="1"/>
      <c r="I1225" s="1"/>
      <c r="J1225" s="1"/>
      <c r="K1225" s="1"/>
      <c r="L1225" s="1"/>
      <c r="M1225" s="1"/>
      <c r="N1225" s="1"/>
      <c r="O1225" s="1"/>
      <c r="P1225" s="1"/>
      <c r="Q1225" s="1"/>
    </row>
    <row r="1226" spans="1:17" x14ac:dyDescent="0.35">
      <c r="A1226" s="1"/>
      <c r="B1226" s="1"/>
      <c r="C1226" s="1"/>
      <c r="D1226" s="1"/>
      <c r="E1226" s="1"/>
      <c r="F1226" s="1"/>
      <c r="G1226" s="1"/>
      <c r="H1226" s="1"/>
      <c r="I1226" s="1"/>
      <c r="J1226" s="1"/>
      <c r="K1226" s="1"/>
      <c r="L1226" s="1"/>
      <c r="M1226" s="1"/>
      <c r="N1226" s="1"/>
      <c r="O1226" s="1"/>
      <c r="P1226" s="1"/>
      <c r="Q1226" s="1"/>
    </row>
    <row r="1227" spans="1:17" x14ac:dyDescent="0.35">
      <c r="A1227" s="1"/>
      <c r="B1227" s="1"/>
      <c r="C1227" s="1"/>
      <c r="D1227" s="1"/>
      <c r="E1227" s="1"/>
      <c r="F1227" s="1"/>
      <c r="G1227" s="1"/>
      <c r="H1227" s="1"/>
      <c r="I1227" s="1"/>
      <c r="J1227" s="1"/>
      <c r="K1227" s="1"/>
      <c r="L1227" s="1"/>
      <c r="M1227" s="1"/>
      <c r="N1227" s="1"/>
      <c r="O1227" s="1"/>
      <c r="P1227" s="1"/>
      <c r="Q1227" s="1"/>
    </row>
    <row r="1228" spans="1:17" x14ac:dyDescent="0.35">
      <c r="A1228" s="1"/>
      <c r="B1228" s="1"/>
      <c r="C1228" s="1"/>
      <c r="D1228" s="1"/>
      <c r="E1228" s="1"/>
      <c r="F1228" s="1"/>
      <c r="G1228" s="1"/>
      <c r="H1228" s="1"/>
      <c r="I1228" s="1"/>
      <c r="J1228" s="1"/>
      <c r="K1228" s="1"/>
      <c r="L1228" s="1"/>
      <c r="M1228" s="1"/>
      <c r="N1228" s="1"/>
      <c r="O1228" s="1"/>
      <c r="P1228" s="1"/>
      <c r="Q1228" s="1"/>
    </row>
    <row r="1229" spans="1:17" x14ac:dyDescent="0.35">
      <c r="A1229" s="1"/>
      <c r="B1229" s="1"/>
      <c r="C1229" s="1"/>
      <c r="D1229" s="1"/>
      <c r="E1229" s="1"/>
      <c r="F1229" s="1"/>
      <c r="G1229" s="1"/>
      <c r="H1229" s="1"/>
      <c r="I1229" s="1"/>
      <c r="J1229" s="1"/>
      <c r="K1229" s="1"/>
      <c r="L1229" s="1"/>
      <c r="M1229" s="1"/>
      <c r="N1229" s="1"/>
      <c r="O1229" s="1"/>
      <c r="P1229" s="1"/>
      <c r="Q1229" s="1"/>
    </row>
    <row r="1230" spans="1:17" x14ac:dyDescent="0.35">
      <c r="A1230" s="1"/>
      <c r="B1230" s="1"/>
      <c r="C1230" s="1"/>
      <c r="D1230" s="1"/>
      <c r="E1230" s="1"/>
      <c r="F1230" s="1"/>
      <c r="G1230" s="1"/>
      <c r="H1230" s="1"/>
      <c r="I1230" s="1"/>
      <c r="J1230" s="1"/>
      <c r="K1230" s="1"/>
      <c r="L1230" s="1"/>
      <c r="M1230" s="1"/>
      <c r="N1230" s="1"/>
      <c r="O1230" s="1"/>
      <c r="P1230" s="1"/>
      <c r="Q1230" s="1"/>
    </row>
    <row r="1231" spans="1:17" x14ac:dyDescent="0.35">
      <c r="A1231" s="1"/>
      <c r="B1231" s="1"/>
      <c r="C1231" s="1"/>
      <c r="D1231" s="1"/>
      <c r="E1231" s="1"/>
      <c r="F1231" s="1"/>
      <c r="G1231" s="1"/>
      <c r="H1231" s="1"/>
      <c r="I1231" s="1"/>
      <c r="J1231" s="1"/>
      <c r="K1231" s="1"/>
      <c r="L1231" s="1"/>
      <c r="M1231" s="1"/>
      <c r="N1231" s="1"/>
      <c r="O1231" s="1"/>
      <c r="P1231" s="1"/>
      <c r="Q1231" s="1"/>
    </row>
    <row r="1232" spans="1:17" x14ac:dyDescent="0.35">
      <c r="A1232" s="1"/>
      <c r="B1232" s="1"/>
      <c r="C1232" s="1"/>
      <c r="D1232" s="1"/>
      <c r="E1232" s="1"/>
      <c r="F1232" s="1"/>
      <c r="G1232" s="1"/>
      <c r="H1232" s="1"/>
      <c r="I1232" s="1"/>
      <c r="J1232" s="1"/>
      <c r="K1232" s="1"/>
      <c r="L1232" s="1"/>
      <c r="M1232" s="1"/>
      <c r="N1232" s="1"/>
      <c r="O1232" s="1"/>
      <c r="P1232" s="1"/>
      <c r="Q1232" s="1"/>
    </row>
    <row r="1233" spans="1:17" x14ac:dyDescent="0.35">
      <c r="A1233" s="1"/>
      <c r="B1233" s="1"/>
      <c r="C1233" s="1"/>
      <c r="D1233" s="1"/>
      <c r="E1233" s="1"/>
      <c r="F1233" s="1"/>
      <c r="G1233" s="1"/>
      <c r="H1233" s="1"/>
      <c r="I1233" s="1"/>
      <c r="J1233" s="1"/>
      <c r="K1233" s="1"/>
      <c r="L1233" s="1"/>
      <c r="M1233" s="1"/>
      <c r="N1233" s="1"/>
      <c r="O1233" s="1"/>
      <c r="P1233" s="1"/>
      <c r="Q1233" s="1"/>
    </row>
    <row r="1234" spans="1:17" x14ac:dyDescent="0.35">
      <c r="A1234" s="1"/>
      <c r="B1234" s="1"/>
      <c r="C1234" s="1"/>
      <c r="D1234" s="1"/>
      <c r="E1234" s="1"/>
      <c r="F1234" s="1"/>
      <c r="G1234" s="1"/>
      <c r="H1234" s="1"/>
      <c r="I1234" s="1"/>
      <c r="J1234" s="1"/>
      <c r="K1234" s="1"/>
      <c r="L1234" s="1"/>
      <c r="M1234" s="1"/>
      <c r="N1234" s="1"/>
      <c r="O1234" s="1"/>
      <c r="P1234" s="1"/>
      <c r="Q1234" s="1"/>
    </row>
    <row r="1235" spans="1:17" x14ac:dyDescent="0.35">
      <c r="A1235" s="1"/>
      <c r="B1235" s="1"/>
      <c r="C1235" s="1"/>
      <c r="D1235" s="1"/>
      <c r="E1235" s="1"/>
      <c r="F1235" s="1"/>
      <c r="G1235" s="1"/>
      <c r="H1235" s="1"/>
      <c r="I1235" s="1"/>
      <c r="J1235" s="1"/>
      <c r="K1235" s="1"/>
      <c r="L1235" s="1"/>
      <c r="M1235" s="1"/>
      <c r="N1235" s="1"/>
      <c r="O1235" s="1"/>
      <c r="P1235" s="1"/>
      <c r="Q1235" s="1"/>
    </row>
    <row r="1236" spans="1:17" x14ac:dyDescent="0.35">
      <c r="A1236" s="1"/>
      <c r="B1236" s="1"/>
      <c r="C1236" s="1"/>
      <c r="D1236" s="1"/>
      <c r="E1236" s="1"/>
      <c r="F1236" s="1"/>
      <c r="G1236" s="1"/>
      <c r="H1236" s="1"/>
      <c r="I1236" s="1"/>
      <c r="J1236" s="1"/>
      <c r="K1236" s="1"/>
      <c r="L1236" s="1"/>
      <c r="M1236" s="1"/>
      <c r="N1236" s="1"/>
      <c r="O1236" s="1"/>
      <c r="P1236" s="1"/>
      <c r="Q1236" s="1"/>
    </row>
    <row r="1237" spans="1:17" x14ac:dyDescent="0.35">
      <c r="A1237" s="1"/>
      <c r="B1237" s="1"/>
      <c r="C1237" s="1"/>
      <c r="D1237" s="1"/>
      <c r="E1237" s="1"/>
      <c r="F1237" s="1"/>
      <c r="G1237" s="1"/>
      <c r="H1237" s="1"/>
      <c r="I1237" s="1"/>
      <c r="J1237" s="1"/>
      <c r="K1237" s="1"/>
      <c r="L1237" s="1"/>
      <c r="M1237" s="1"/>
      <c r="N1237" s="1"/>
      <c r="O1237" s="1"/>
      <c r="P1237" s="1"/>
      <c r="Q1237" s="1"/>
    </row>
    <row r="1238" spans="1:17" x14ac:dyDescent="0.35">
      <c r="A1238" s="1"/>
      <c r="B1238" s="1"/>
      <c r="C1238" s="1"/>
      <c r="D1238" s="1"/>
      <c r="E1238" s="1"/>
      <c r="F1238" s="1"/>
      <c r="G1238" s="1"/>
      <c r="H1238" s="1"/>
      <c r="I1238" s="1"/>
      <c r="J1238" s="1"/>
      <c r="K1238" s="1"/>
      <c r="L1238" s="1"/>
      <c r="M1238" s="1"/>
      <c r="N1238" s="1"/>
      <c r="O1238" s="1"/>
      <c r="P1238" s="1"/>
      <c r="Q1238" s="1"/>
    </row>
    <row r="1239" spans="1:17" x14ac:dyDescent="0.35">
      <c r="A1239" s="1"/>
      <c r="B1239" s="1"/>
      <c r="C1239" s="1"/>
      <c r="D1239" s="1"/>
      <c r="E1239" s="1"/>
      <c r="F1239" s="1"/>
      <c r="G1239" s="1"/>
      <c r="H1239" s="1"/>
      <c r="I1239" s="1"/>
      <c r="J1239" s="1"/>
      <c r="K1239" s="1"/>
      <c r="L1239" s="1"/>
      <c r="M1239" s="1"/>
      <c r="N1239" s="1"/>
      <c r="O1239" s="1"/>
      <c r="P1239" s="1"/>
      <c r="Q1239" s="1"/>
    </row>
    <row r="1240" spans="1:17" x14ac:dyDescent="0.35">
      <c r="A1240" s="1"/>
      <c r="B1240" s="1"/>
      <c r="C1240" s="1"/>
      <c r="D1240" s="1"/>
      <c r="E1240" s="1"/>
      <c r="F1240" s="1"/>
      <c r="G1240" s="1"/>
      <c r="H1240" s="1"/>
      <c r="I1240" s="1"/>
      <c r="J1240" s="1"/>
      <c r="K1240" s="1"/>
      <c r="L1240" s="1"/>
      <c r="M1240" s="1"/>
      <c r="N1240" s="1"/>
      <c r="O1240" s="1"/>
      <c r="P1240" s="1"/>
      <c r="Q1240" s="1"/>
    </row>
    <row r="1241" spans="1:17" x14ac:dyDescent="0.35">
      <c r="A1241" s="1"/>
      <c r="B1241" s="1"/>
      <c r="C1241" s="1"/>
      <c r="D1241" s="1"/>
      <c r="E1241" s="1"/>
      <c r="F1241" s="1"/>
      <c r="G1241" s="1"/>
      <c r="H1241" s="1"/>
      <c r="I1241" s="1"/>
      <c r="J1241" s="1"/>
      <c r="K1241" s="1"/>
      <c r="L1241" s="1"/>
      <c r="M1241" s="1"/>
      <c r="N1241" s="1"/>
      <c r="O1241" s="1"/>
      <c r="P1241" s="1"/>
      <c r="Q1241" s="1"/>
    </row>
    <row r="1242" spans="1:17" x14ac:dyDescent="0.35">
      <c r="A1242" s="1"/>
      <c r="B1242" s="1"/>
      <c r="C1242" s="1"/>
      <c r="D1242" s="1"/>
      <c r="E1242" s="1"/>
      <c r="F1242" s="1"/>
      <c r="G1242" s="1"/>
      <c r="H1242" s="1"/>
      <c r="I1242" s="1"/>
      <c r="J1242" s="1"/>
      <c r="K1242" s="1"/>
      <c r="L1242" s="1"/>
      <c r="M1242" s="1"/>
      <c r="N1242" s="1"/>
      <c r="O1242" s="1"/>
      <c r="P1242" s="1"/>
      <c r="Q1242" s="1"/>
    </row>
    <row r="1243" spans="1:17" x14ac:dyDescent="0.35">
      <c r="A1243" s="1"/>
      <c r="B1243" s="1"/>
      <c r="C1243" s="1"/>
      <c r="D1243" s="1"/>
      <c r="E1243" s="1"/>
      <c r="F1243" s="1"/>
      <c r="G1243" s="1"/>
      <c r="H1243" s="1"/>
      <c r="I1243" s="1"/>
      <c r="J1243" s="1"/>
      <c r="K1243" s="1"/>
      <c r="L1243" s="1"/>
      <c r="M1243" s="1"/>
      <c r="N1243" s="1"/>
      <c r="O1243" s="1"/>
      <c r="P1243" s="1"/>
      <c r="Q1243" s="1"/>
    </row>
    <row r="1244" spans="1:17" x14ac:dyDescent="0.35">
      <c r="A1244" s="1"/>
      <c r="B1244" s="1"/>
      <c r="C1244" s="1"/>
      <c r="D1244" s="1"/>
      <c r="E1244" s="1"/>
      <c r="F1244" s="1"/>
      <c r="G1244" s="1"/>
      <c r="H1244" s="1"/>
      <c r="I1244" s="1"/>
      <c r="J1244" s="1"/>
      <c r="K1244" s="1"/>
      <c r="L1244" s="1"/>
      <c r="M1244" s="1"/>
      <c r="N1244" s="1"/>
      <c r="O1244" s="1"/>
      <c r="P1244" s="1"/>
      <c r="Q1244" s="1"/>
    </row>
    <row r="1245" spans="1:17" x14ac:dyDescent="0.35">
      <c r="A1245" s="1"/>
      <c r="B1245" s="1"/>
      <c r="C1245" s="1"/>
      <c r="D1245" s="1"/>
      <c r="E1245" s="1"/>
      <c r="F1245" s="1"/>
      <c r="G1245" s="1"/>
      <c r="H1245" s="1"/>
      <c r="I1245" s="1"/>
      <c r="J1245" s="1"/>
      <c r="K1245" s="1"/>
      <c r="L1245" s="1"/>
      <c r="M1245" s="1"/>
      <c r="N1245" s="1"/>
      <c r="O1245" s="1"/>
      <c r="P1245" s="1"/>
      <c r="Q1245" s="1"/>
    </row>
    <row r="1246" spans="1:17" x14ac:dyDescent="0.35">
      <c r="A1246" s="1"/>
      <c r="B1246" s="1"/>
      <c r="C1246" s="1"/>
      <c r="D1246" s="1"/>
      <c r="E1246" s="1"/>
      <c r="F1246" s="1"/>
      <c r="G1246" s="1"/>
      <c r="H1246" s="1"/>
      <c r="I1246" s="1"/>
      <c r="J1246" s="1"/>
      <c r="K1246" s="1"/>
      <c r="L1246" s="1"/>
      <c r="M1246" s="1"/>
      <c r="N1246" s="1"/>
      <c r="O1246" s="1"/>
      <c r="P1246" s="1"/>
      <c r="Q1246" s="1"/>
    </row>
    <row r="1247" spans="1:17" x14ac:dyDescent="0.35">
      <c r="A1247" s="1"/>
      <c r="B1247" s="1"/>
      <c r="C1247" s="1"/>
      <c r="D1247" s="1"/>
      <c r="E1247" s="1"/>
      <c r="F1247" s="1"/>
      <c r="G1247" s="1"/>
      <c r="H1247" s="1"/>
      <c r="I1247" s="1"/>
      <c r="J1247" s="1"/>
      <c r="K1247" s="1"/>
      <c r="L1247" s="1"/>
      <c r="M1247" s="1"/>
      <c r="N1247" s="1"/>
      <c r="O1247" s="1"/>
      <c r="P1247" s="1"/>
      <c r="Q1247" s="1"/>
    </row>
    <row r="1248" spans="1:17" x14ac:dyDescent="0.35">
      <c r="A1248" s="1"/>
      <c r="B1248" s="1"/>
      <c r="C1248" s="1"/>
      <c r="D1248" s="1"/>
      <c r="E1248" s="1"/>
      <c r="F1248" s="1"/>
      <c r="G1248" s="1"/>
      <c r="H1248" s="1"/>
      <c r="I1248" s="1"/>
      <c r="J1248" s="1"/>
      <c r="K1248" s="1"/>
      <c r="L1248" s="1"/>
      <c r="M1248" s="1"/>
      <c r="N1248" s="1"/>
      <c r="O1248" s="1"/>
      <c r="P1248" s="1"/>
      <c r="Q1248" s="1"/>
    </row>
    <row r="1249" spans="1:17" x14ac:dyDescent="0.35">
      <c r="A1249" s="1"/>
      <c r="B1249" s="1"/>
      <c r="C1249" s="1"/>
      <c r="D1249" s="1"/>
      <c r="E1249" s="1"/>
      <c r="F1249" s="1"/>
      <c r="G1249" s="1"/>
      <c r="H1249" s="1"/>
      <c r="I1249" s="1"/>
      <c r="J1249" s="1"/>
      <c r="K1249" s="1"/>
      <c r="L1249" s="1"/>
      <c r="M1249" s="1"/>
      <c r="N1249" s="1"/>
      <c r="O1249" s="1"/>
      <c r="P1249" s="1"/>
      <c r="Q1249" s="1"/>
    </row>
    <row r="1250" spans="1:17" x14ac:dyDescent="0.35">
      <c r="A1250" s="1"/>
      <c r="B1250" s="1"/>
      <c r="C1250" s="1"/>
      <c r="D1250" s="1"/>
      <c r="E1250" s="1"/>
      <c r="F1250" s="1"/>
      <c r="G1250" s="1"/>
      <c r="H1250" s="1"/>
      <c r="I1250" s="1"/>
      <c r="J1250" s="1"/>
      <c r="K1250" s="1"/>
      <c r="L1250" s="1"/>
      <c r="M1250" s="1"/>
      <c r="N1250" s="1"/>
      <c r="O1250" s="1"/>
      <c r="P1250" s="1"/>
      <c r="Q1250" s="1"/>
    </row>
    <row r="1251" spans="1:17" x14ac:dyDescent="0.35">
      <c r="A1251" s="1"/>
      <c r="B1251" s="1"/>
      <c r="C1251" s="1"/>
      <c r="D1251" s="1"/>
      <c r="E1251" s="1"/>
      <c r="F1251" s="1"/>
      <c r="G1251" s="1"/>
      <c r="H1251" s="1"/>
      <c r="I1251" s="1"/>
      <c r="J1251" s="1"/>
      <c r="K1251" s="1"/>
      <c r="L1251" s="1"/>
      <c r="M1251" s="1"/>
      <c r="N1251" s="1"/>
      <c r="O1251" s="1"/>
      <c r="P1251" s="1"/>
      <c r="Q1251" s="1"/>
    </row>
    <row r="1252" spans="1:17" x14ac:dyDescent="0.35">
      <c r="A1252" s="1"/>
      <c r="B1252" s="1"/>
      <c r="C1252" s="1"/>
      <c r="D1252" s="1"/>
      <c r="E1252" s="1"/>
      <c r="F1252" s="1"/>
      <c r="G1252" s="1"/>
      <c r="H1252" s="1"/>
      <c r="I1252" s="1"/>
      <c r="J1252" s="1"/>
      <c r="K1252" s="1"/>
      <c r="L1252" s="1"/>
      <c r="M1252" s="1"/>
      <c r="N1252" s="1"/>
      <c r="O1252" s="1"/>
      <c r="P1252" s="1"/>
      <c r="Q1252" s="1"/>
    </row>
    <row r="1253" spans="1:17" x14ac:dyDescent="0.35">
      <c r="A1253" s="1"/>
      <c r="B1253" s="1"/>
      <c r="C1253" s="1"/>
      <c r="D1253" s="1"/>
      <c r="E1253" s="1"/>
      <c r="F1253" s="1"/>
      <c r="G1253" s="1"/>
      <c r="H1253" s="1"/>
      <c r="I1253" s="1"/>
      <c r="J1253" s="1"/>
      <c r="K1253" s="1"/>
      <c r="L1253" s="1"/>
      <c r="M1253" s="1"/>
      <c r="N1253" s="1"/>
      <c r="O1253" s="1"/>
      <c r="P1253" s="1"/>
      <c r="Q1253" s="1"/>
    </row>
    <row r="1254" spans="1:17" x14ac:dyDescent="0.35">
      <c r="A1254" s="1"/>
      <c r="B1254" s="1"/>
      <c r="C1254" s="1"/>
      <c r="D1254" s="1"/>
      <c r="E1254" s="1"/>
      <c r="F1254" s="1"/>
      <c r="G1254" s="1"/>
      <c r="H1254" s="1"/>
      <c r="I1254" s="1"/>
      <c r="J1254" s="1"/>
      <c r="K1254" s="1"/>
      <c r="L1254" s="1"/>
      <c r="M1254" s="1"/>
      <c r="N1254" s="1"/>
      <c r="O1254" s="1"/>
      <c r="P1254" s="1"/>
      <c r="Q1254" s="1"/>
    </row>
    <row r="1255" spans="1:17" x14ac:dyDescent="0.35">
      <c r="A1255" s="1"/>
      <c r="B1255" s="1"/>
      <c r="C1255" s="1"/>
      <c r="D1255" s="1"/>
      <c r="E1255" s="1"/>
      <c r="F1255" s="1"/>
      <c r="G1255" s="1"/>
      <c r="H1255" s="1"/>
      <c r="I1255" s="1"/>
      <c r="J1255" s="1"/>
      <c r="K1255" s="1"/>
      <c r="L1255" s="1"/>
      <c r="M1255" s="1"/>
      <c r="N1255" s="1"/>
      <c r="O1255" s="1"/>
      <c r="P1255" s="1"/>
      <c r="Q1255" s="1"/>
    </row>
    <row r="1256" spans="1:17" x14ac:dyDescent="0.35">
      <c r="A1256" s="1"/>
      <c r="B1256" s="1"/>
      <c r="C1256" s="1"/>
      <c r="D1256" s="1"/>
      <c r="E1256" s="1"/>
      <c r="F1256" s="1"/>
      <c r="G1256" s="1"/>
      <c r="H1256" s="1"/>
      <c r="I1256" s="1"/>
      <c r="J1256" s="1"/>
      <c r="K1256" s="1"/>
      <c r="L1256" s="1"/>
      <c r="M1256" s="1"/>
      <c r="N1256" s="1"/>
      <c r="O1256" s="1"/>
      <c r="P1256" s="1"/>
      <c r="Q1256" s="1"/>
    </row>
    <row r="1257" spans="1:17" x14ac:dyDescent="0.35">
      <c r="A1257" s="1"/>
      <c r="B1257" s="1"/>
      <c r="C1257" s="1"/>
      <c r="D1257" s="1"/>
      <c r="E1257" s="1"/>
      <c r="F1257" s="1"/>
      <c r="G1257" s="1"/>
      <c r="H1257" s="1"/>
      <c r="I1257" s="1"/>
      <c r="J1257" s="1"/>
      <c r="K1257" s="1"/>
      <c r="L1257" s="1"/>
      <c r="M1257" s="1"/>
      <c r="N1257" s="1"/>
      <c r="O1257" s="1"/>
      <c r="P1257" s="1"/>
      <c r="Q1257" s="1"/>
    </row>
    <row r="1258" spans="1:17" x14ac:dyDescent="0.35">
      <c r="A1258" s="1"/>
      <c r="B1258" s="1"/>
      <c r="C1258" s="1"/>
      <c r="D1258" s="1"/>
      <c r="E1258" s="1"/>
      <c r="F1258" s="1"/>
      <c r="G1258" s="1"/>
      <c r="H1258" s="1"/>
      <c r="I1258" s="1"/>
      <c r="J1258" s="1"/>
      <c r="K1258" s="1"/>
      <c r="L1258" s="1"/>
      <c r="M1258" s="1"/>
      <c r="N1258" s="1"/>
      <c r="O1258" s="1"/>
      <c r="P1258" s="1"/>
      <c r="Q1258" s="1"/>
    </row>
    <row r="1259" spans="1:17" x14ac:dyDescent="0.35">
      <c r="A1259" s="1"/>
      <c r="B1259" s="1"/>
      <c r="C1259" s="1"/>
      <c r="D1259" s="1"/>
      <c r="E1259" s="1"/>
      <c r="F1259" s="1"/>
      <c r="G1259" s="1"/>
      <c r="H1259" s="1"/>
      <c r="I1259" s="1"/>
      <c r="J1259" s="1"/>
      <c r="K1259" s="1"/>
      <c r="L1259" s="1"/>
      <c r="M1259" s="1"/>
      <c r="N1259" s="1"/>
      <c r="O1259" s="1"/>
      <c r="P1259" s="1"/>
      <c r="Q1259" s="1"/>
    </row>
    <row r="1260" spans="1:17" x14ac:dyDescent="0.35">
      <c r="A1260" s="1"/>
      <c r="B1260" s="1"/>
      <c r="C1260" s="1"/>
      <c r="D1260" s="1"/>
      <c r="E1260" s="1"/>
      <c r="F1260" s="1"/>
      <c r="G1260" s="1"/>
      <c r="H1260" s="1"/>
      <c r="I1260" s="1"/>
      <c r="J1260" s="1"/>
      <c r="K1260" s="1"/>
      <c r="L1260" s="1"/>
      <c r="M1260" s="1"/>
      <c r="N1260" s="1"/>
      <c r="O1260" s="1"/>
      <c r="P1260" s="1"/>
      <c r="Q1260" s="1"/>
    </row>
    <row r="1261" spans="1:17" x14ac:dyDescent="0.35">
      <c r="A1261" s="1"/>
      <c r="B1261" s="1"/>
      <c r="C1261" s="1"/>
      <c r="D1261" s="1"/>
      <c r="E1261" s="1"/>
      <c r="F1261" s="1"/>
      <c r="G1261" s="1"/>
      <c r="H1261" s="1"/>
      <c r="I1261" s="1"/>
      <c r="J1261" s="1"/>
      <c r="K1261" s="1"/>
      <c r="L1261" s="1"/>
      <c r="M1261" s="1"/>
      <c r="N1261" s="1"/>
      <c r="O1261" s="1"/>
      <c r="P1261" s="1"/>
      <c r="Q1261" s="1"/>
    </row>
    <row r="1262" spans="1:17" x14ac:dyDescent="0.35">
      <c r="A1262" s="1"/>
      <c r="B1262" s="1"/>
      <c r="C1262" s="1"/>
      <c r="D1262" s="1"/>
      <c r="E1262" s="1"/>
      <c r="F1262" s="1"/>
      <c r="G1262" s="1"/>
      <c r="H1262" s="1"/>
      <c r="I1262" s="1"/>
      <c r="J1262" s="1"/>
      <c r="K1262" s="1"/>
      <c r="L1262" s="1"/>
      <c r="M1262" s="1"/>
      <c r="N1262" s="1"/>
      <c r="O1262" s="1"/>
      <c r="P1262" s="1"/>
      <c r="Q1262" s="1"/>
    </row>
    <row r="1263" spans="1:17" x14ac:dyDescent="0.35">
      <c r="A1263" s="1"/>
      <c r="B1263" s="1"/>
      <c r="C1263" s="1"/>
      <c r="D1263" s="1"/>
      <c r="E1263" s="1"/>
      <c r="F1263" s="1"/>
      <c r="G1263" s="1"/>
      <c r="H1263" s="1"/>
      <c r="I1263" s="1"/>
      <c r="J1263" s="1"/>
      <c r="K1263" s="1"/>
      <c r="L1263" s="1"/>
      <c r="M1263" s="1"/>
      <c r="N1263" s="1"/>
      <c r="O1263" s="1"/>
      <c r="P1263" s="1"/>
      <c r="Q1263" s="1"/>
    </row>
    <row r="1264" spans="1:17" x14ac:dyDescent="0.35">
      <c r="A1264" s="1"/>
      <c r="B1264" s="1"/>
      <c r="C1264" s="1"/>
      <c r="D1264" s="1"/>
      <c r="E1264" s="1"/>
      <c r="F1264" s="1"/>
      <c r="G1264" s="1"/>
      <c r="H1264" s="1"/>
      <c r="I1264" s="1"/>
      <c r="J1264" s="1"/>
      <c r="K1264" s="1"/>
      <c r="L1264" s="1"/>
      <c r="M1264" s="1"/>
      <c r="N1264" s="1"/>
      <c r="O1264" s="1"/>
      <c r="P1264" s="1"/>
      <c r="Q1264" s="1"/>
    </row>
    <row r="1265" spans="1:17" x14ac:dyDescent="0.35">
      <c r="A1265" s="1"/>
      <c r="B1265" s="1"/>
      <c r="C1265" s="1"/>
      <c r="D1265" s="1"/>
      <c r="E1265" s="1"/>
      <c r="F1265" s="1"/>
      <c r="G1265" s="1"/>
      <c r="H1265" s="1"/>
      <c r="I1265" s="1"/>
      <c r="J1265" s="1"/>
      <c r="K1265" s="1"/>
      <c r="L1265" s="1"/>
      <c r="M1265" s="1"/>
      <c r="N1265" s="1"/>
      <c r="O1265" s="1"/>
      <c r="P1265" s="1"/>
      <c r="Q1265" s="1"/>
    </row>
    <row r="1266" spans="1:17" x14ac:dyDescent="0.35">
      <c r="A1266" s="1"/>
      <c r="B1266" s="1"/>
      <c r="C1266" s="1"/>
      <c r="D1266" s="1"/>
      <c r="E1266" s="1"/>
      <c r="F1266" s="1"/>
      <c r="G1266" s="1"/>
      <c r="H1266" s="1"/>
      <c r="I1266" s="1"/>
      <c r="J1266" s="1"/>
      <c r="K1266" s="1"/>
      <c r="L1266" s="1"/>
      <c r="M1266" s="1"/>
      <c r="N1266" s="1"/>
      <c r="O1266" s="1"/>
      <c r="P1266" s="1"/>
      <c r="Q1266" s="1"/>
    </row>
    <row r="1267" spans="1:17" x14ac:dyDescent="0.35">
      <c r="A1267" s="1"/>
      <c r="B1267" s="1"/>
      <c r="C1267" s="1"/>
      <c r="D1267" s="1"/>
      <c r="E1267" s="1"/>
      <c r="F1267" s="1"/>
      <c r="G1267" s="1"/>
      <c r="H1267" s="1"/>
      <c r="I1267" s="1"/>
      <c r="J1267" s="1"/>
      <c r="K1267" s="1"/>
      <c r="L1267" s="1"/>
      <c r="M1267" s="1"/>
      <c r="N1267" s="1"/>
      <c r="O1267" s="1"/>
      <c r="P1267" s="1"/>
      <c r="Q1267" s="1"/>
    </row>
    <row r="1268" spans="1:17" x14ac:dyDescent="0.35">
      <c r="A1268" s="1"/>
      <c r="B1268" s="1"/>
      <c r="C1268" s="1"/>
      <c r="D1268" s="1"/>
      <c r="E1268" s="1"/>
      <c r="F1268" s="1"/>
      <c r="G1268" s="1"/>
      <c r="H1268" s="1"/>
      <c r="I1268" s="1"/>
      <c r="J1268" s="1"/>
      <c r="K1268" s="1"/>
      <c r="L1268" s="1"/>
      <c r="M1268" s="1"/>
      <c r="N1268" s="1"/>
      <c r="O1268" s="1"/>
      <c r="P1268" s="1"/>
      <c r="Q1268" s="1"/>
    </row>
    <row r="1269" spans="1:17" x14ac:dyDescent="0.35">
      <c r="A1269" s="1"/>
      <c r="B1269" s="1"/>
      <c r="C1269" s="1"/>
      <c r="D1269" s="1"/>
      <c r="E1269" s="1"/>
      <c r="F1269" s="1"/>
      <c r="G1269" s="1"/>
      <c r="H1269" s="1"/>
      <c r="I1269" s="1"/>
      <c r="J1269" s="1"/>
      <c r="K1269" s="1"/>
      <c r="L1269" s="1"/>
      <c r="M1269" s="1"/>
      <c r="N1269" s="1"/>
      <c r="O1269" s="1"/>
      <c r="P1269" s="1"/>
      <c r="Q1269" s="1"/>
    </row>
    <row r="1270" spans="1:17" x14ac:dyDescent="0.35">
      <c r="A1270" s="1"/>
      <c r="B1270" s="1"/>
      <c r="C1270" s="1"/>
      <c r="D1270" s="1"/>
      <c r="E1270" s="1"/>
      <c r="F1270" s="1"/>
      <c r="G1270" s="1"/>
      <c r="H1270" s="1"/>
      <c r="I1270" s="1"/>
      <c r="J1270" s="1"/>
      <c r="K1270" s="1"/>
      <c r="L1270" s="1"/>
      <c r="M1270" s="1"/>
      <c r="N1270" s="1"/>
      <c r="O1270" s="1"/>
      <c r="P1270" s="1"/>
      <c r="Q1270" s="1"/>
    </row>
    <row r="1271" spans="1:17" x14ac:dyDescent="0.35">
      <c r="A1271" s="1"/>
      <c r="B1271" s="1"/>
      <c r="C1271" s="1"/>
      <c r="D1271" s="1"/>
      <c r="E1271" s="1"/>
      <c r="F1271" s="1"/>
      <c r="G1271" s="1"/>
      <c r="H1271" s="1"/>
      <c r="I1271" s="1"/>
      <c r="J1271" s="1"/>
      <c r="K1271" s="1"/>
      <c r="L1271" s="1"/>
      <c r="M1271" s="1"/>
      <c r="N1271" s="1"/>
      <c r="O1271" s="1"/>
      <c r="P1271" s="1"/>
      <c r="Q1271" s="1"/>
    </row>
    <row r="1272" spans="1:17" x14ac:dyDescent="0.35">
      <c r="A1272" s="1"/>
      <c r="B1272" s="1"/>
      <c r="C1272" s="1"/>
      <c r="D1272" s="1"/>
      <c r="E1272" s="1"/>
      <c r="F1272" s="1"/>
      <c r="G1272" s="1"/>
      <c r="H1272" s="1"/>
      <c r="I1272" s="1"/>
      <c r="J1272" s="1"/>
      <c r="K1272" s="1"/>
      <c r="L1272" s="1"/>
      <c r="M1272" s="1"/>
      <c r="N1272" s="1"/>
      <c r="O1272" s="1"/>
      <c r="P1272" s="1"/>
      <c r="Q1272" s="1"/>
    </row>
    <row r="1273" spans="1:17" x14ac:dyDescent="0.35">
      <c r="A1273" s="1"/>
      <c r="B1273" s="1"/>
      <c r="C1273" s="1"/>
      <c r="D1273" s="1"/>
      <c r="E1273" s="1"/>
      <c r="F1273" s="1"/>
      <c r="G1273" s="1"/>
      <c r="H1273" s="1"/>
      <c r="I1273" s="1"/>
      <c r="J1273" s="1"/>
      <c r="K1273" s="1"/>
      <c r="L1273" s="1"/>
      <c r="M1273" s="1"/>
      <c r="N1273" s="1"/>
      <c r="O1273" s="1"/>
      <c r="P1273" s="1"/>
      <c r="Q1273" s="1"/>
    </row>
    <row r="1274" spans="1:17" x14ac:dyDescent="0.35">
      <c r="A1274" s="1"/>
      <c r="B1274" s="1"/>
      <c r="C1274" s="1"/>
      <c r="D1274" s="1"/>
      <c r="E1274" s="1"/>
      <c r="F1274" s="1"/>
      <c r="G1274" s="1"/>
      <c r="H1274" s="1"/>
      <c r="I1274" s="1"/>
      <c r="J1274" s="1"/>
      <c r="K1274" s="1"/>
      <c r="L1274" s="1"/>
      <c r="M1274" s="1"/>
      <c r="N1274" s="1"/>
      <c r="O1274" s="1"/>
      <c r="P1274" s="1"/>
      <c r="Q1274" s="1"/>
    </row>
    <row r="1275" spans="1:17" x14ac:dyDescent="0.35">
      <c r="A1275" s="1"/>
      <c r="B1275" s="1"/>
      <c r="C1275" s="1"/>
      <c r="D1275" s="1"/>
      <c r="E1275" s="1"/>
      <c r="F1275" s="1"/>
      <c r="G1275" s="1"/>
      <c r="H1275" s="1"/>
      <c r="I1275" s="1"/>
      <c r="J1275" s="1"/>
      <c r="K1275" s="1"/>
      <c r="L1275" s="1"/>
      <c r="M1275" s="1"/>
      <c r="N1275" s="1"/>
      <c r="O1275" s="1"/>
      <c r="P1275" s="1"/>
      <c r="Q1275" s="1"/>
    </row>
    <row r="1276" spans="1:17" x14ac:dyDescent="0.35">
      <c r="A1276" s="1"/>
      <c r="B1276" s="1"/>
      <c r="C1276" s="1"/>
      <c r="D1276" s="1"/>
      <c r="E1276" s="1"/>
      <c r="F1276" s="1"/>
      <c r="G1276" s="1"/>
      <c r="H1276" s="1"/>
      <c r="I1276" s="1"/>
      <c r="J1276" s="1"/>
      <c r="K1276" s="1"/>
      <c r="L1276" s="1"/>
      <c r="M1276" s="1"/>
      <c r="N1276" s="1"/>
      <c r="O1276" s="1"/>
      <c r="P1276" s="1"/>
      <c r="Q1276" s="1"/>
    </row>
    <row r="1277" spans="1:17" x14ac:dyDescent="0.35">
      <c r="A1277" s="1"/>
      <c r="B1277" s="1"/>
      <c r="C1277" s="1"/>
      <c r="D1277" s="1"/>
      <c r="E1277" s="1"/>
      <c r="F1277" s="1"/>
      <c r="G1277" s="1"/>
      <c r="H1277" s="1"/>
      <c r="I1277" s="1"/>
      <c r="J1277" s="1"/>
      <c r="K1277" s="1"/>
      <c r="L1277" s="1"/>
      <c r="M1277" s="1"/>
      <c r="N1277" s="1"/>
      <c r="O1277" s="1"/>
      <c r="P1277" s="1"/>
      <c r="Q1277" s="1"/>
    </row>
    <row r="1278" spans="1:17" x14ac:dyDescent="0.35">
      <c r="A1278" s="1"/>
      <c r="B1278" s="1"/>
      <c r="C1278" s="1"/>
      <c r="D1278" s="1"/>
      <c r="E1278" s="1"/>
      <c r="F1278" s="1"/>
      <c r="G1278" s="1"/>
      <c r="H1278" s="1"/>
      <c r="I1278" s="1"/>
      <c r="J1278" s="1"/>
      <c r="K1278" s="1"/>
      <c r="L1278" s="1"/>
      <c r="M1278" s="1"/>
      <c r="N1278" s="1"/>
      <c r="O1278" s="1"/>
      <c r="P1278" s="1"/>
      <c r="Q1278" s="1"/>
    </row>
    <row r="1279" spans="1:17" x14ac:dyDescent="0.35">
      <c r="A1279" s="1"/>
      <c r="B1279" s="1"/>
      <c r="C1279" s="1"/>
      <c r="D1279" s="1"/>
      <c r="E1279" s="1"/>
      <c r="F1279" s="1"/>
      <c r="G1279" s="1"/>
      <c r="H1279" s="1"/>
      <c r="I1279" s="1"/>
      <c r="J1279" s="1"/>
      <c r="K1279" s="1"/>
      <c r="L1279" s="1"/>
      <c r="M1279" s="1"/>
      <c r="N1279" s="1"/>
      <c r="O1279" s="1"/>
      <c r="P1279" s="1"/>
      <c r="Q1279" s="1"/>
    </row>
    <row r="1280" spans="1:17" x14ac:dyDescent="0.35">
      <c r="A1280" s="1"/>
      <c r="B1280" s="1"/>
      <c r="C1280" s="1"/>
      <c r="D1280" s="1"/>
      <c r="E1280" s="1"/>
      <c r="F1280" s="1"/>
      <c r="G1280" s="1"/>
      <c r="H1280" s="1"/>
      <c r="I1280" s="1"/>
      <c r="J1280" s="1"/>
      <c r="K1280" s="1"/>
      <c r="L1280" s="1"/>
      <c r="M1280" s="1"/>
      <c r="N1280" s="1"/>
      <c r="O1280" s="1"/>
      <c r="P1280" s="1"/>
      <c r="Q1280" s="1"/>
    </row>
    <row r="1281" spans="1:17" x14ac:dyDescent="0.35">
      <c r="A1281" s="1"/>
      <c r="B1281" s="1"/>
      <c r="C1281" s="1"/>
      <c r="D1281" s="1"/>
      <c r="E1281" s="1"/>
      <c r="F1281" s="1"/>
      <c r="G1281" s="1"/>
      <c r="H1281" s="1"/>
      <c r="I1281" s="1"/>
      <c r="J1281" s="1"/>
      <c r="K1281" s="1"/>
      <c r="L1281" s="1"/>
      <c r="M1281" s="1"/>
      <c r="N1281" s="1"/>
      <c r="O1281" s="1"/>
      <c r="P1281" s="1"/>
      <c r="Q1281" s="1"/>
    </row>
    <row r="1282" spans="1:17" x14ac:dyDescent="0.35">
      <c r="A1282" s="1"/>
      <c r="B1282" s="1"/>
      <c r="C1282" s="1"/>
      <c r="D1282" s="1"/>
      <c r="E1282" s="1"/>
      <c r="F1282" s="1"/>
      <c r="G1282" s="1"/>
      <c r="H1282" s="1"/>
      <c r="I1282" s="1"/>
      <c r="J1282" s="1"/>
      <c r="K1282" s="1"/>
      <c r="L1282" s="1"/>
      <c r="M1282" s="1"/>
      <c r="N1282" s="1"/>
      <c r="O1282" s="1"/>
      <c r="P1282" s="1"/>
      <c r="Q1282" s="1"/>
    </row>
    <row r="1283" spans="1:17" x14ac:dyDescent="0.35">
      <c r="A1283" s="1"/>
      <c r="B1283" s="1"/>
      <c r="C1283" s="1"/>
      <c r="D1283" s="1"/>
      <c r="E1283" s="1"/>
      <c r="F1283" s="1"/>
      <c r="G1283" s="1"/>
      <c r="H1283" s="1"/>
      <c r="I1283" s="1"/>
      <c r="J1283" s="1"/>
      <c r="K1283" s="1"/>
      <c r="L1283" s="1"/>
      <c r="M1283" s="1"/>
      <c r="N1283" s="1"/>
      <c r="O1283" s="1"/>
      <c r="P1283" s="1"/>
      <c r="Q1283" s="1"/>
    </row>
    <row r="1284" spans="1:17" x14ac:dyDescent="0.35">
      <c r="A1284" s="1"/>
      <c r="B1284" s="1"/>
      <c r="C1284" s="1"/>
      <c r="D1284" s="1"/>
      <c r="E1284" s="1"/>
      <c r="F1284" s="1"/>
      <c r="G1284" s="1"/>
      <c r="H1284" s="1"/>
      <c r="I1284" s="1"/>
      <c r="J1284" s="1"/>
      <c r="K1284" s="1"/>
      <c r="L1284" s="1"/>
      <c r="M1284" s="1"/>
      <c r="N1284" s="1"/>
      <c r="O1284" s="1"/>
      <c r="P1284" s="1"/>
      <c r="Q1284" s="1"/>
    </row>
    <row r="1285" spans="1:17" x14ac:dyDescent="0.35">
      <c r="A1285" s="1"/>
      <c r="B1285" s="1"/>
      <c r="C1285" s="1"/>
      <c r="D1285" s="1"/>
      <c r="E1285" s="1"/>
      <c r="F1285" s="1"/>
      <c r="G1285" s="1"/>
      <c r="H1285" s="1"/>
      <c r="I1285" s="1"/>
      <c r="J1285" s="1"/>
      <c r="K1285" s="1"/>
      <c r="L1285" s="1"/>
      <c r="M1285" s="1"/>
      <c r="N1285" s="1"/>
      <c r="O1285" s="1"/>
      <c r="P1285" s="1"/>
      <c r="Q1285" s="1"/>
    </row>
    <row r="1286" spans="1:17" x14ac:dyDescent="0.35">
      <c r="A1286" s="1"/>
      <c r="B1286" s="1"/>
      <c r="C1286" s="1"/>
      <c r="D1286" s="1"/>
      <c r="E1286" s="1"/>
      <c r="F1286" s="1"/>
      <c r="G1286" s="1"/>
      <c r="H1286" s="1"/>
      <c r="I1286" s="1"/>
      <c r="J1286" s="1"/>
      <c r="K1286" s="1"/>
      <c r="L1286" s="1"/>
      <c r="M1286" s="1"/>
      <c r="N1286" s="1"/>
      <c r="O1286" s="1"/>
      <c r="P1286" s="1"/>
      <c r="Q1286" s="1"/>
    </row>
    <row r="1287" spans="1:17" x14ac:dyDescent="0.35">
      <c r="A1287" s="1"/>
      <c r="B1287" s="1"/>
      <c r="C1287" s="1"/>
      <c r="D1287" s="1"/>
      <c r="E1287" s="1"/>
      <c r="F1287" s="1"/>
      <c r="G1287" s="1"/>
      <c r="H1287" s="1"/>
      <c r="I1287" s="1"/>
      <c r="J1287" s="1"/>
      <c r="K1287" s="1"/>
      <c r="L1287" s="1"/>
      <c r="M1287" s="1"/>
      <c r="N1287" s="1"/>
      <c r="O1287" s="1"/>
      <c r="P1287" s="1"/>
      <c r="Q1287" s="1"/>
    </row>
    <row r="1288" spans="1:17" x14ac:dyDescent="0.35">
      <c r="A1288" s="1"/>
      <c r="B1288" s="1"/>
      <c r="C1288" s="1"/>
      <c r="D1288" s="1"/>
      <c r="E1288" s="1"/>
      <c r="F1288" s="1"/>
      <c r="G1288" s="1"/>
      <c r="H1288" s="1"/>
      <c r="I1288" s="1"/>
      <c r="J1288" s="1"/>
      <c r="K1288" s="1"/>
      <c r="L1288" s="1"/>
      <c r="M1288" s="1"/>
      <c r="N1288" s="1"/>
      <c r="O1288" s="1"/>
      <c r="P1288" s="1"/>
      <c r="Q1288" s="1"/>
    </row>
    <row r="1289" spans="1:17" x14ac:dyDescent="0.35">
      <c r="A1289" s="1"/>
      <c r="B1289" s="1"/>
      <c r="C1289" s="1"/>
      <c r="D1289" s="1"/>
      <c r="E1289" s="1"/>
      <c r="F1289" s="1"/>
      <c r="G1289" s="1"/>
      <c r="H1289" s="1"/>
      <c r="I1289" s="1"/>
      <c r="J1289" s="1"/>
      <c r="K1289" s="1"/>
      <c r="L1289" s="1"/>
      <c r="M1289" s="1"/>
      <c r="N1289" s="1"/>
      <c r="O1289" s="1"/>
      <c r="P1289" s="1"/>
      <c r="Q1289" s="1"/>
    </row>
    <row r="1290" spans="1:17" x14ac:dyDescent="0.35">
      <c r="A1290" s="1"/>
      <c r="B1290" s="1"/>
      <c r="C1290" s="1"/>
      <c r="D1290" s="1"/>
      <c r="E1290" s="1"/>
      <c r="F1290" s="1"/>
      <c r="G1290" s="1"/>
      <c r="H1290" s="1"/>
      <c r="I1290" s="1"/>
      <c r="J1290" s="1"/>
      <c r="K1290" s="1"/>
      <c r="L1290" s="1"/>
      <c r="M1290" s="1"/>
      <c r="N1290" s="1"/>
      <c r="O1290" s="1"/>
      <c r="P1290" s="1"/>
      <c r="Q1290" s="1"/>
    </row>
    <row r="1291" spans="1:17" x14ac:dyDescent="0.35">
      <c r="A1291" s="1"/>
      <c r="B1291" s="1"/>
      <c r="C1291" s="1"/>
      <c r="D1291" s="1"/>
      <c r="E1291" s="1"/>
      <c r="F1291" s="1"/>
      <c r="G1291" s="1"/>
      <c r="H1291" s="1"/>
      <c r="I1291" s="1"/>
      <c r="J1291" s="1"/>
      <c r="K1291" s="1"/>
      <c r="L1291" s="1"/>
      <c r="M1291" s="1"/>
      <c r="N1291" s="1"/>
      <c r="O1291" s="1"/>
      <c r="P1291" s="1"/>
      <c r="Q1291" s="1"/>
    </row>
    <row r="1292" spans="1:17" x14ac:dyDescent="0.35">
      <c r="A1292" s="1"/>
      <c r="B1292" s="1"/>
      <c r="C1292" s="1"/>
      <c r="D1292" s="1"/>
      <c r="E1292" s="1"/>
      <c r="F1292" s="1"/>
      <c r="G1292" s="1"/>
      <c r="H1292" s="1"/>
      <c r="I1292" s="1"/>
      <c r="J1292" s="1"/>
      <c r="K1292" s="1"/>
      <c r="L1292" s="1"/>
      <c r="M1292" s="1"/>
      <c r="N1292" s="1"/>
      <c r="O1292" s="1"/>
      <c r="P1292" s="1"/>
      <c r="Q1292" s="1"/>
    </row>
    <row r="1293" spans="1:17" x14ac:dyDescent="0.35">
      <c r="A1293" s="1"/>
      <c r="B1293" s="1"/>
      <c r="C1293" s="1"/>
      <c r="D1293" s="1"/>
      <c r="E1293" s="1"/>
      <c r="F1293" s="1"/>
      <c r="G1293" s="1"/>
      <c r="H1293" s="1"/>
      <c r="I1293" s="1"/>
      <c r="J1293" s="1"/>
      <c r="K1293" s="1"/>
      <c r="L1293" s="1"/>
      <c r="M1293" s="1"/>
      <c r="N1293" s="1"/>
      <c r="O1293" s="1"/>
      <c r="P1293" s="1"/>
      <c r="Q1293" s="1"/>
    </row>
    <row r="1294" spans="1:17" x14ac:dyDescent="0.35">
      <c r="A1294" s="1"/>
      <c r="B1294" s="1"/>
      <c r="C1294" s="1"/>
      <c r="D1294" s="1"/>
      <c r="E1294" s="1"/>
      <c r="F1294" s="1"/>
      <c r="G1294" s="1"/>
      <c r="H1294" s="1"/>
      <c r="I1294" s="1"/>
      <c r="J1294" s="1"/>
      <c r="K1294" s="1"/>
      <c r="L1294" s="1"/>
      <c r="M1294" s="1"/>
      <c r="N1294" s="1"/>
      <c r="O1294" s="1"/>
      <c r="P1294" s="1"/>
      <c r="Q1294" s="1"/>
    </row>
    <row r="1295" spans="1:17" x14ac:dyDescent="0.35">
      <c r="A1295" s="1"/>
      <c r="B1295" s="1"/>
      <c r="C1295" s="1"/>
      <c r="D1295" s="1"/>
      <c r="E1295" s="1"/>
      <c r="F1295" s="1"/>
      <c r="G1295" s="1"/>
      <c r="H1295" s="1"/>
      <c r="I1295" s="1"/>
      <c r="J1295" s="1"/>
      <c r="K1295" s="1"/>
      <c r="L1295" s="1"/>
      <c r="M1295" s="1"/>
      <c r="N1295" s="1"/>
      <c r="O1295" s="1"/>
      <c r="P1295" s="1"/>
      <c r="Q1295" s="1"/>
    </row>
    <row r="1296" spans="1:17" x14ac:dyDescent="0.35">
      <c r="A1296" s="1"/>
      <c r="B1296" s="1"/>
      <c r="C1296" s="1"/>
      <c r="D1296" s="1"/>
      <c r="E1296" s="1"/>
      <c r="F1296" s="1"/>
      <c r="G1296" s="1"/>
      <c r="H1296" s="1"/>
      <c r="I1296" s="1"/>
      <c r="J1296" s="1"/>
      <c r="K1296" s="1"/>
      <c r="L1296" s="1"/>
      <c r="M1296" s="1"/>
      <c r="N1296" s="1"/>
      <c r="O1296" s="1"/>
      <c r="P1296" s="1"/>
      <c r="Q1296" s="1"/>
    </row>
    <row r="1297" spans="1:17" x14ac:dyDescent="0.35">
      <c r="A1297" s="1"/>
      <c r="B1297" s="1"/>
      <c r="C1297" s="1"/>
      <c r="D1297" s="1"/>
      <c r="E1297" s="1"/>
      <c r="F1297" s="1"/>
      <c r="G1297" s="1"/>
      <c r="H1297" s="1"/>
      <c r="I1297" s="1"/>
      <c r="J1297" s="1"/>
      <c r="K1297" s="1"/>
      <c r="L1297" s="1"/>
      <c r="M1297" s="1"/>
      <c r="N1297" s="1"/>
      <c r="O1297" s="1"/>
      <c r="P1297" s="1"/>
      <c r="Q1297" s="1"/>
    </row>
    <row r="1298" spans="1:17" x14ac:dyDescent="0.35">
      <c r="A1298" s="1"/>
      <c r="B1298" s="1"/>
      <c r="C1298" s="1"/>
      <c r="D1298" s="1"/>
      <c r="E1298" s="1"/>
      <c r="F1298" s="1"/>
      <c r="G1298" s="1"/>
      <c r="H1298" s="1"/>
      <c r="I1298" s="1"/>
      <c r="J1298" s="1"/>
      <c r="K1298" s="1"/>
      <c r="L1298" s="1"/>
      <c r="M1298" s="1"/>
      <c r="N1298" s="1"/>
      <c r="O1298" s="1"/>
      <c r="P1298" s="1"/>
      <c r="Q1298" s="1"/>
    </row>
    <row r="1299" spans="1:17" x14ac:dyDescent="0.35">
      <c r="A1299" s="1"/>
      <c r="B1299" s="1"/>
      <c r="C1299" s="1"/>
      <c r="D1299" s="1"/>
      <c r="E1299" s="1"/>
      <c r="F1299" s="1"/>
      <c r="G1299" s="1"/>
      <c r="H1299" s="1"/>
      <c r="I1299" s="1"/>
      <c r="J1299" s="1"/>
      <c r="K1299" s="1"/>
      <c r="L1299" s="1"/>
      <c r="M1299" s="1"/>
      <c r="N1299" s="1"/>
      <c r="O1299" s="1"/>
      <c r="P1299" s="1"/>
      <c r="Q1299" s="1"/>
    </row>
    <row r="1300" spans="1:17" x14ac:dyDescent="0.35">
      <c r="A1300" s="1"/>
      <c r="B1300" s="1"/>
      <c r="C1300" s="1"/>
      <c r="D1300" s="1"/>
      <c r="E1300" s="1"/>
      <c r="F1300" s="1"/>
      <c r="G1300" s="1"/>
      <c r="H1300" s="1"/>
      <c r="I1300" s="1"/>
      <c r="J1300" s="1"/>
      <c r="K1300" s="1"/>
      <c r="L1300" s="1"/>
      <c r="M1300" s="1"/>
      <c r="N1300" s="1"/>
      <c r="O1300" s="1"/>
      <c r="P1300" s="1"/>
      <c r="Q1300" s="1"/>
    </row>
    <row r="1301" spans="1:17" x14ac:dyDescent="0.35">
      <c r="A1301" s="1"/>
      <c r="B1301" s="1"/>
      <c r="C1301" s="1"/>
      <c r="D1301" s="1"/>
      <c r="E1301" s="1"/>
      <c r="F1301" s="1"/>
      <c r="G1301" s="1"/>
      <c r="H1301" s="1"/>
      <c r="I1301" s="1"/>
      <c r="J1301" s="1"/>
      <c r="K1301" s="1"/>
      <c r="L1301" s="1"/>
      <c r="M1301" s="1"/>
      <c r="N1301" s="1"/>
      <c r="O1301" s="1"/>
      <c r="P1301" s="1"/>
      <c r="Q1301" s="1"/>
    </row>
    <row r="1302" spans="1:17" x14ac:dyDescent="0.35">
      <c r="A1302" s="1"/>
      <c r="B1302" s="1"/>
      <c r="C1302" s="1"/>
      <c r="D1302" s="1"/>
      <c r="E1302" s="1"/>
      <c r="F1302" s="1"/>
      <c r="G1302" s="1"/>
      <c r="H1302" s="1"/>
      <c r="I1302" s="1"/>
      <c r="J1302" s="1"/>
      <c r="K1302" s="1"/>
      <c r="L1302" s="1"/>
      <c r="M1302" s="1"/>
      <c r="N1302" s="1"/>
      <c r="O1302" s="1"/>
      <c r="P1302" s="1"/>
      <c r="Q1302" s="1"/>
    </row>
    <row r="1303" spans="1:17" x14ac:dyDescent="0.35">
      <c r="A1303" s="1"/>
      <c r="B1303" s="1"/>
      <c r="C1303" s="1"/>
      <c r="D1303" s="1"/>
      <c r="E1303" s="1"/>
      <c r="F1303" s="1"/>
      <c r="G1303" s="1"/>
      <c r="H1303" s="1"/>
      <c r="I1303" s="1"/>
      <c r="J1303" s="1"/>
      <c r="K1303" s="1"/>
      <c r="L1303" s="1"/>
      <c r="M1303" s="1"/>
      <c r="N1303" s="1"/>
      <c r="O1303" s="1"/>
      <c r="P1303" s="1"/>
      <c r="Q1303" s="1"/>
    </row>
    <row r="1304" spans="1:17" x14ac:dyDescent="0.35">
      <c r="A1304" s="1"/>
      <c r="B1304" s="1"/>
      <c r="C1304" s="1"/>
      <c r="D1304" s="1"/>
      <c r="E1304" s="1"/>
      <c r="F1304" s="1"/>
      <c r="G1304" s="1"/>
      <c r="H1304" s="1"/>
      <c r="I1304" s="1"/>
      <c r="J1304" s="1"/>
      <c r="K1304" s="1"/>
      <c r="L1304" s="1"/>
      <c r="M1304" s="1"/>
      <c r="N1304" s="1"/>
      <c r="O1304" s="1"/>
      <c r="P1304" s="1"/>
      <c r="Q1304" s="1"/>
    </row>
    <row r="1305" spans="1:17" x14ac:dyDescent="0.35">
      <c r="A1305" s="1"/>
      <c r="B1305" s="1"/>
      <c r="C1305" s="1"/>
      <c r="D1305" s="1"/>
      <c r="E1305" s="1"/>
      <c r="F1305" s="1"/>
      <c r="G1305" s="1"/>
      <c r="H1305" s="1"/>
      <c r="I1305" s="1"/>
      <c r="J1305" s="1"/>
      <c r="K1305" s="1"/>
      <c r="L1305" s="1"/>
      <c r="M1305" s="1"/>
      <c r="N1305" s="1"/>
      <c r="O1305" s="1"/>
      <c r="P1305" s="1"/>
      <c r="Q1305" s="1"/>
    </row>
    <row r="1306" spans="1:17" x14ac:dyDescent="0.35">
      <c r="A1306" s="1"/>
      <c r="B1306" s="1"/>
      <c r="C1306" s="1"/>
      <c r="D1306" s="1"/>
      <c r="E1306" s="1"/>
      <c r="F1306" s="1"/>
      <c r="G1306" s="1"/>
      <c r="H1306" s="1"/>
      <c r="I1306" s="1"/>
      <c r="J1306" s="1"/>
      <c r="K1306" s="1"/>
      <c r="L1306" s="1"/>
      <c r="M1306" s="1"/>
      <c r="N1306" s="1"/>
      <c r="O1306" s="1"/>
      <c r="P1306" s="1"/>
      <c r="Q1306" s="1"/>
    </row>
    <row r="1307" spans="1:17" x14ac:dyDescent="0.35">
      <c r="A1307" s="1"/>
      <c r="B1307" s="1"/>
      <c r="C1307" s="1"/>
      <c r="D1307" s="1"/>
      <c r="E1307" s="1"/>
      <c r="F1307" s="1"/>
      <c r="G1307" s="1"/>
      <c r="H1307" s="1"/>
      <c r="I1307" s="1"/>
      <c r="J1307" s="1"/>
      <c r="K1307" s="1"/>
      <c r="L1307" s="1"/>
      <c r="M1307" s="1"/>
      <c r="N1307" s="1"/>
      <c r="O1307" s="1"/>
      <c r="P1307" s="1"/>
      <c r="Q1307" s="1"/>
    </row>
    <row r="1308" spans="1:17" x14ac:dyDescent="0.35">
      <c r="A1308" s="1"/>
      <c r="B1308" s="1"/>
      <c r="C1308" s="1"/>
      <c r="D1308" s="1"/>
      <c r="E1308" s="1"/>
      <c r="F1308" s="1"/>
      <c r="G1308" s="1"/>
      <c r="H1308" s="1"/>
      <c r="I1308" s="1"/>
      <c r="J1308" s="1"/>
      <c r="K1308" s="1"/>
      <c r="L1308" s="1"/>
      <c r="M1308" s="1"/>
      <c r="N1308" s="1"/>
      <c r="O1308" s="1"/>
      <c r="P1308" s="1"/>
      <c r="Q1308" s="1"/>
    </row>
    <row r="1309" spans="1:17" x14ac:dyDescent="0.35">
      <c r="A1309" s="1"/>
      <c r="B1309" s="1"/>
      <c r="C1309" s="1"/>
      <c r="D1309" s="1"/>
      <c r="E1309" s="1"/>
      <c r="F1309" s="1"/>
      <c r="G1309" s="1"/>
      <c r="H1309" s="1"/>
      <c r="I1309" s="1"/>
      <c r="J1309" s="1"/>
      <c r="K1309" s="1"/>
      <c r="L1309" s="1"/>
      <c r="M1309" s="1"/>
      <c r="N1309" s="1"/>
      <c r="O1309" s="1"/>
      <c r="P1309" s="1"/>
      <c r="Q1309" s="1"/>
    </row>
    <row r="1310" spans="1:17" x14ac:dyDescent="0.35">
      <c r="A1310" s="1"/>
      <c r="B1310" s="1"/>
      <c r="C1310" s="1"/>
      <c r="D1310" s="1"/>
      <c r="E1310" s="1"/>
      <c r="F1310" s="1"/>
      <c r="G1310" s="1"/>
      <c r="H1310" s="1"/>
      <c r="I1310" s="1"/>
      <c r="J1310" s="1"/>
      <c r="K1310" s="1"/>
      <c r="L1310" s="1"/>
      <c r="M1310" s="1"/>
      <c r="N1310" s="1"/>
      <c r="O1310" s="1"/>
      <c r="P1310" s="1"/>
      <c r="Q1310" s="1"/>
    </row>
    <row r="1311" spans="1:17" x14ac:dyDescent="0.35">
      <c r="A1311" s="1"/>
      <c r="B1311" s="1"/>
      <c r="C1311" s="1"/>
      <c r="D1311" s="1"/>
      <c r="E1311" s="1"/>
      <c r="F1311" s="1"/>
      <c r="G1311" s="1"/>
      <c r="H1311" s="1"/>
      <c r="I1311" s="1"/>
      <c r="J1311" s="1"/>
      <c r="K1311" s="1"/>
      <c r="L1311" s="1"/>
      <c r="M1311" s="1"/>
      <c r="N1311" s="1"/>
      <c r="O1311" s="1"/>
      <c r="P1311" s="1"/>
      <c r="Q1311" s="1"/>
    </row>
    <row r="1312" spans="1:17" x14ac:dyDescent="0.35">
      <c r="A1312" s="1"/>
      <c r="B1312" s="1"/>
      <c r="C1312" s="1"/>
      <c r="D1312" s="1"/>
      <c r="E1312" s="1"/>
      <c r="F1312" s="1"/>
      <c r="G1312" s="1"/>
      <c r="H1312" s="1"/>
      <c r="I1312" s="1"/>
      <c r="J1312" s="1"/>
      <c r="K1312" s="1"/>
      <c r="L1312" s="1"/>
      <c r="M1312" s="1"/>
      <c r="N1312" s="1"/>
      <c r="O1312" s="1"/>
      <c r="P1312" s="1"/>
      <c r="Q1312" s="1"/>
    </row>
    <row r="1313" spans="1:17" x14ac:dyDescent="0.35">
      <c r="A1313" s="1"/>
      <c r="B1313" s="1"/>
      <c r="C1313" s="1"/>
      <c r="D1313" s="1"/>
      <c r="E1313" s="1"/>
      <c r="F1313" s="1"/>
      <c r="G1313" s="1"/>
      <c r="H1313" s="1"/>
      <c r="I1313" s="1"/>
      <c r="J1313" s="1"/>
      <c r="K1313" s="1"/>
      <c r="L1313" s="1"/>
      <c r="M1313" s="1"/>
      <c r="N1313" s="1"/>
      <c r="O1313" s="1"/>
      <c r="P1313" s="1"/>
      <c r="Q1313" s="1"/>
    </row>
    <row r="1314" spans="1:17" x14ac:dyDescent="0.35">
      <c r="A1314" s="1"/>
      <c r="B1314" s="1"/>
      <c r="C1314" s="1"/>
      <c r="D1314" s="1"/>
      <c r="E1314" s="1"/>
      <c r="F1314" s="1"/>
      <c r="G1314" s="1"/>
      <c r="H1314" s="1"/>
      <c r="I1314" s="1"/>
      <c r="J1314" s="1"/>
      <c r="K1314" s="1"/>
      <c r="L1314" s="1"/>
      <c r="M1314" s="1"/>
      <c r="N1314" s="1"/>
      <c r="O1314" s="1"/>
      <c r="P1314" s="1"/>
      <c r="Q1314" s="1"/>
    </row>
    <row r="1315" spans="1:17" x14ac:dyDescent="0.35">
      <c r="A1315" s="1"/>
      <c r="B1315" s="1"/>
      <c r="C1315" s="1"/>
      <c r="D1315" s="1"/>
      <c r="E1315" s="1"/>
      <c r="F1315" s="1"/>
      <c r="G1315" s="1"/>
      <c r="H1315" s="1"/>
      <c r="I1315" s="1"/>
      <c r="J1315" s="1"/>
      <c r="K1315" s="1"/>
      <c r="L1315" s="1"/>
      <c r="M1315" s="1"/>
      <c r="N1315" s="1"/>
      <c r="O1315" s="1"/>
      <c r="P1315" s="1"/>
      <c r="Q1315" s="1"/>
    </row>
    <row r="1316" spans="1:17" x14ac:dyDescent="0.35">
      <c r="A1316" s="1"/>
      <c r="B1316" s="1"/>
      <c r="C1316" s="1"/>
      <c r="D1316" s="1"/>
      <c r="E1316" s="1"/>
      <c r="F1316" s="1"/>
      <c r="G1316" s="1"/>
      <c r="H1316" s="1"/>
      <c r="I1316" s="1"/>
      <c r="J1316" s="1"/>
      <c r="K1316" s="1"/>
      <c r="L1316" s="1"/>
      <c r="M1316" s="1"/>
      <c r="N1316" s="1"/>
      <c r="O1316" s="1"/>
      <c r="P1316" s="1"/>
      <c r="Q1316" s="1"/>
    </row>
    <row r="1317" spans="1:17" x14ac:dyDescent="0.35">
      <c r="A1317" s="1"/>
      <c r="B1317" s="1"/>
      <c r="C1317" s="1"/>
      <c r="D1317" s="1"/>
      <c r="E1317" s="1"/>
      <c r="F1317" s="1"/>
      <c r="G1317" s="1"/>
      <c r="H1317" s="1"/>
      <c r="I1317" s="1"/>
      <c r="J1317" s="1"/>
      <c r="K1317" s="1"/>
      <c r="L1317" s="1"/>
      <c r="M1317" s="1"/>
      <c r="N1317" s="1"/>
      <c r="O1317" s="1"/>
      <c r="P1317" s="1"/>
      <c r="Q1317" s="1"/>
    </row>
    <row r="1318" spans="1:17" x14ac:dyDescent="0.35">
      <c r="A1318" s="1"/>
      <c r="B1318" s="1"/>
      <c r="C1318" s="1"/>
      <c r="D1318" s="1"/>
      <c r="E1318" s="1"/>
      <c r="F1318" s="1"/>
      <c r="G1318" s="1"/>
      <c r="H1318" s="1"/>
      <c r="I1318" s="1"/>
      <c r="J1318" s="1"/>
      <c r="K1318" s="1"/>
      <c r="L1318" s="1"/>
      <c r="M1318" s="1"/>
      <c r="N1318" s="1"/>
      <c r="O1318" s="1"/>
      <c r="P1318" s="1"/>
      <c r="Q1318" s="1"/>
    </row>
    <row r="1319" spans="1:17" x14ac:dyDescent="0.35">
      <c r="A1319" s="1"/>
      <c r="B1319" s="1"/>
      <c r="C1319" s="1"/>
      <c r="D1319" s="1"/>
      <c r="E1319" s="1"/>
      <c r="F1319" s="1"/>
      <c r="G1319" s="1"/>
      <c r="H1319" s="1"/>
      <c r="I1319" s="1"/>
      <c r="J1319" s="1"/>
      <c r="K1319" s="1"/>
      <c r="L1319" s="1"/>
      <c r="M1319" s="1"/>
      <c r="N1319" s="1"/>
      <c r="O1319" s="1"/>
      <c r="P1319" s="1"/>
      <c r="Q1319" s="1"/>
    </row>
    <row r="1320" spans="1:17" x14ac:dyDescent="0.35">
      <c r="A1320" s="1"/>
      <c r="B1320" s="1"/>
      <c r="C1320" s="1"/>
      <c r="D1320" s="1"/>
      <c r="E1320" s="1"/>
      <c r="F1320" s="1"/>
      <c r="G1320" s="1"/>
      <c r="H1320" s="1"/>
      <c r="I1320" s="1"/>
      <c r="J1320" s="1"/>
      <c r="K1320" s="1"/>
      <c r="L1320" s="1"/>
      <c r="M1320" s="1"/>
      <c r="N1320" s="1"/>
      <c r="O1320" s="1"/>
      <c r="P1320" s="1"/>
      <c r="Q1320" s="1"/>
    </row>
    <row r="1321" spans="1:17" x14ac:dyDescent="0.35">
      <c r="A1321" s="1"/>
      <c r="B1321" s="1"/>
      <c r="C1321" s="1"/>
      <c r="D1321" s="1"/>
      <c r="E1321" s="1"/>
      <c r="F1321" s="1"/>
      <c r="G1321" s="1"/>
      <c r="H1321" s="1"/>
      <c r="I1321" s="1"/>
      <c r="J1321" s="1"/>
      <c r="K1321" s="1"/>
      <c r="L1321" s="1"/>
      <c r="M1321" s="1"/>
      <c r="N1321" s="1"/>
      <c r="O1321" s="1"/>
      <c r="P1321" s="1"/>
      <c r="Q1321" s="1"/>
    </row>
    <row r="1322" spans="1:17" x14ac:dyDescent="0.35">
      <c r="A1322" s="1"/>
      <c r="B1322" s="1"/>
      <c r="C1322" s="1"/>
      <c r="D1322" s="1"/>
      <c r="E1322" s="1"/>
      <c r="F1322" s="1"/>
      <c r="G1322" s="1"/>
      <c r="H1322" s="1"/>
      <c r="I1322" s="1"/>
      <c r="J1322" s="1"/>
      <c r="K1322" s="1"/>
      <c r="L1322" s="1"/>
      <c r="M1322" s="1"/>
      <c r="N1322" s="1"/>
      <c r="O1322" s="1"/>
      <c r="P1322" s="1"/>
      <c r="Q1322" s="1"/>
    </row>
    <row r="1323" spans="1:17" x14ac:dyDescent="0.35">
      <c r="A1323" s="1"/>
      <c r="B1323" s="1"/>
      <c r="C1323" s="1"/>
      <c r="D1323" s="1"/>
      <c r="E1323" s="1"/>
      <c r="F1323" s="1"/>
      <c r="G1323" s="1"/>
      <c r="H1323" s="1"/>
      <c r="I1323" s="1"/>
      <c r="J1323" s="1"/>
      <c r="K1323" s="1"/>
      <c r="L1323" s="1"/>
      <c r="M1323" s="1"/>
      <c r="N1323" s="1"/>
      <c r="O1323" s="1"/>
      <c r="P1323" s="1"/>
      <c r="Q1323" s="1"/>
    </row>
    <row r="1324" spans="1:17" x14ac:dyDescent="0.35">
      <c r="A1324" s="1"/>
      <c r="B1324" s="1"/>
      <c r="C1324" s="1"/>
      <c r="D1324" s="1"/>
      <c r="E1324" s="1"/>
      <c r="F1324" s="1"/>
      <c r="G1324" s="1"/>
      <c r="H1324" s="1"/>
      <c r="I1324" s="1"/>
      <c r="J1324" s="1"/>
      <c r="K1324" s="1"/>
      <c r="L1324" s="1"/>
      <c r="M1324" s="1"/>
      <c r="N1324" s="1"/>
      <c r="O1324" s="1"/>
      <c r="P1324" s="1"/>
      <c r="Q1324" s="1"/>
    </row>
    <row r="1325" spans="1:17" x14ac:dyDescent="0.35">
      <c r="A1325" s="1"/>
      <c r="B1325" s="1"/>
      <c r="C1325" s="1"/>
      <c r="D1325" s="1"/>
      <c r="E1325" s="1"/>
      <c r="F1325" s="1"/>
      <c r="G1325" s="1"/>
      <c r="H1325" s="1"/>
      <c r="I1325" s="1"/>
      <c r="J1325" s="1"/>
      <c r="K1325" s="1"/>
      <c r="L1325" s="1"/>
      <c r="M1325" s="1"/>
      <c r="N1325" s="1"/>
      <c r="O1325" s="1"/>
      <c r="P1325" s="1"/>
      <c r="Q1325" s="1"/>
    </row>
    <row r="1326" spans="1:17" x14ac:dyDescent="0.35">
      <c r="A1326" s="1"/>
      <c r="B1326" s="1"/>
      <c r="C1326" s="1"/>
      <c r="D1326" s="1"/>
      <c r="E1326" s="1"/>
      <c r="F1326" s="1"/>
      <c r="G1326" s="1"/>
      <c r="H1326" s="1"/>
      <c r="I1326" s="1"/>
      <c r="J1326" s="1"/>
      <c r="K1326" s="1"/>
      <c r="L1326" s="1"/>
      <c r="M1326" s="1"/>
      <c r="N1326" s="1"/>
      <c r="O1326" s="1"/>
      <c r="P1326" s="1"/>
      <c r="Q1326" s="1"/>
    </row>
    <row r="1327" spans="1:17" x14ac:dyDescent="0.35">
      <c r="A1327" s="1"/>
      <c r="B1327" s="1"/>
      <c r="C1327" s="1"/>
      <c r="D1327" s="1"/>
      <c r="E1327" s="1"/>
      <c r="F1327" s="1"/>
      <c r="G1327" s="1"/>
      <c r="H1327" s="1"/>
      <c r="I1327" s="1"/>
      <c r="J1327" s="1"/>
      <c r="K1327" s="1"/>
      <c r="L1327" s="1"/>
      <c r="M1327" s="1"/>
      <c r="N1327" s="1"/>
      <c r="O1327" s="1"/>
      <c r="P1327" s="1"/>
      <c r="Q1327" s="1"/>
    </row>
    <row r="1328" spans="1:17" x14ac:dyDescent="0.35">
      <c r="A1328" s="1"/>
      <c r="B1328" s="1"/>
      <c r="C1328" s="1"/>
      <c r="D1328" s="1"/>
      <c r="E1328" s="1"/>
      <c r="F1328" s="1"/>
      <c r="G1328" s="1"/>
      <c r="H1328" s="1"/>
      <c r="I1328" s="1"/>
      <c r="J1328" s="1"/>
      <c r="K1328" s="1"/>
      <c r="L1328" s="1"/>
      <c r="M1328" s="1"/>
      <c r="N1328" s="1"/>
      <c r="O1328" s="1"/>
      <c r="P1328" s="1"/>
      <c r="Q1328" s="1"/>
    </row>
    <row r="1329" spans="1:17" x14ac:dyDescent="0.35">
      <c r="A1329" s="1"/>
      <c r="B1329" s="1"/>
      <c r="C1329" s="1"/>
      <c r="D1329" s="1"/>
      <c r="E1329" s="1"/>
      <c r="F1329" s="1"/>
      <c r="G1329" s="1"/>
      <c r="H1329" s="1"/>
      <c r="I1329" s="1"/>
      <c r="J1329" s="1"/>
      <c r="K1329" s="1"/>
      <c r="L1329" s="1"/>
      <c r="M1329" s="1"/>
      <c r="N1329" s="1"/>
      <c r="O1329" s="1"/>
      <c r="P1329" s="1"/>
      <c r="Q1329" s="1"/>
    </row>
    <row r="1330" spans="1:17" x14ac:dyDescent="0.35">
      <c r="A1330" s="1"/>
      <c r="B1330" s="1"/>
      <c r="C1330" s="1"/>
      <c r="D1330" s="1"/>
      <c r="E1330" s="1"/>
      <c r="F1330" s="1"/>
      <c r="G1330" s="1"/>
      <c r="H1330" s="1"/>
      <c r="I1330" s="1"/>
      <c r="J1330" s="1"/>
      <c r="K1330" s="1"/>
      <c r="L1330" s="1"/>
      <c r="M1330" s="1"/>
      <c r="N1330" s="1"/>
      <c r="O1330" s="1"/>
      <c r="P1330" s="1"/>
      <c r="Q1330" s="1"/>
    </row>
    <row r="1331" spans="1:17" x14ac:dyDescent="0.35">
      <c r="A1331" s="1"/>
      <c r="B1331" s="1"/>
      <c r="C1331" s="1"/>
      <c r="D1331" s="1"/>
      <c r="E1331" s="1"/>
      <c r="F1331" s="1"/>
      <c r="G1331" s="1"/>
      <c r="H1331" s="1"/>
      <c r="I1331" s="1"/>
      <c r="J1331" s="1"/>
      <c r="K1331" s="1"/>
      <c r="L1331" s="1"/>
      <c r="M1331" s="1"/>
      <c r="N1331" s="1"/>
      <c r="O1331" s="1"/>
      <c r="P1331" s="1"/>
      <c r="Q1331" s="1"/>
    </row>
    <row r="1332" spans="1:17" x14ac:dyDescent="0.35">
      <c r="A1332" s="1"/>
      <c r="B1332" s="1"/>
      <c r="C1332" s="1"/>
      <c r="D1332" s="1"/>
      <c r="E1332" s="1"/>
      <c r="F1332" s="1"/>
      <c r="G1332" s="1"/>
      <c r="H1332" s="1"/>
      <c r="I1332" s="1"/>
      <c r="J1332" s="1"/>
      <c r="K1332" s="1"/>
      <c r="L1332" s="1"/>
      <c r="M1332" s="1"/>
      <c r="N1332" s="1"/>
      <c r="O1332" s="1"/>
      <c r="P1332" s="1"/>
      <c r="Q1332" s="1"/>
    </row>
    <row r="1333" spans="1:17" x14ac:dyDescent="0.35">
      <c r="A1333" s="1"/>
      <c r="B1333" s="1"/>
      <c r="C1333" s="1"/>
      <c r="D1333" s="1"/>
      <c r="E1333" s="1"/>
      <c r="F1333" s="1"/>
      <c r="G1333" s="1"/>
      <c r="H1333" s="1"/>
      <c r="I1333" s="1"/>
      <c r="J1333" s="1"/>
      <c r="K1333" s="1"/>
      <c r="L1333" s="1"/>
      <c r="M1333" s="1"/>
      <c r="N1333" s="1"/>
      <c r="O1333" s="1"/>
      <c r="P1333" s="1"/>
      <c r="Q1333" s="1"/>
    </row>
    <row r="1334" spans="1:17" x14ac:dyDescent="0.35">
      <c r="A1334" s="1"/>
      <c r="B1334" s="1"/>
      <c r="C1334" s="1"/>
      <c r="D1334" s="1"/>
      <c r="E1334" s="1"/>
      <c r="F1334" s="1"/>
      <c r="G1334" s="1"/>
      <c r="H1334" s="1"/>
      <c r="I1334" s="1"/>
      <c r="J1334" s="1"/>
      <c r="K1334" s="1"/>
      <c r="L1334" s="1"/>
      <c r="M1334" s="1"/>
      <c r="N1334" s="1"/>
      <c r="O1334" s="1"/>
      <c r="P1334" s="1"/>
      <c r="Q1334" s="1"/>
    </row>
    <row r="1335" spans="1:17" x14ac:dyDescent="0.35">
      <c r="A1335" s="1"/>
      <c r="B1335" s="1"/>
      <c r="C1335" s="1"/>
      <c r="D1335" s="1"/>
      <c r="E1335" s="1"/>
      <c r="F1335" s="1"/>
      <c r="G1335" s="1"/>
      <c r="H1335" s="1"/>
      <c r="I1335" s="1"/>
      <c r="J1335" s="1"/>
      <c r="K1335" s="1"/>
      <c r="L1335" s="1"/>
      <c r="M1335" s="1"/>
      <c r="N1335" s="1"/>
      <c r="O1335" s="1"/>
      <c r="P1335" s="1"/>
      <c r="Q1335" s="1"/>
    </row>
    <row r="1336" spans="1:17" x14ac:dyDescent="0.35">
      <c r="A1336" s="1"/>
      <c r="B1336" s="1"/>
      <c r="C1336" s="1"/>
      <c r="D1336" s="1"/>
      <c r="E1336" s="1"/>
      <c r="F1336" s="1"/>
      <c r="G1336" s="1"/>
      <c r="H1336" s="1"/>
      <c r="I1336" s="1"/>
      <c r="J1336" s="1"/>
      <c r="K1336" s="1"/>
      <c r="L1336" s="1"/>
      <c r="M1336" s="1"/>
      <c r="N1336" s="1"/>
      <c r="O1336" s="1"/>
      <c r="P1336" s="1"/>
      <c r="Q1336" s="1"/>
    </row>
    <row r="1337" spans="1:17" x14ac:dyDescent="0.35">
      <c r="A1337" s="1"/>
      <c r="B1337" s="1"/>
      <c r="C1337" s="1"/>
      <c r="D1337" s="1"/>
      <c r="E1337" s="1"/>
      <c r="F1337" s="1"/>
      <c r="G1337" s="1"/>
      <c r="H1337" s="1"/>
      <c r="I1337" s="1"/>
      <c r="J1337" s="1"/>
      <c r="K1337" s="1"/>
      <c r="L1337" s="1"/>
      <c r="M1337" s="1"/>
      <c r="N1337" s="1"/>
      <c r="O1337" s="1"/>
      <c r="P1337" s="1"/>
      <c r="Q1337" s="1"/>
    </row>
    <row r="1338" spans="1:17" x14ac:dyDescent="0.35">
      <c r="A1338" s="1"/>
      <c r="B1338" s="1"/>
      <c r="C1338" s="1"/>
      <c r="D1338" s="1"/>
      <c r="E1338" s="1"/>
      <c r="F1338" s="1"/>
      <c r="G1338" s="1"/>
      <c r="H1338" s="1"/>
      <c r="I1338" s="1"/>
      <c r="J1338" s="1"/>
      <c r="K1338" s="1"/>
      <c r="L1338" s="1"/>
      <c r="M1338" s="1"/>
      <c r="N1338" s="1"/>
      <c r="O1338" s="1"/>
      <c r="P1338" s="1"/>
      <c r="Q1338" s="1"/>
    </row>
    <row r="1339" spans="1:17" x14ac:dyDescent="0.35">
      <c r="A1339" s="1"/>
      <c r="B1339" s="1"/>
      <c r="C1339" s="1"/>
      <c r="D1339" s="1"/>
      <c r="E1339" s="1"/>
      <c r="F1339" s="1"/>
      <c r="G1339" s="1"/>
      <c r="H1339" s="1"/>
      <c r="I1339" s="1"/>
      <c r="J1339" s="1"/>
      <c r="K1339" s="1"/>
      <c r="L1339" s="1"/>
      <c r="M1339" s="1"/>
      <c r="N1339" s="1"/>
      <c r="O1339" s="1"/>
      <c r="P1339" s="1"/>
      <c r="Q1339" s="1"/>
    </row>
    <row r="1340" spans="1:17" x14ac:dyDescent="0.35">
      <c r="A1340" s="1"/>
      <c r="B1340" s="1"/>
      <c r="C1340" s="1"/>
      <c r="D1340" s="1"/>
      <c r="E1340" s="1"/>
      <c r="F1340" s="1"/>
      <c r="G1340" s="1"/>
      <c r="H1340" s="1"/>
      <c r="I1340" s="1"/>
      <c r="J1340" s="1"/>
      <c r="K1340" s="1"/>
      <c r="L1340" s="1"/>
      <c r="M1340" s="1"/>
      <c r="N1340" s="1"/>
      <c r="O1340" s="1"/>
      <c r="P1340" s="1"/>
      <c r="Q1340" s="1"/>
    </row>
    <row r="1341" spans="1:17" x14ac:dyDescent="0.35">
      <c r="A1341" s="1"/>
      <c r="B1341" s="1"/>
      <c r="C1341" s="1"/>
      <c r="D1341" s="1"/>
      <c r="E1341" s="1"/>
      <c r="F1341" s="1"/>
      <c r="G1341" s="1"/>
      <c r="H1341" s="1"/>
      <c r="I1341" s="1"/>
      <c r="J1341" s="1"/>
      <c r="K1341" s="1"/>
      <c r="L1341" s="1"/>
      <c r="M1341" s="1"/>
      <c r="N1341" s="1"/>
      <c r="O1341" s="1"/>
      <c r="P1341" s="1"/>
      <c r="Q1341" s="1"/>
    </row>
    <row r="1342" spans="1:17" x14ac:dyDescent="0.35">
      <c r="A1342" s="1"/>
      <c r="B1342" s="1"/>
      <c r="C1342" s="1"/>
      <c r="D1342" s="1"/>
      <c r="E1342" s="1"/>
      <c r="F1342" s="1"/>
      <c r="G1342" s="1"/>
      <c r="H1342" s="1"/>
      <c r="I1342" s="1"/>
      <c r="J1342" s="1"/>
      <c r="K1342" s="1"/>
      <c r="L1342" s="1"/>
      <c r="M1342" s="1"/>
      <c r="N1342" s="1"/>
      <c r="O1342" s="1"/>
      <c r="P1342" s="1"/>
      <c r="Q1342" s="1"/>
    </row>
    <row r="1343" spans="1:17" x14ac:dyDescent="0.35">
      <c r="A1343" s="1"/>
      <c r="B1343" s="1"/>
      <c r="C1343" s="1"/>
      <c r="D1343" s="1"/>
      <c r="E1343" s="1"/>
      <c r="F1343" s="1"/>
      <c r="G1343" s="1"/>
      <c r="H1343" s="1"/>
      <c r="I1343" s="1"/>
      <c r="J1343" s="1"/>
      <c r="K1343" s="1"/>
      <c r="L1343" s="1"/>
      <c r="M1343" s="1"/>
      <c r="N1343" s="1"/>
      <c r="O1343" s="1"/>
      <c r="P1343" s="1"/>
      <c r="Q1343" s="1"/>
    </row>
    <row r="1344" spans="1:17" x14ac:dyDescent="0.35">
      <c r="A1344" s="1"/>
      <c r="B1344" s="1"/>
      <c r="C1344" s="1"/>
      <c r="D1344" s="1"/>
      <c r="E1344" s="1"/>
      <c r="F1344" s="1"/>
      <c r="G1344" s="1"/>
      <c r="H1344" s="1"/>
      <c r="I1344" s="1"/>
      <c r="J1344" s="1"/>
      <c r="K1344" s="1"/>
      <c r="L1344" s="1"/>
      <c r="M1344" s="1"/>
      <c r="N1344" s="1"/>
      <c r="O1344" s="1"/>
      <c r="P1344" s="1"/>
      <c r="Q1344" s="1"/>
    </row>
    <row r="1345" spans="1:17" x14ac:dyDescent="0.35">
      <c r="A1345" s="1"/>
      <c r="B1345" s="1"/>
      <c r="C1345" s="1"/>
      <c r="D1345" s="1"/>
      <c r="E1345" s="1"/>
      <c r="F1345" s="1"/>
      <c r="G1345" s="1"/>
      <c r="H1345" s="1"/>
      <c r="I1345" s="1"/>
      <c r="J1345" s="1"/>
      <c r="K1345" s="1"/>
      <c r="L1345" s="1"/>
      <c r="M1345" s="1"/>
      <c r="N1345" s="1"/>
      <c r="O1345" s="1"/>
      <c r="P1345" s="1"/>
      <c r="Q1345" s="1"/>
    </row>
    <row r="1346" spans="1:17" x14ac:dyDescent="0.35">
      <c r="A1346" s="1"/>
      <c r="B1346" s="1"/>
      <c r="C1346" s="1"/>
      <c r="D1346" s="1"/>
      <c r="E1346" s="1"/>
      <c r="F1346" s="1"/>
      <c r="G1346" s="1"/>
      <c r="H1346" s="1"/>
      <c r="I1346" s="1"/>
      <c r="J1346" s="1"/>
      <c r="K1346" s="1"/>
      <c r="L1346" s="1"/>
      <c r="M1346" s="1"/>
      <c r="N1346" s="1"/>
      <c r="O1346" s="1"/>
      <c r="P1346" s="1"/>
      <c r="Q1346" s="1"/>
    </row>
    <row r="1347" spans="1:17" x14ac:dyDescent="0.35">
      <c r="A1347" s="1"/>
      <c r="B1347" s="1"/>
      <c r="C1347" s="1"/>
      <c r="D1347" s="1"/>
      <c r="E1347" s="1"/>
      <c r="F1347" s="1"/>
      <c r="G1347" s="1"/>
      <c r="H1347" s="1"/>
      <c r="I1347" s="1"/>
      <c r="J1347" s="1"/>
      <c r="K1347" s="1"/>
      <c r="L1347" s="1"/>
      <c r="M1347" s="1"/>
      <c r="N1347" s="1"/>
      <c r="O1347" s="1"/>
      <c r="P1347" s="1"/>
      <c r="Q1347" s="1"/>
    </row>
    <row r="1348" spans="1:17" x14ac:dyDescent="0.35">
      <c r="A1348" s="1"/>
      <c r="B1348" s="1"/>
      <c r="C1348" s="1"/>
      <c r="D1348" s="1"/>
      <c r="E1348" s="1"/>
      <c r="F1348" s="1"/>
      <c r="G1348" s="1"/>
      <c r="H1348" s="1"/>
      <c r="I1348" s="1"/>
      <c r="J1348" s="1"/>
      <c r="K1348" s="1"/>
      <c r="L1348" s="1"/>
      <c r="M1348" s="1"/>
      <c r="N1348" s="1"/>
      <c r="O1348" s="1"/>
      <c r="P1348" s="1"/>
      <c r="Q1348" s="1"/>
    </row>
    <row r="1349" spans="1:17" x14ac:dyDescent="0.35">
      <c r="A1349" s="1"/>
      <c r="B1349" s="1"/>
      <c r="C1349" s="1"/>
      <c r="D1349" s="1"/>
      <c r="E1349" s="1"/>
      <c r="F1349" s="1"/>
      <c r="G1349" s="1"/>
      <c r="H1349" s="1"/>
      <c r="I1349" s="1"/>
      <c r="J1349" s="1"/>
      <c r="K1349" s="1"/>
      <c r="L1349" s="1"/>
      <c r="M1349" s="1"/>
      <c r="N1349" s="1"/>
      <c r="O1349" s="1"/>
      <c r="P1349" s="1"/>
      <c r="Q1349" s="1"/>
    </row>
    <row r="1350" spans="1:17" x14ac:dyDescent="0.35">
      <c r="A1350" s="1"/>
      <c r="B1350" s="1"/>
      <c r="C1350" s="1"/>
      <c r="D1350" s="1"/>
      <c r="E1350" s="1"/>
      <c r="F1350" s="1"/>
      <c r="G1350" s="1"/>
      <c r="H1350" s="1"/>
      <c r="I1350" s="1"/>
      <c r="J1350" s="1"/>
      <c r="K1350" s="1"/>
      <c r="L1350" s="1"/>
      <c r="M1350" s="1"/>
      <c r="N1350" s="1"/>
      <c r="O1350" s="1"/>
      <c r="P1350" s="1"/>
      <c r="Q1350" s="1"/>
    </row>
    <row r="1351" spans="1:17" x14ac:dyDescent="0.35">
      <c r="A1351" s="1"/>
      <c r="B1351" s="1"/>
      <c r="C1351" s="1"/>
      <c r="D1351" s="1"/>
      <c r="E1351" s="1"/>
      <c r="F1351" s="1"/>
      <c r="G1351" s="1"/>
      <c r="H1351" s="1"/>
      <c r="I1351" s="1"/>
      <c r="J1351" s="1"/>
      <c r="K1351" s="1"/>
      <c r="L1351" s="1"/>
      <c r="M1351" s="1"/>
      <c r="N1351" s="1"/>
      <c r="O1351" s="1"/>
      <c r="P1351" s="1"/>
      <c r="Q1351" s="1"/>
    </row>
    <row r="1352" spans="1:17" x14ac:dyDescent="0.35">
      <c r="A1352" s="1"/>
      <c r="B1352" s="1"/>
      <c r="C1352" s="1"/>
      <c r="D1352" s="1"/>
      <c r="E1352" s="1"/>
      <c r="F1352" s="1"/>
      <c r="G1352" s="1"/>
      <c r="H1352" s="1"/>
      <c r="I1352" s="1"/>
      <c r="J1352" s="1"/>
      <c r="K1352" s="1"/>
      <c r="L1352" s="1"/>
      <c r="M1352" s="1"/>
      <c r="N1352" s="1"/>
      <c r="O1352" s="1"/>
      <c r="P1352" s="1"/>
      <c r="Q1352" s="1"/>
    </row>
    <row r="1353" spans="1:17" x14ac:dyDescent="0.35">
      <c r="A1353" s="1"/>
      <c r="B1353" s="1"/>
      <c r="C1353" s="1"/>
      <c r="D1353" s="1"/>
      <c r="E1353" s="1"/>
      <c r="F1353" s="1"/>
      <c r="G1353" s="1"/>
      <c r="H1353" s="1"/>
      <c r="I1353" s="1"/>
      <c r="J1353" s="1"/>
      <c r="K1353" s="1"/>
      <c r="L1353" s="1"/>
      <c r="M1353" s="1"/>
      <c r="N1353" s="1"/>
      <c r="O1353" s="1"/>
      <c r="P1353" s="1"/>
      <c r="Q1353" s="1"/>
    </row>
    <row r="1354" spans="1:17" x14ac:dyDescent="0.35">
      <c r="A1354" s="1"/>
      <c r="B1354" s="1"/>
      <c r="C1354" s="1"/>
      <c r="D1354" s="1"/>
      <c r="E1354" s="1"/>
      <c r="F1354" s="1"/>
      <c r="G1354" s="1"/>
      <c r="H1354" s="1"/>
      <c r="I1354" s="1"/>
      <c r="J1354" s="1"/>
      <c r="K1354" s="1"/>
      <c r="L1354" s="1"/>
      <c r="M1354" s="1"/>
      <c r="N1354" s="1"/>
      <c r="O1354" s="1"/>
      <c r="P1354" s="1"/>
      <c r="Q1354" s="1"/>
    </row>
    <row r="1355" spans="1:17" x14ac:dyDescent="0.35">
      <c r="A1355" s="1"/>
      <c r="B1355" s="1"/>
      <c r="C1355" s="1"/>
      <c r="D1355" s="1"/>
      <c r="E1355" s="1"/>
      <c r="F1355" s="1"/>
      <c r="G1355" s="1"/>
      <c r="H1355" s="1"/>
      <c r="I1355" s="1"/>
      <c r="J1355" s="1"/>
      <c r="K1355" s="1"/>
      <c r="L1355" s="1"/>
      <c r="M1355" s="1"/>
      <c r="N1355" s="1"/>
      <c r="O1355" s="1"/>
      <c r="P1355" s="1"/>
      <c r="Q1355" s="1"/>
    </row>
    <row r="1356" spans="1:17" x14ac:dyDescent="0.35">
      <c r="A1356" s="1"/>
      <c r="B1356" s="1"/>
      <c r="C1356" s="1"/>
      <c r="D1356" s="1"/>
      <c r="E1356" s="1"/>
      <c r="F1356" s="1"/>
      <c r="G1356" s="1"/>
      <c r="H1356" s="1"/>
      <c r="I1356" s="1"/>
      <c r="J1356" s="1"/>
      <c r="K1356" s="1"/>
      <c r="L1356" s="1"/>
      <c r="M1356" s="1"/>
      <c r="N1356" s="1"/>
      <c r="O1356" s="1"/>
      <c r="P1356" s="1"/>
      <c r="Q1356" s="1"/>
    </row>
    <row r="1357" spans="1:17" x14ac:dyDescent="0.35">
      <c r="A1357" s="1"/>
      <c r="B1357" s="1"/>
      <c r="C1357" s="1"/>
      <c r="D1357" s="1"/>
      <c r="E1357" s="1"/>
      <c r="F1357" s="1"/>
      <c r="G1357" s="1"/>
      <c r="H1357" s="1"/>
      <c r="I1357" s="1"/>
      <c r="J1357" s="1"/>
      <c r="K1357" s="1"/>
      <c r="L1357" s="1"/>
      <c r="M1357" s="1"/>
      <c r="N1357" s="1"/>
      <c r="O1357" s="1"/>
      <c r="P1357" s="1"/>
      <c r="Q1357" s="1"/>
    </row>
    <row r="1358" spans="1:17" x14ac:dyDescent="0.35">
      <c r="A1358" s="1"/>
      <c r="B1358" s="1"/>
      <c r="C1358" s="1"/>
      <c r="D1358" s="1"/>
      <c r="E1358" s="1"/>
      <c r="F1358" s="1"/>
      <c r="G1358" s="1"/>
      <c r="H1358" s="1"/>
      <c r="I1358" s="1"/>
      <c r="J1358" s="1"/>
      <c r="K1358" s="1"/>
      <c r="L1358" s="1"/>
      <c r="M1358" s="1"/>
      <c r="N1358" s="1"/>
      <c r="O1358" s="1"/>
      <c r="P1358" s="1"/>
      <c r="Q1358" s="1"/>
    </row>
    <row r="1359" spans="1:17" x14ac:dyDescent="0.35">
      <c r="A1359" s="1"/>
      <c r="B1359" s="1"/>
      <c r="C1359" s="1"/>
      <c r="D1359" s="1"/>
      <c r="E1359" s="1"/>
      <c r="F1359" s="1"/>
      <c r="G1359" s="1"/>
      <c r="H1359" s="1"/>
      <c r="I1359" s="1"/>
      <c r="J1359" s="1"/>
      <c r="K1359" s="1"/>
      <c r="L1359" s="1"/>
      <c r="M1359" s="1"/>
      <c r="N1359" s="1"/>
      <c r="O1359" s="1"/>
      <c r="P1359" s="1"/>
      <c r="Q1359" s="1"/>
    </row>
    <row r="1360" spans="1:17" x14ac:dyDescent="0.35">
      <c r="A1360" s="1"/>
      <c r="B1360" s="1"/>
      <c r="C1360" s="1"/>
      <c r="D1360" s="1"/>
      <c r="E1360" s="1"/>
      <c r="F1360" s="1"/>
      <c r="G1360" s="1"/>
      <c r="H1360" s="1"/>
      <c r="I1360" s="1"/>
      <c r="J1360" s="1"/>
      <c r="K1360" s="1"/>
      <c r="L1360" s="1"/>
      <c r="M1360" s="1"/>
      <c r="N1360" s="1"/>
      <c r="O1360" s="1"/>
      <c r="P1360" s="1"/>
      <c r="Q1360" s="1"/>
    </row>
    <row r="1361" spans="1:17" x14ac:dyDescent="0.35">
      <c r="A1361" s="1"/>
      <c r="B1361" s="1"/>
      <c r="C1361" s="1"/>
      <c r="D1361" s="1"/>
      <c r="E1361" s="1"/>
      <c r="F1361" s="1"/>
      <c r="G1361" s="1"/>
      <c r="H1361" s="1"/>
      <c r="I1361" s="1"/>
      <c r="J1361" s="1"/>
      <c r="K1361" s="1"/>
      <c r="L1361" s="1"/>
      <c r="M1361" s="1"/>
      <c r="N1361" s="1"/>
      <c r="O1361" s="1"/>
      <c r="P1361" s="1"/>
      <c r="Q1361" s="1"/>
    </row>
    <row r="1362" spans="1:17" x14ac:dyDescent="0.35">
      <c r="A1362" s="1"/>
      <c r="B1362" s="1"/>
      <c r="C1362" s="1"/>
      <c r="D1362" s="1"/>
      <c r="E1362" s="1"/>
      <c r="F1362" s="1"/>
      <c r="G1362" s="1"/>
      <c r="H1362" s="1"/>
      <c r="I1362" s="1"/>
      <c r="J1362" s="1"/>
      <c r="K1362" s="1"/>
      <c r="L1362" s="1"/>
      <c r="M1362" s="1"/>
      <c r="N1362" s="1"/>
      <c r="O1362" s="1"/>
      <c r="P1362" s="1"/>
      <c r="Q1362" s="1"/>
    </row>
    <row r="1363" spans="1:17" x14ac:dyDescent="0.35">
      <c r="A1363" s="1"/>
      <c r="B1363" s="1"/>
      <c r="C1363" s="1"/>
      <c r="D1363" s="1"/>
      <c r="E1363" s="1"/>
      <c r="F1363" s="1"/>
      <c r="G1363" s="1"/>
      <c r="H1363" s="1"/>
      <c r="I1363" s="1"/>
      <c r="J1363" s="1"/>
      <c r="K1363" s="1"/>
      <c r="L1363" s="1"/>
      <c r="M1363" s="1"/>
      <c r="N1363" s="1"/>
      <c r="O1363" s="1"/>
      <c r="P1363" s="1"/>
      <c r="Q1363" s="1"/>
    </row>
    <row r="1364" spans="1:17" x14ac:dyDescent="0.35">
      <c r="A1364" s="1"/>
      <c r="B1364" s="1"/>
      <c r="C1364" s="1"/>
      <c r="D1364" s="1"/>
      <c r="E1364" s="1"/>
      <c r="F1364" s="1"/>
      <c r="G1364" s="1"/>
      <c r="H1364" s="1"/>
      <c r="I1364" s="1"/>
      <c r="J1364" s="1"/>
      <c r="K1364" s="1"/>
      <c r="L1364" s="1"/>
      <c r="M1364" s="1"/>
      <c r="N1364" s="1"/>
      <c r="O1364" s="1"/>
      <c r="P1364" s="1"/>
      <c r="Q1364" s="1"/>
    </row>
    <row r="1365" spans="1:17" x14ac:dyDescent="0.35">
      <c r="A1365" s="1"/>
      <c r="B1365" s="1"/>
      <c r="C1365" s="1"/>
      <c r="D1365" s="1"/>
      <c r="E1365" s="1"/>
      <c r="F1365" s="1"/>
      <c r="G1365" s="1"/>
      <c r="H1365" s="1"/>
      <c r="I1365" s="1"/>
      <c r="J1365" s="1"/>
      <c r="K1365" s="1"/>
      <c r="L1365" s="1"/>
      <c r="M1365" s="1"/>
      <c r="N1365" s="1"/>
      <c r="O1365" s="1"/>
      <c r="P1365" s="1"/>
      <c r="Q1365" s="1"/>
    </row>
    <row r="1366" spans="1:17" x14ac:dyDescent="0.35">
      <c r="A1366" s="1"/>
      <c r="B1366" s="1"/>
      <c r="C1366" s="1"/>
      <c r="D1366" s="1"/>
      <c r="E1366" s="1"/>
      <c r="F1366" s="1"/>
      <c r="G1366" s="1"/>
      <c r="H1366" s="1"/>
      <c r="I1366" s="1"/>
      <c r="J1366" s="1"/>
      <c r="K1366" s="1"/>
      <c r="L1366" s="1"/>
      <c r="M1366" s="1"/>
      <c r="N1366" s="1"/>
      <c r="O1366" s="1"/>
      <c r="P1366" s="1"/>
      <c r="Q1366" s="1"/>
    </row>
    <row r="1367" spans="1:17" x14ac:dyDescent="0.35">
      <c r="A1367" s="1"/>
      <c r="B1367" s="1"/>
      <c r="C1367" s="1"/>
      <c r="D1367" s="1"/>
      <c r="E1367" s="1"/>
      <c r="F1367" s="1"/>
      <c r="G1367" s="1"/>
      <c r="H1367" s="1"/>
      <c r="I1367" s="1"/>
      <c r="J1367" s="1"/>
      <c r="K1367" s="1"/>
      <c r="L1367" s="1"/>
      <c r="M1367" s="1"/>
      <c r="N1367" s="1"/>
      <c r="O1367" s="1"/>
      <c r="P1367" s="1"/>
      <c r="Q1367" s="1"/>
    </row>
    <row r="1368" spans="1:17" x14ac:dyDescent="0.35">
      <c r="A1368" s="1"/>
      <c r="B1368" s="1"/>
      <c r="C1368" s="1"/>
      <c r="D1368" s="1"/>
      <c r="E1368" s="1"/>
      <c r="F1368" s="1"/>
      <c r="G1368" s="1"/>
      <c r="H1368" s="1"/>
      <c r="I1368" s="1"/>
      <c r="J1368" s="1"/>
      <c r="K1368" s="1"/>
      <c r="L1368" s="1"/>
      <c r="M1368" s="1"/>
      <c r="N1368" s="1"/>
      <c r="O1368" s="1"/>
      <c r="P1368" s="1"/>
      <c r="Q1368" s="1"/>
    </row>
    <row r="1369" spans="1:17" x14ac:dyDescent="0.35">
      <c r="A1369" s="1"/>
      <c r="B1369" s="1"/>
      <c r="C1369" s="1"/>
      <c r="D1369" s="1"/>
      <c r="E1369" s="1"/>
      <c r="F1369" s="1"/>
      <c r="G1369" s="1"/>
      <c r="H1369" s="1"/>
      <c r="I1369" s="1"/>
      <c r="J1369" s="1"/>
      <c r="K1369" s="1"/>
      <c r="L1369" s="1"/>
      <c r="M1369" s="1"/>
      <c r="N1369" s="1"/>
      <c r="O1369" s="1"/>
      <c r="P1369" s="1"/>
      <c r="Q1369" s="1"/>
    </row>
    <row r="1370" spans="1:17" x14ac:dyDescent="0.35">
      <c r="A1370" s="1"/>
      <c r="B1370" s="1"/>
      <c r="C1370" s="1"/>
      <c r="D1370" s="1"/>
      <c r="E1370" s="1"/>
      <c r="F1370" s="1"/>
      <c r="G1370" s="1"/>
      <c r="H1370" s="1"/>
      <c r="I1370" s="1"/>
      <c r="J1370" s="1"/>
      <c r="K1370" s="1"/>
      <c r="L1370" s="1"/>
      <c r="M1370" s="1"/>
      <c r="N1370" s="1"/>
      <c r="O1370" s="1"/>
      <c r="P1370" s="1"/>
      <c r="Q1370" s="1"/>
    </row>
    <row r="1371" spans="1:17" x14ac:dyDescent="0.35">
      <c r="A1371" s="1"/>
      <c r="B1371" s="1"/>
      <c r="C1371" s="1"/>
      <c r="D1371" s="1"/>
      <c r="E1371" s="1"/>
      <c r="F1371" s="1"/>
      <c r="G1371" s="1"/>
      <c r="H1371" s="1"/>
      <c r="I1371" s="1"/>
      <c r="J1371" s="1"/>
      <c r="K1371" s="1"/>
      <c r="L1371" s="1"/>
      <c r="M1371" s="1"/>
      <c r="N1371" s="1"/>
      <c r="O1371" s="1"/>
      <c r="P1371" s="1"/>
      <c r="Q1371" s="1"/>
    </row>
    <row r="1372" spans="1:17" x14ac:dyDescent="0.35">
      <c r="A1372" s="1"/>
      <c r="B1372" s="1"/>
      <c r="C1372" s="1"/>
      <c r="D1372" s="1"/>
      <c r="E1372" s="1"/>
      <c r="F1372" s="1"/>
      <c r="G1372" s="1"/>
      <c r="H1372" s="1"/>
      <c r="I1372" s="1"/>
      <c r="J1372" s="1"/>
      <c r="K1372" s="1"/>
      <c r="L1372" s="1"/>
      <c r="M1372" s="1"/>
      <c r="N1372" s="1"/>
      <c r="O1372" s="1"/>
      <c r="P1372" s="1"/>
      <c r="Q1372" s="1"/>
    </row>
    <row r="1373" spans="1:17" x14ac:dyDescent="0.35">
      <c r="A1373" s="1"/>
      <c r="B1373" s="1"/>
      <c r="C1373" s="1"/>
      <c r="D1373" s="1"/>
      <c r="E1373" s="1"/>
      <c r="F1373" s="1"/>
      <c r="G1373" s="1"/>
      <c r="H1373" s="1"/>
      <c r="I1373" s="1"/>
      <c r="J1373" s="1"/>
      <c r="K1373" s="1"/>
      <c r="L1373" s="1"/>
      <c r="M1373" s="1"/>
      <c r="N1373" s="1"/>
      <c r="O1373" s="1"/>
      <c r="P1373" s="1"/>
      <c r="Q1373" s="1"/>
    </row>
    <row r="1374" spans="1:17" x14ac:dyDescent="0.35">
      <c r="A1374" s="1"/>
      <c r="B1374" s="1"/>
      <c r="C1374" s="1"/>
      <c r="D1374" s="1"/>
      <c r="E1374" s="1"/>
      <c r="F1374" s="1"/>
      <c r="G1374" s="1"/>
      <c r="H1374" s="1"/>
      <c r="I1374" s="1"/>
      <c r="J1374" s="1"/>
      <c r="K1374" s="1"/>
      <c r="L1374" s="1"/>
      <c r="M1374" s="1"/>
      <c r="N1374" s="1"/>
      <c r="O1374" s="1"/>
      <c r="P1374" s="1"/>
      <c r="Q1374" s="1"/>
    </row>
    <row r="1375" spans="1:17" x14ac:dyDescent="0.35">
      <c r="A1375" s="1"/>
      <c r="B1375" s="1"/>
      <c r="C1375" s="1"/>
      <c r="D1375" s="1"/>
      <c r="E1375" s="1"/>
      <c r="F1375" s="1"/>
      <c r="G1375" s="1"/>
      <c r="H1375" s="1"/>
      <c r="I1375" s="1"/>
      <c r="J1375" s="1"/>
      <c r="K1375" s="1"/>
      <c r="L1375" s="1"/>
      <c r="M1375" s="1"/>
      <c r="N1375" s="1"/>
      <c r="O1375" s="1"/>
      <c r="P1375" s="1"/>
      <c r="Q1375" s="1"/>
    </row>
    <row r="1376" spans="1:17" x14ac:dyDescent="0.35">
      <c r="A1376" s="1"/>
      <c r="B1376" s="1"/>
      <c r="C1376" s="1"/>
      <c r="D1376" s="1"/>
      <c r="E1376" s="1"/>
      <c r="F1376" s="1"/>
      <c r="G1376" s="1"/>
      <c r="H1376" s="1"/>
      <c r="I1376" s="1"/>
      <c r="J1376" s="1"/>
      <c r="K1376" s="1"/>
      <c r="L1376" s="1"/>
      <c r="M1376" s="1"/>
      <c r="N1376" s="1"/>
      <c r="O1376" s="1"/>
      <c r="P1376" s="1"/>
      <c r="Q1376" s="1"/>
    </row>
    <row r="1377" spans="1:17" x14ac:dyDescent="0.35">
      <c r="A1377" s="1"/>
      <c r="B1377" s="1"/>
      <c r="C1377" s="1"/>
      <c r="D1377" s="1"/>
      <c r="E1377" s="1"/>
      <c r="F1377" s="1"/>
      <c r="G1377" s="1"/>
      <c r="H1377" s="1"/>
      <c r="I1377" s="1"/>
      <c r="J1377" s="1"/>
      <c r="K1377" s="1"/>
      <c r="L1377" s="1"/>
      <c r="M1377" s="1"/>
      <c r="N1377" s="1"/>
      <c r="O1377" s="1"/>
      <c r="P1377" s="1"/>
      <c r="Q1377" s="1"/>
    </row>
    <row r="1378" spans="1:17" x14ac:dyDescent="0.35">
      <c r="A1378" s="1"/>
      <c r="B1378" s="1"/>
      <c r="C1378" s="1"/>
      <c r="D1378" s="1"/>
      <c r="E1378" s="1"/>
      <c r="F1378" s="1"/>
      <c r="G1378" s="1"/>
      <c r="H1378" s="1"/>
      <c r="I1378" s="1"/>
      <c r="J1378" s="1"/>
      <c r="K1378" s="1"/>
      <c r="L1378" s="1"/>
      <c r="M1378" s="1"/>
      <c r="N1378" s="1"/>
      <c r="O1378" s="1"/>
      <c r="P1378" s="1"/>
      <c r="Q1378" s="1"/>
    </row>
    <row r="1379" spans="1:17" x14ac:dyDescent="0.35">
      <c r="A1379" s="1"/>
      <c r="B1379" s="1"/>
      <c r="C1379" s="1"/>
      <c r="D1379" s="1"/>
      <c r="E1379" s="1"/>
      <c r="F1379" s="1"/>
      <c r="G1379" s="1"/>
      <c r="H1379" s="1"/>
      <c r="I1379" s="1"/>
      <c r="J1379" s="1"/>
      <c r="K1379" s="1"/>
      <c r="L1379" s="1"/>
      <c r="M1379" s="1"/>
      <c r="N1379" s="1"/>
      <c r="O1379" s="1"/>
      <c r="P1379" s="1"/>
      <c r="Q1379" s="1"/>
    </row>
    <row r="1380" spans="1:17" x14ac:dyDescent="0.35">
      <c r="A1380" s="1"/>
      <c r="B1380" s="1"/>
      <c r="C1380" s="1"/>
      <c r="D1380" s="1"/>
      <c r="E1380" s="1"/>
      <c r="F1380" s="1"/>
      <c r="G1380" s="1"/>
      <c r="H1380" s="1"/>
      <c r="I1380" s="1"/>
      <c r="J1380" s="1"/>
      <c r="K1380" s="1"/>
      <c r="L1380" s="1"/>
      <c r="M1380" s="1"/>
      <c r="N1380" s="1"/>
      <c r="O1380" s="1"/>
      <c r="P1380" s="1"/>
      <c r="Q1380" s="1"/>
    </row>
    <row r="1381" spans="1:17" x14ac:dyDescent="0.35">
      <c r="A1381" s="1"/>
      <c r="B1381" s="1"/>
      <c r="C1381" s="1"/>
      <c r="D1381" s="1"/>
      <c r="E1381" s="1"/>
      <c r="F1381" s="1"/>
      <c r="G1381" s="1"/>
      <c r="H1381" s="1"/>
      <c r="I1381" s="1"/>
      <c r="J1381" s="1"/>
      <c r="K1381" s="1"/>
      <c r="L1381" s="1"/>
      <c r="M1381" s="1"/>
      <c r="N1381" s="1"/>
      <c r="O1381" s="1"/>
      <c r="P1381" s="1"/>
      <c r="Q1381" s="1"/>
    </row>
    <row r="1382" spans="1:17" x14ac:dyDescent="0.35">
      <c r="A1382" s="1"/>
      <c r="B1382" s="1"/>
      <c r="C1382" s="1"/>
      <c r="D1382" s="1"/>
      <c r="E1382" s="1"/>
      <c r="F1382" s="1"/>
      <c r="G1382" s="1"/>
      <c r="H1382" s="1"/>
      <c r="I1382" s="1"/>
      <c r="J1382" s="1"/>
      <c r="K1382" s="1"/>
      <c r="L1382" s="1"/>
      <c r="M1382" s="1"/>
      <c r="N1382" s="1"/>
      <c r="O1382" s="1"/>
      <c r="P1382" s="1"/>
      <c r="Q1382" s="1"/>
    </row>
    <row r="1383" spans="1:17" x14ac:dyDescent="0.35">
      <c r="A1383" s="1"/>
      <c r="B1383" s="1"/>
      <c r="C1383" s="1"/>
      <c r="D1383" s="1"/>
      <c r="E1383" s="1"/>
      <c r="F1383" s="1"/>
      <c r="G1383" s="1"/>
      <c r="H1383" s="1"/>
      <c r="I1383" s="1"/>
      <c r="J1383" s="1"/>
      <c r="K1383" s="1"/>
      <c r="L1383" s="1"/>
      <c r="M1383" s="1"/>
      <c r="N1383" s="1"/>
      <c r="O1383" s="1"/>
      <c r="P1383" s="1"/>
      <c r="Q1383" s="1"/>
    </row>
    <row r="1384" spans="1:17" x14ac:dyDescent="0.35">
      <c r="A1384" s="1"/>
      <c r="B1384" s="1"/>
      <c r="C1384" s="1"/>
      <c r="D1384" s="1"/>
      <c r="E1384" s="1"/>
      <c r="F1384" s="1"/>
      <c r="G1384" s="1"/>
      <c r="H1384" s="1"/>
      <c r="I1384" s="1"/>
      <c r="J1384" s="1"/>
      <c r="K1384" s="1"/>
      <c r="L1384" s="1"/>
      <c r="M1384" s="1"/>
      <c r="N1384" s="1"/>
      <c r="O1384" s="1"/>
      <c r="P1384" s="1"/>
      <c r="Q1384" s="1"/>
    </row>
    <row r="1385" spans="1:17" x14ac:dyDescent="0.35">
      <c r="A1385" s="1"/>
      <c r="B1385" s="1"/>
      <c r="C1385" s="1"/>
      <c r="D1385" s="1"/>
      <c r="E1385" s="1"/>
      <c r="F1385" s="1"/>
      <c r="G1385" s="1"/>
      <c r="H1385" s="1"/>
      <c r="I1385" s="1"/>
      <c r="J1385" s="1"/>
      <c r="K1385" s="1"/>
      <c r="L1385" s="1"/>
      <c r="M1385" s="1"/>
      <c r="N1385" s="1"/>
      <c r="O1385" s="1"/>
      <c r="P1385" s="1"/>
      <c r="Q1385" s="1"/>
    </row>
    <row r="1386" spans="1:17" x14ac:dyDescent="0.35">
      <c r="A1386" s="1"/>
      <c r="B1386" s="1"/>
      <c r="C1386" s="1"/>
      <c r="D1386" s="1"/>
      <c r="E1386" s="1"/>
      <c r="F1386" s="1"/>
      <c r="G1386" s="1"/>
      <c r="H1386" s="1"/>
      <c r="I1386" s="1"/>
      <c r="J1386" s="1"/>
      <c r="K1386" s="1"/>
      <c r="L1386" s="1"/>
      <c r="M1386" s="1"/>
      <c r="N1386" s="1"/>
      <c r="O1386" s="1"/>
      <c r="P1386" s="1"/>
      <c r="Q1386" s="1"/>
    </row>
    <row r="1387" spans="1:17" x14ac:dyDescent="0.35">
      <c r="A1387" s="1"/>
      <c r="B1387" s="1"/>
      <c r="C1387" s="1"/>
      <c r="D1387" s="1"/>
      <c r="E1387" s="1"/>
      <c r="F1387" s="1"/>
      <c r="G1387" s="1"/>
      <c r="H1387" s="1"/>
      <c r="I1387" s="1"/>
      <c r="J1387" s="1"/>
      <c r="K1387" s="1"/>
      <c r="L1387" s="1"/>
      <c r="M1387" s="1"/>
      <c r="N1387" s="1"/>
      <c r="O1387" s="1"/>
      <c r="P1387" s="1"/>
      <c r="Q1387" s="1"/>
    </row>
    <row r="1388" spans="1:17" x14ac:dyDescent="0.35">
      <c r="A1388" s="1"/>
      <c r="B1388" s="1"/>
      <c r="C1388" s="1"/>
      <c r="D1388" s="1"/>
      <c r="E1388" s="1"/>
      <c r="F1388" s="1"/>
      <c r="G1388" s="1"/>
      <c r="H1388" s="1"/>
      <c r="I1388" s="1"/>
      <c r="J1388" s="1"/>
      <c r="K1388" s="1"/>
      <c r="L1388" s="1"/>
      <c r="M1388" s="1"/>
      <c r="N1388" s="1"/>
      <c r="O1388" s="1"/>
      <c r="P1388" s="1"/>
      <c r="Q1388" s="1"/>
    </row>
    <row r="1389" spans="1:17" x14ac:dyDescent="0.35">
      <c r="A1389" s="1"/>
      <c r="B1389" s="1"/>
      <c r="C1389" s="1"/>
      <c r="D1389" s="1"/>
      <c r="E1389" s="1"/>
      <c r="F1389" s="1"/>
      <c r="G1389" s="1"/>
      <c r="H1389" s="1"/>
      <c r="I1389" s="1"/>
      <c r="J1389" s="1"/>
      <c r="K1389" s="1"/>
      <c r="L1389" s="1"/>
      <c r="M1389" s="1"/>
      <c r="N1389" s="1"/>
      <c r="O1389" s="1"/>
      <c r="P1389" s="1"/>
      <c r="Q1389" s="1"/>
    </row>
    <row r="1390" spans="1:17" x14ac:dyDescent="0.35">
      <c r="A1390" s="1"/>
      <c r="B1390" s="1"/>
      <c r="C1390" s="1"/>
      <c r="D1390" s="1"/>
      <c r="E1390" s="1"/>
      <c r="F1390" s="1"/>
      <c r="G1390" s="1"/>
      <c r="H1390" s="1"/>
      <c r="I1390" s="1"/>
      <c r="J1390" s="1"/>
      <c r="K1390" s="1"/>
      <c r="L1390" s="1"/>
      <c r="M1390" s="1"/>
      <c r="N1390" s="1"/>
      <c r="O1390" s="1"/>
      <c r="P1390" s="1"/>
      <c r="Q1390" s="1"/>
    </row>
    <row r="1391" spans="1:17" x14ac:dyDescent="0.35">
      <c r="A1391" s="1"/>
      <c r="B1391" s="1"/>
      <c r="C1391" s="1"/>
      <c r="D1391" s="1"/>
      <c r="E1391" s="1"/>
      <c r="F1391" s="1"/>
      <c r="G1391" s="1"/>
      <c r="H1391" s="1"/>
      <c r="I1391" s="1"/>
      <c r="J1391" s="1"/>
      <c r="K1391" s="1"/>
      <c r="L1391" s="1"/>
      <c r="M1391" s="1"/>
      <c r="N1391" s="1"/>
      <c r="O1391" s="1"/>
      <c r="P1391" s="1"/>
      <c r="Q1391" s="1"/>
    </row>
    <row r="1392" spans="1:17" x14ac:dyDescent="0.35">
      <c r="A1392" s="1"/>
      <c r="B1392" s="1"/>
      <c r="C1392" s="1"/>
      <c r="D1392" s="1"/>
      <c r="E1392" s="1"/>
      <c r="F1392" s="1"/>
      <c r="G1392" s="1"/>
      <c r="H1392" s="1"/>
      <c r="I1392" s="1"/>
      <c r="J1392" s="1"/>
      <c r="K1392" s="1"/>
      <c r="L1392" s="1"/>
      <c r="M1392" s="1"/>
      <c r="N1392" s="1"/>
      <c r="O1392" s="1"/>
      <c r="P1392" s="1"/>
      <c r="Q1392" s="1"/>
    </row>
    <row r="1393" spans="1:17" x14ac:dyDescent="0.35">
      <c r="A1393" s="1"/>
      <c r="B1393" s="1"/>
      <c r="C1393" s="1"/>
      <c r="D1393" s="1"/>
      <c r="E1393" s="1"/>
      <c r="F1393" s="1"/>
      <c r="G1393" s="1"/>
      <c r="H1393" s="1"/>
      <c r="I1393" s="1"/>
      <c r="J1393" s="1"/>
      <c r="K1393" s="1"/>
      <c r="L1393" s="1"/>
      <c r="M1393" s="1"/>
      <c r="N1393" s="1"/>
      <c r="O1393" s="1"/>
      <c r="P1393" s="1"/>
      <c r="Q1393" s="1"/>
    </row>
    <row r="1394" spans="1:17" x14ac:dyDescent="0.35">
      <c r="A1394" s="1"/>
      <c r="B1394" s="1"/>
      <c r="C1394" s="1"/>
      <c r="D1394" s="1"/>
      <c r="E1394" s="1"/>
      <c r="F1394" s="1"/>
      <c r="G1394" s="1"/>
      <c r="H1394" s="1"/>
      <c r="I1394" s="1"/>
      <c r="J1394" s="1"/>
      <c r="K1394" s="1"/>
      <c r="L1394" s="1"/>
      <c r="M1394" s="1"/>
      <c r="N1394" s="1"/>
      <c r="O1394" s="1"/>
      <c r="P1394" s="1"/>
      <c r="Q1394" s="1"/>
    </row>
    <row r="1395" spans="1:17" x14ac:dyDescent="0.35">
      <c r="A1395" s="1"/>
      <c r="B1395" s="1"/>
      <c r="C1395" s="1"/>
      <c r="D1395" s="1"/>
      <c r="E1395" s="1"/>
      <c r="F1395" s="1"/>
      <c r="G1395" s="1"/>
      <c r="H1395" s="1"/>
      <c r="I1395" s="1"/>
      <c r="J1395" s="1"/>
      <c r="K1395" s="1"/>
      <c r="L1395" s="1"/>
      <c r="M1395" s="1"/>
      <c r="N1395" s="1"/>
      <c r="O1395" s="1"/>
      <c r="P1395" s="1"/>
      <c r="Q1395" s="1"/>
    </row>
    <row r="1396" spans="1:17" x14ac:dyDescent="0.35">
      <c r="A1396" s="1"/>
      <c r="B1396" s="1"/>
      <c r="C1396" s="1"/>
      <c r="D1396" s="1"/>
      <c r="E1396" s="1"/>
      <c r="F1396" s="1"/>
      <c r="G1396" s="1"/>
      <c r="H1396" s="1"/>
      <c r="I1396" s="1"/>
      <c r="J1396" s="1"/>
      <c r="K1396" s="1"/>
      <c r="L1396" s="1"/>
      <c r="M1396" s="1"/>
      <c r="N1396" s="1"/>
      <c r="O1396" s="1"/>
      <c r="P1396" s="1"/>
      <c r="Q1396" s="1"/>
    </row>
    <row r="1397" spans="1:17" x14ac:dyDescent="0.35">
      <c r="A1397" s="1"/>
      <c r="B1397" s="1"/>
      <c r="C1397" s="1"/>
      <c r="D1397" s="1"/>
      <c r="E1397" s="1"/>
      <c r="F1397" s="1"/>
      <c r="G1397" s="1"/>
      <c r="H1397" s="1"/>
      <c r="I1397" s="1"/>
      <c r="J1397" s="1"/>
      <c r="K1397" s="1"/>
      <c r="L1397" s="1"/>
      <c r="M1397" s="1"/>
      <c r="N1397" s="1"/>
      <c r="O1397" s="1"/>
      <c r="P1397" s="1"/>
      <c r="Q1397" s="1"/>
    </row>
    <row r="1398" spans="1:17" x14ac:dyDescent="0.35">
      <c r="A1398" s="1"/>
      <c r="B1398" s="1"/>
      <c r="C1398" s="1"/>
      <c r="D1398" s="1"/>
      <c r="E1398" s="1"/>
      <c r="F1398" s="1"/>
      <c r="G1398" s="1"/>
      <c r="H1398" s="1"/>
      <c r="I1398" s="1"/>
      <c r="J1398" s="1"/>
      <c r="K1398" s="1"/>
      <c r="L1398" s="1"/>
      <c r="M1398" s="1"/>
      <c r="N1398" s="1"/>
      <c r="O1398" s="1"/>
      <c r="P1398" s="1"/>
      <c r="Q1398" s="1"/>
    </row>
    <row r="1399" spans="1:17" x14ac:dyDescent="0.35">
      <c r="A1399" s="1"/>
      <c r="B1399" s="1"/>
      <c r="C1399" s="1"/>
      <c r="D1399" s="1"/>
      <c r="E1399" s="1"/>
      <c r="F1399" s="1"/>
      <c r="G1399" s="1"/>
      <c r="H1399" s="1"/>
      <c r="I1399" s="1"/>
      <c r="J1399" s="1"/>
      <c r="K1399" s="1"/>
      <c r="L1399" s="1"/>
      <c r="M1399" s="1"/>
      <c r="N1399" s="1"/>
      <c r="O1399" s="1"/>
      <c r="P1399" s="1"/>
      <c r="Q1399" s="1"/>
    </row>
    <row r="1400" spans="1:17" x14ac:dyDescent="0.35">
      <c r="A1400" s="1"/>
      <c r="B1400" s="1"/>
      <c r="C1400" s="1"/>
      <c r="D1400" s="1"/>
      <c r="E1400" s="1"/>
      <c r="F1400" s="1"/>
      <c r="G1400" s="1"/>
      <c r="H1400" s="1"/>
      <c r="I1400" s="1"/>
      <c r="J1400" s="1"/>
      <c r="K1400" s="1"/>
      <c r="L1400" s="1"/>
      <c r="M1400" s="1"/>
      <c r="N1400" s="1"/>
      <c r="O1400" s="1"/>
      <c r="P1400" s="1"/>
      <c r="Q1400" s="1"/>
    </row>
    <row r="1401" spans="1:17" x14ac:dyDescent="0.35">
      <c r="A1401" s="1"/>
      <c r="B1401" s="1"/>
      <c r="C1401" s="1"/>
      <c r="D1401" s="1"/>
      <c r="E1401" s="1"/>
      <c r="F1401" s="1"/>
      <c r="G1401" s="1"/>
      <c r="H1401" s="1"/>
      <c r="I1401" s="1"/>
      <c r="J1401" s="1"/>
      <c r="K1401" s="1"/>
      <c r="L1401" s="1"/>
      <c r="M1401" s="1"/>
      <c r="N1401" s="1"/>
      <c r="O1401" s="1"/>
      <c r="P1401" s="1"/>
      <c r="Q1401" s="1"/>
    </row>
    <row r="1402" spans="1:17" x14ac:dyDescent="0.35">
      <c r="A1402" s="1"/>
      <c r="B1402" s="1"/>
      <c r="C1402" s="1"/>
      <c r="D1402" s="1"/>
      <c r="E1402" s="1"/>
      <c r="F1402" s="1"/>
      <c r="G1402" s="1"/>
      <c r="H1402" s="1"/>
      <c r="I1402" s="1"/>
      <c r="J1402" s="1"/>
      <c r="K1402" s="1"/>
      <c r="L1402" s="1"/>
      <c r="M1402" s="1"/>
      <c r="N1402" s="1"/>
      <c r="O1402" s="1"/>
      <c r="P1402" s="1"/>
      <c r="Q1402" s="1"/>
    </row>
    <row r="1403" spans="1:17" x14ac:dyDescent="0.35">
      <c r="A1403" s="1"/>
      <c r="B1403" s="1"/>
      <c r="C1403" s="1"/>
      <c r="D1403" s="1"/>
      <c r="E1403" s="1"/>
      <c r="F1403" s="1"/>
      <c r="G1403" s="1"/>
      <c r="H1403" s="1"/>
      <c r="I1403" s="1"/>
      <c r="J1403" s="1"/>
      <c r="K1403" s="1"/>
      <c r="L1403" s="1"/>
      <c r="M1403" s="1"/>
      <c r="N1403" s="1"/>
      <c r="O1403" s="1"/>
      <c r="P1403" s="1"/>
      <c r="Q1403" s="1"/>
    </row>
    <row r="1404" spans="1:17" x14ac:dyDescent="0.35">
      <c r="A1404" s="1"/>
      <c r="B1404" s="1"/>
      <c r="C1404" s="1"/>
      <c r="D1404" s="1"/>
      <c r="E1404" s="1"/>
      <c r="F1404" s="1"/>
      <c r="G1404" s="1"/>
      <c r="H1404" s="1"/>
      <c r="I1404" s="1"/>
      <c r="J1404" s="1"/>
      <c r="K1404" s="1"/>
      <c r="L1404" s="1"/>
      <c r="M1404" s="1"/>
      <c r="N1404" s="1"/>
      <c r="O1404" s="1"/>
      <c r="P1404" s="1"/>
      <c r="Q1404" s="1"/>
    </row>
    <row r="1405" spans="1:17" x14ac:dyDescent="0.35">
      <c r="A1405" s="1"/>
      <c r="B1405" s="1"/>
      <c r="C1405" s="1"/>
      <c r="D1405" s="1"/>
      <c r="E1405" s="1"/>
      <c r="F1405" s="1"/>
      <c r="G1405" s="1"/>
      <c r="H1405" s="1"/>
      <c r="I1405" s="1"/>
      <c r="J1405" s="1"/>
      <c r="K1405" s="1"/>
      <c r="L1405" s="1"/>
      <c r="M1405" s="1"/>
      <c r="N1405" s="1"/>
      <c r="O1405" s="1"/>
      <c r="P1405" s="1"/>
      <c r="Q1405" s="1"/>
    </row>
    <row r="1406" spans="1:17" x14ac:dyDescent="0.35">
      <c r="A1406" s="1"/>
      <c r="B1406" s="1"/>
      <c r="C1406" s="1"/>
      <c r="D1406" s="1"/>
      <c r="E1406" s="1"/>
      <c r="F1406" s="1"/>
      <c r="G1406" s="1"/>
      <c r="H1406" s="1"/>
      <c r="I1406" s="1"/>
      <c r="J1406" s="1"/>
      <c r="K1406" s="1"/>
      <c r="L1406" s="1"/>
      <c r="M1406" s="1"/>
      <c r="N1406" s="1"/>
      <c r="O1406" s="1"/>
      <c r="P1406" s="1"/>
      <c r="Q1406" s="1"/>
    </row>
    <row r="1407" spans="1:17" x14ac:dyDescent="0.35">
      <c r="A1407" s="1"/>
      <c r="B1407" s="1"/>
      <c r="C1407" s="1"/>
      <c r="D1407" s="1"/>
      <c r="E1407" s="1"/>
      <c r="F1407" s="1"/>
      <c r="G1407" s="1"/>
      <c r="H1407" s="1"/>
      <c r="I1407" s="1"/>
      <c r="J1407" s="1"/>
      <c r="K1407" s="1"/>
      <c r="L1407" s="1"/>
      <c r="M1407" s="1"/>
      <c r="N1407" s="1"/>
      <c r="O1407" s="1"/>
      <c r="P1407" s="1"/>
      <c r="Q1407" s="1"/>
    </row>
    <row r="1408" spans="1:17" x14ac:dyDescent="0.35">
      <c r="A1408" s="1"/>
      <c r="B1408" s="1"/>
      <c r="C1408" s="1"/>
      <c r="D1408" s="1"/>
      <c r="E1408" s="1"/>
      <c r="F1408" s="1"/>
      <c r="G1408" s="1"/>
      <c r="H1408" s="1"/>
      <c r="I1408" s="1"/>
      <c r="J1408" s="1"/>
      <c r="K1408" s="1"/>
      <c r="L1408" s="1"/>
      <c r="M1408" s="1"/>
      <c r="N1408" s="1"/>
      <c r="O1408" s="1"/>
      <c r="P1408" s="1"/>
      <c r="Q1408" s="1"/>
    </row>
    <row r="1409" spans="1:17" x14ac:dyDescent="0.35">
      <c r="A1409" s="1"/>
      <c r="B1409" s="1"/>
      <c r="C1409" s="1"/>
      <c r="D1409" s="1"/>
      <c r="E1409" s="1"/>
      <c r="F1409" s="1"/>
      <c r="G1409" s="1"/>
      <c r="H1409" s="1"/>
      <c r="I1409" s="1"/>
      <c r="J1409" s="1"/>
      <c r="K1409" s="1"/>
      <c r="L1409" s="1"/>
      <c r="M1409" s="1"/>
      <c r="N1409" s="1"/>
      <c r="O1409" s="1"/>
      <c r="P1409" s="1"/>
      <c r="Q1409" s="1"/>
    </row>
    <row r="1410" spans="1:17" x14ac:dyDescent="0.35">
      <c r="A1410" s="1"/>
      <c r="B1410" s="1"/>
      <c r="C1410" s="1"/>
      <c r="D1410" s="1"/>
      <c r="E1410" s="1"/>
      <c r="F1410" s="1"/>
      <c r="G1410" s="1"/>
      <c r="H1410" s="1"/>
      <c r="I1410" s="1"/>
      <c r="J1410" s="1"/>
      <c r="K1410" s="1"/>
      <c r="L1410" s="1"/>
      <c r="M1410" s="1"/>
      <c r="N1410" s="1"/>
      <c r="O1410" s="1"/>
      <c r="P1410" s="1"/>
      <c r="Q1410" s="1"/>
    </row>
    <row r="1411" spans="1:17" x14ac:dyDescent="0.35">
      <c r="A1411" s="1"/>
      <c r="B1411" s="1"/>
      <c r="C1411" s="1"/>
      <c r="D1411" s="1"/>
      <c r="E1411" s="1"/>
      <c r="F1411" s="1"/>
      <c r="G1411" s="1"/>
      <c r="H1411" s="1"/>
      <c r="I1411" s="1"/>
      <c r="J1411" s="1"/>
      <c r="K1411" s="1"/>
      <c r="L1411" s="1"/>
      <c r="M1411" s="1"/>
      <c r="N1411" s="1"/>
      <c r="O1411" s="1"/>
      <c r="P1411" s="1"/>
      <c r="Q1411" s="1"/>
    </row>
    <row r="1412" spans="1:17" x14ac:dyDescent="0.35">
      <c r="A1412" s="1"/>
      <c r="B1412" s="1"/>
      <c r="C1412" s="1"/>
      <c r="D1412" s="1"/>
      <c r="E1412" s="1"/>
      <c r="F1412" s="1"/>
      <c r="G1412" s="1"/>
      <c r="H1412" s="1"/>
      <c r="I1412" s="1"/>
      <c r="J1412" s="1"/>
      <c r="K1412" s="1"/>
      <c r="L1412" s="1"/>
      <c r="M1412" s="1"/>
      <c r="N1412" s="1"/>
      <c r="O1412" s="1"/>
      <c r="P1412" s="1"/>
      <c r="Q1412" s="1"/>
    </row>
    <row r="1413" spans="1:17" x14ac:dyDescent="0.35">
      <c r="A1413" s="1"/>
      <c r="B1413" s="1"/>
      <c r="C1413" s="1"/>
      <c r="D1413" s="1"/>
      <c r="E1413" s="1"/>
      <c r="F1413" s="1"/>
      <c r="G1413" s="1"/>
      <c r="H1413" s="1"/>
      <c r="I1413" s="1"/>
      <c r="J1413" s="1"/>
      <c r="K1413" s="1"/>
      <c r="L1413" s="1"/>
      <c r="M1413" s="1"/>
      <c r="N1413" s="1"/>
      <c r="O1413" s="1"/>
      <c r="P1413" s="1"/>
      <c r="Q1413" s="1"/>
    </row>
    <row r="1414" spans="1:17" x14ac:dyDescent="0.35">
      <c r="A1414" s="1"/>
      <c r="B1414" s="1"/>
      <c r="C1414" s="1"/>
      <c r="D1414" s="1"/>
      <c r="E1414" s="1"/>
      <c r="F1414" s="1"/>
      <c r="G1414" s="1"/>
      <c r="H1414" s="1"/>
      <c r="I1414" s="1"/>
      <c r="J1414" s="1"/>
      <c r="K1414" s="1"/>
      <c r="L1414" s="1"/>
      <c r="M1414" s="1"/>
      <c r="N1414" s="1"/>
      <c r="O1414" s="1"/>
      <c r="P1414" s="1"/>
      <c r="Q1414" s="1"/>
    </row>
    <row r="1415" spans="1:17" x14ac:dyDescent="0.35">
      <c r="A1415" s="1"/>
      <c r="B1415" s="1"/>
      <c r="C1415" s="1"/>
      <c r="D1415" s="1"/>
      <c r="E1415" s="1"/>
      <c r="F1415" s="1"/>
      <c r="G1415" s="1"/>
      <c r="H1415" s="1"/>
      <c r="I1415" s="1"/>
      <c r="J1415" s="1"/>
      <c r="K1415" s="1"/>
      <c r="L1415" s="1"/>
      <c r="M1415" s="1"/>
      <c r="N1415" s="1"/>
      <c r="O1415" s="1"/>
      <c r="P1415" s="1"/>
      <c r="Q1415" s="1"/>
    </row>
    <row r="1416" spans="1:17" x14ac:dyDescent="0.35">
      <c r="A1416" s="1"/>
      <c r="B1416" s="1"/>
      <c r="C1416" s="1"/>
      <c r="D1416" s="1"/>
      <c r="E1416" s="1"/>
      <c r="F1416" s="1"/>
      <c r="G1416" s="1"/>
      <c r="H1416" s="1"/>
      <c r="I1416" s="1"/>
      <c r="J1416" s="1"/>
      <c r="K1416" s="1"/>
      <c r="L1416" s="1"/>
      <c r="M1416" s="1"/>
      <c r="N1416" s="1"/>
      <c r="O1416" s="1"/>
      <c r="P1416" s="1"/>
      <c r="Q1416" s="1"/>
    </row>
    <row r="1417" spans="1:17" x14ac:dyDescent="0.35">
      <c r="A1417" s="1"/>
      <c r="B1417" s="1"/>
      <c r="C1417" s="1"/>
      <c r="D1417" s="1"/>
      <c r="E1417" s="1"/>
      <c r="F1417" s="1"/>
      <c r="G1417" s="1"/>
      <c r="H1417" s="1"/>
      <c r="I1417" s="1"/>
      <c r="J1417" s="1"/>
      <c r="K1417" s="1"/>
      <c r="L1417" s="1"/>
      <c r="M1417" s="1"/>
      <c r="N1417" s="1"/>
      <c r="O1417" s="1"/>
      <c r="P1417" s="1"/>
      <c r="Q1417" s="1"/>
    </row>
    <row r="1418" spans="1:17" x14ac:dyDescent="0.35">
      <c r="A1418" s="1"/>
      <c r="B1418" s="1"/>
      <c r="C1418" s="1"/>
      <c r="D1418" s="1"/>
      <c r="E1418" s="1"/>
      <c r="F1418" s="1"/>
      <c r="G1418" s="1"/>
      <c r="H1418" s="1"/>
      <c r="I1418" s="1"/>
      <c r="J1418" s="1"/>
      <c r="K1418" s="1"/>
      <c r="L1418" s="1"/>
      <c r="M1418" s="1"/>
      <c r="N1418" s="1"/>
      <c r="O1418" s="1"/>
      <c r="P1418" s="1"/>
      <c r="Q1418" s="1"/>
    </row>
    <row r="1419" spans="1:17" x14ac:dyDescent="0.35">
      <c r="A1419" s="1"/>
      <c r="B1419" s="1"/>
      <c r="C1419" s="1"/>
      <c r="D1419" s="1"/>
      <c r="E1419" s="1"/>
      <c r="F1419" s="1"/>
      <c r="G1419" s="1"/>
      <c r="H1419" s="1"/>
      <c r="I1419" s="1"/>
      <c r="J1419" s="1"/>
      <c r="K1419" s="1"/>
      <c r="L1419" s="1"/>
      <c r="M1419" s="1"/>
      <c r="N1419" s="1"/>
      <c r="O1419" s="1"/>
      <c r="P1419" s="1"/>
      <c r="Q1419" s="1"/>
    </row>
    <row r="1420" spans="1:17" x14ac:dyDescent="0.35">
      <c r="A1420" s="1"/>
      <c r="B1420" s="1"/>
      <c r="C1420" s="1"/>
      <c r="D1420" s="1"/>
      <c r="E1420" s="1"/>
      <c r="F1420" s="1"/>
      <c r="G1420" s="1"/>
      <c r="H1420" s="1"/>
      <c r="I1420" s="1"/>
      <c r="J1420" s="1"/>
      <c r="K1420" s="1"/>
      <c r="L1420" s="1"/>
      <c r="M1420" s="1"/>
      <c r="N1420" s="1"/>
      <c r="O1420" s="1"/>
      <c r="P1420" s="1"/>
      <c r="Q1420" s="1"/>
    </row>
    <row r="1421" spans="1:17" x14ac:dyDescent="0.35">
      <c r="A1421" s="1"/>
      <c r="B1421" s="1"/>
      <c r="C1421" s="1"/>
      <c r="D1421" s="1"/>
      <c r="E1421" s="1"/>
      <c r="F1421" s="1"/>
      <c r="G1421" s="1"/>
      <c r="H1421" s="1"/>
      <c r="I1421" s="1"/>
      <c r="J1421" s="1"/>
      <c r="K1421" s="1"/>
      <c r="L1421" s="1"/>
      <c r="M1421" s="1"/>
      <c r="N1421" s="1"/>
      <c r="O1421" s="1"/>
      <c r="P1421" s="1"/>
      <c r="Q1421" s="1"/>
    </row>
    <row r="1422" spans="1:17" x14ac:dyDescent="0.35">
      <c r="A1422" s="1"/>
      <c r="B1422" s="1"/>
      <c r="C1422" s="1"/>
      <c r="D1422" s="1"/>
      <c r="E1422" s="1"/>
      <c r="F1422" s="1"/>
      <c r="G1422" s="1"/>
      <c r="H1422" s="1"/>
      <c r="I1422" s="1"/>
      <c r="J1422" s="1"/>
      <c r="K1422" s="1"/>
      <c r="L1422" s="1"/>
      <c r="M1422" s="1"/>
      <c r="N1422" s="1"/>
      <c r="O1422" s="1"/>
      <c r="P1422" s="1"/>
      <c r="Q1422" s="1"/>
    </row>
    <row r="1423" spans="1:17" x14ac:dyDescent="0.35">
      <c r="A1423" s="1"/>
      <c r="B1423" s="1"/>
      <c r="C1423" s="1"/>
      <c r="D1423" s="1"/>
      <c r="E1423" s="1"/>
      <c r="F1423" s="1"/>
      <c r="G1423" s="1"/>
      <c r="H1423" s="1"/>
      <c r="I1423" s="1"/>
      <c r="J1423" s="1"/>
      <c r="K1423" s="1"/>
      <c r="L1423" s="1"/>
      <c r="M1423" s="1"/>
      <c r="N1423" s="1"/>
      <c r="O1423" s="1"/>
      <c r="P1423" s="1"/>
      <c r="Q1423" s="1"/>
    </row>
    <row r="1424" spans="1:17" x14ac:dyDescent="0.35">
      <c r="A1424" s="1"/>
      <c r="B1424" s="1"/>
      <c r="C1424" s="1"/>
      <c r="D1424" s="1"/>
      <c r="E1424" s="1"/>
      <c r="F1424" s="1"/>
      <c r="G1424" s="1"/>
      <c r="H1424" s="1"/>
      <c r="I1424" s="1"/>
      <c r="J1424" s="1"/>
      <c r="K1424" s="1"/>
      <c r="L1424" s="1"/>
      <c r="M1424" s="1"/>
      <c r="N1424" s="1"/>
      <c r="O1424" s="1"/>
      <c r="P1424" s="1"/>
      <c r="Q1424" s="1"/>
    </row>
    <row r="1425" spans="1:17" x14ac:dyDescent="0.35">
      <c r="A1425" s="1"/>
      <c r="B1425" s="1"/>
      <c r="C1425" s="1"/>
      <c r="D1425" s="1"/>
      <c r="E1425" s="1"/>
      <c r="F1425" s="1"/>
      <c r="G1425" s="1"/>
      <c r="H1425" s="1"/>
      <c r="I1425" s="1"/>
      <c r="J1425" s="1"/>
      <c r="K1425" s="1"/>
      <c r="L1425" s="1"/>
      <c r="M1425" s="1"/>
      <c r="N1425" s="1"/>
      <c r="O1425" s="1"/>
      <c r="P1425" s="1"/>
      <c r="Q1425" s="1"/>
    </row>
    <row r="1426" spans="1:17" x14ac:dyDescent="0.35">
      <c r="A1426" s="1"/>
      <c r="B1426" s="1"/>
      <c r="C1426" s="1"/>
      <c r="D1426" s="1"/>
      <c r="E1426" s="1"/>
      <c r="F1426" s="1"/>
      <c r="G1426" s="1"/>
      <c r="H1426" s="1"/>
      <c r="I1426" s="1"/>
      <c r="J1426" s="1"/>
      <c r="K1426" s="1"/>
      <c r="L1426" s="1"/>
      <c r="M1426" s="1"/>
      <c r="N1426" s="1"/>
      <c r="O1426" s="1"/>
      <c r="P1426" s="1"/>
      <c r="Q1426" s="1"/>
    </row>
    <row r="1427" spans="1:17" x14ac:dyDescent="0.35">
      <c r="A1427" s="1"/>
      <c r="B1427" s="1"/>
      <c r="C1427" s="1"/>
      <c r="D1427" s="1"/>
      <c r="E1427" s="1"/>
      <c r="F1427" s="1"/>
      <c r="G1427" s="1"/>
      <c r="H1427" s="1"/>
      <c r="I1427" s="1"/>
      <c r="J1427" s="1"/>
      <c r="K1427" s="1"/>
      <c r="L1427" s="1"/>
      <c r="M1427" s="1"/>
      <c r="N1427" s="1"/>
      <c r="O1427" s="1"/>
      <c r="P1427" s="1"/>
      <c r="Q1427" s="1"/>
    </row>
    <row r="1428" spans="1:17" x14ac:dyDescent="0.35">
      <c r="A1428" s="1"/>
      <c r="B1428" s="1"/>
      <c r="C1428" s="1"/>
      <c r="D1428" s="1"/>
      <c r="E1428" s="1"/>
      <c r="F1428" s="1"/>
      <c r="G1428" s="1"/>
      <c r="H1428" s="1"/>
      <c r="I1428" s="1"/>
      <c r="J1428" s="1"/>
      <c r="K1428" s="1"/>
      <c r="L1428" s="1"/>
      <c r="M1428" s="1"/>
      <c r="N1428" s="1"/>
      <c r="O1428" s="1"/>
      <c r="P1428" s="1"/>
      <c r="Q1428" s="1"/>
    </row>
    <row r="1429" spans="1:17" x14ac:dyDescent="0.35">
      <c r="A1429" s="1"/>
      <c r="B1429" s="1"/>
      <c r="C1429" s="1"/>
      <c r="D1429" s="1"/>
      <c r="E1429" s="1"/>
      <c r="F1429" s="1"/>
      <c r="G1429" s="1"/>
      <c r="H1429" s="1"/>
      <c r="I1429" s="1"/>
      <c r="J1429" s="1"/>
      <c r="K1429" s="1"/>
      <c r="L1429" s="1"/>
      <c r="M1429" s="1"/>
      <c r="N1429" s="1"/>
      <c r="O1429" s="1"/>
      <c r="P1429" s="1"/>
      <c r="Q1429" s="1"/>
    </row>
    <row r="1430" spans="1:17" x14ac:dyDescent="0.35">
      <c r="A1430" s="1"/>
      <c r="B1430" s="1"/>
      <c r="C1430" s="1"/>
      <c r="D1430" s="1"/>
      <c r="E1430" s="1"/>
      <c r="F1430" s="1"/>
      <c r="G1430" s="1"/>
      <c r="H1430" s="1"/>
      <c r="I1430" s="1"/>
      <c r="J1430" s="1"/>
      <c r="K1430" s="1"/>
      <c r="L1430" s="1"/>
      <c r="M1430" s="1"/>
      <c r="N1430" s="1"/>
      <c r="O1430" s="1"/>
      <c r="P1430" s="1"/>
      <c r="Q1430" s="1"/>
    </row>
    <row r="1431" spans="1:17" x14ac:dyDescent="0.35">
      <c r="A1431" s="1"/>
      <c r="B1431" s="1"/>
      <c r="C1431" s="1"/>
      <c r="D1431" s="1"/>
      <c r="E1431" s="1"/>
      <c r="F1431" s="1"/>
      <c r="G1431" s="1"/>
      <c r="H1431" s="1"/>
      <c r="I1431" s="1"/>
      <c r="J1431" s="1"/>
      <c r="K1431" s="1"/>
      <c r="L1431" s="1"/>
      <c r="M1431" s="1"/>
      <c r="N1431" s="1"/>
      <c r="O1431" s="1"/>
      <c r="P1431" s="1"/>
      <c r="Q1431" s="1"/>
    </row>
    <row r="1432" spans="1:17" x14ac:dyDescent="0.35">
      <c r="A1432" s="1"/>
      <c r="B1432" s="1"/>
      <c r="C1432" s="1"/>
      <c r="D1432" s="1"/>
      <c r="E1432" s="1"/>
      <c r="F1432" s="1"/>
      <c r="G1432" s="1"/>
      <c r="H1432" s="1"/>
      <c r="I1432" s="1"/>
      <c r="J1432" s="1"/>
      <c r="K1432" s="1"/>
      <c r="L1432" s="1"/>
      <c r="M1432" s="1"/>
      <c r="N1432" s="1"/>
      <c r="O1432" s="1"/>
      <c r="P1432" s="1"/>
      <c r="Q1432" s="1"/>
    </row>
    <row r="1433" spans="1:17" x14ac:dyDescent="0.35">
      <c r="A1433" s="1"/>
      <c r="B1433" s="1"/>
      <c r="C1433" s="1"/>
      <c r="D1433" s="1"/>
      <c r="E1433" s="1"/>
      <c r="F1433" s="1"/>
      <c r="G1433" s="1"/>
      <c r="H1433" s="1"/>
      <c r="I1433" s="1"/>
      <c r="J1433" s="1"/>
      <c r="K1433" s="1"/>
      <c r="L1433" s="1"/>
      <c r="M1433" s="1"/>
      <c r="N1433" s="1"/>
      <c r="O1433" s="1"/>
      <c r="P1433" s="1"/>
      <c r="Q1433" s="1"/>
    </row>
    <row r="1434" spans="1:17" x14ac:dyDescent="0.35">
      <c r="A1434" s="1"/>
      <c r="B1434" s="1"/>
      <c r="C1434" s="1"/>
      <c r="D1434" s="1"/>
      <c r="E1434" s="1"/>
      <c r="F1434" s="1"/>
      <c r="G1434" s="1"/>
      <c r="H1434" s="1"/>
      <c r="I1434" s="1"/>
      <c r="J1434" s="1"/>
      <c r="K1434" s="1"/>
      <c r="L1434" s="1"/>
      <c r="M1434" s="1"/>
      <c r="N1434" s="1"/>
      <c r="O1434" s="1"/>
      <c r="P1434" s="1"/>
      <c r="Q1434" s="1"/>
    </row>
    <row r="1435" spans="1:17" x14ac:dyDescent="0.35">
      <c r="A1435" s="1"/>
      <c r="B1435" s="1"/>
      <c r="C1435" s="1"/>
      <c r="D1435" s="1"/>
      <c r="E1435" s="1"/>
      <c r="F1435" s="1"/>
      <c r="G1435" s="1"/>
      <c r="H1435" s="1"/>
      <c r="I1435" s="1"/>
      <c r="J1435" s="1"/>
      <c r="K1435" s="1"/>
      <c r="L1435" s="1"/>
      <c r="M1435" s="1"/>
      <c r="N1435" s="1"/>
      <c r="O1435" s="1"/>
      <c r="P1435" s="1"/>
      <c r="Q1435" s="1"/>
    </row>
    <row r="1436" spans="1:17" x14ac:dyDescent="0.35">
      <c r="A1436" s="1"/>
      <c r="B1436" s="1"/>
      <c r="C1436" s="1"/>
      <c r="D1436" s="1"/>
      <c r="E1436" s="1"/>
      <c r="F1436" s="1"/>
      <c r="G1436" s="1"/>
      <c r="H1436" s="1"/>
      <c r="I1436" s="1"/>
      <c r="J1436" s="1"/>
      <c r="K1436" s="1"/>
      <c r="L1436" s="1"/>
      <c r="M1436" s="1"/>
      <c r="N1436" s="1"/>
      <c r="O1436" s="1"/>
      <c r="P1436" s="1"/>
      <c r="Q1436" s="1"/>
    </row>
    <row r="1437" spans="1:17" x14ac:dyDescent="0.35">
      <c r="A1437" s="1"/>
      <c r="B1437" s="1"/>
      <c r="C1437" s="1"/>
      <c r="D1437" s="1"/>
      <c r="E1437" s="1"/>
      <c r="F1437" s="1"/>
      <c r="G1437" s="1"/>
      <c r="H1437" s="1"/>
      <c r="I1437" s="1"/>
      <c r="J1437" s="1"/>
      <c r="K1437" s="1"/>
      <c r="L1437" s="1"/>
      <c r="M1437" s="1"/>
      <c r="N1437" s="1"/>
      <c r="O1437" s="1"/>
      <c r="P1437" s="1"/>
      <c r="Q1437" s="1"/>
    </row>
    <row r="1438" spans="1:17" x14ac:dyDescent="0.35">
      <c r="A1438" s="1"/>
      <c r="B1438" s="1"/>
      <c r="C1438" s="1"/>
      <c r="D1438" s="1"/>
      <c r="E1438" s="1"/>
      <c r="F1438" s="1"/>
      <c r="G1438" s="1"/>
      <c r="H1438" s="1"/>
      <c r="I1438" s="1"/>
      <c r="J1438" s="1"/>
      <c r="K1438" s="1"/>
      <c r="L1438" s="1"/>
      <c r="M1438" s="1"/>
      <c r="N1438" s="1"/>
      <c r="O1438" s="1"/>
      <c r="P1438" s="1"/>
      <c r="Q1438" s="1"/>
    </row>
    <row r="1439" spans="1:17" x14ac:dyDescent="0.35">
      <c r="A1439" s="1"/>
      <c r="B1439" s="1"/>
      <c r="C1439" s="1"/>
      <c r="D1439" s="1"/>
      <c r="E1439" s="1"/>
      <c r="F1439" s="1"/>
      <c r="G1439" s="1"/>
      <c r="H1439" s="1"/>
      <c r="I1439" s="1"/>
      <c r="J1439" s="1"/>
      <c r="K1439" s="1"/>
      <c r="L1439" s="1"/>
      <c r="M1439" s="1"/>
      <c r="N1439" s="1"/>
      <c r="O1439" s="1"/>
      <c r="P1439" s="1"/>
      <c r="Q1439" s="1"/>
    </row>
    <row r="1440" spans="1:17" x14ac:dyDescent="0.35">
      <c r="A1440" s="1"/>
      <c r="B1440" s="1"/>
      <c r="C1440" s="1"/>
      <c r="D1440" s="1"/>
      <c r="E1440" s="1"/>
      <c r="F1440" s="1"/>
      <c r="G1440" s="1"/>
      <c r="H1440" s="1"/>
      <c r="I1440" s="1"/>
      <c r="J1440" s="1"/>
      <c r="K1440" s="1"/>
      <c r="L1440" s="1"/>
      <c r="M1440" s="1"/>
      <c r="N1440" s="1"/>
      <c r="O1440" s="1"/>
      <c r="P1440" s="1"/>
      <c r="Q1440" s="1"/>
    </row>
    <row r="1441" spans="1:17" x14ac:dyDescent="0.35">
      <c r="A1441" s="1"/>
      <c r="B1441" s="1"/>
      <c r="C1441" s="1"/>
      <c r="D1441" s="1"/>
      <c r="E1441" s="1"/>
      <c r="F1441" s="1"/>
      <c r="G1441" s="1"/>
      <c r="H1441" s="1"/>
      <c r="I1441" s="1"/>
      <c r="J1441" s="1"/>
      <c r="K1441" s="1"/>
      <c r="L1441" s="1"/>
      <c r="M1441" s="1"/>
      <c r="N1441" s="1"/>
      <c r="O1441" s="1"/>
      <c r="P1441" s="1"/>
      <c r="Q1441" s="1"/>
    </row>
    <row r="1442" spans="1:17" x14ac:dyDescent="0.35">
      <c r="A1442" s="1"/>
      <c r="B1442" s="1"/>
      <c r="C1442" s="1"/>
      <c r="D1442" s="1"/>
      <c r="E1442" s="1"/>
      <c r="F1442" s="1"/>
      <c r="G1442" s="1"/>
      <c r="H1442" s="1"/>
      <c r="I1442" s="1"/>
      <c r="J1442" s="1"/>
      <c r="K1442" s="1"/>
      <c r="L1442" s="1"/>
      <c r="M1442" s="1"/>
      <c r="N1442" s="1"/>
      <c r="O1442" s="1"/>
      <c r="P1442" s="1"/>
      <c r="Q1442" s="1"/>
    </row>
    <row r="1443" spans="1:17" x14ac:dyDescent="0.35">
      <c r="A1443" s="1"/>
      <c r="B1443" s="1"/>
      <c r="C1443" s="1"/>
      <c r="D1443" s="1"/>
      <c r="E1443" s="1"/>
      <c r="F1443" s="1"/>
      <c r="G1443" s="1"/>
      <c r="H1443" s="1"/>
      <c r="I1443" s="1"/>
      <c r="J1443" s="1"/>
      <c r="K1443" s="1"/>
      <c r="L1443" s="1"/>
      <c r="M1443" s="1"/>
      <c r="N1443" s="1"/>
      <c r="O1443" s="1"/>
      <c r="P1443" s="1"/>
      <c r="Q1443" s="1"/>
    </row>
    <row r="1444" spans="1:17" x14ac:dyDescent="0.35">
      <c r="A1444" s="1"/>
      <c r="B1444" s="1"/>
      <c r="C1444" s="1"/>
      <c r="D1444" s="1"/>
      <c r="E1444" s="1"/>
      <c r="F1444" s="1"/>
      <c r="G1444" s="1"/>
      <c r="H1444" s="1"/>
      <c r="I1444" s="1"/>
      <c r="J1444" s="1"/>
      <c r="K1444" s="1"/>
      <c r="L1444" s="1"/>
      <c r="M1444" s="1"/>
      <c r="N1444" s="1"/>
      <c r="O1444" s="1"/>
      <c r="P1444" s="1"/>
      <c r="Q1444" s="1"/>
    </row>
    <row r="1445" spans="1:17" x14ac:dyDescent="0.35">
      <c r="A1445" s="1"/>
      <c r="B1445" s="1"/>
      <c r="C1445" s="1"/>
      <c r="D1445" s="1"/>
      <c r="E1445" s="1"/>
      <c r="F1445" s="1"/>
      <c r="G1445" s="1"/>
      <c r="H1445" s="1"/>
      <c r="I1445" s="1"/>
      <c r="J1445" s="1"/>
      <c r="K1445" s="1"/>
      <c r="L1445" s="1"/>
      <c r="M1445" s="1"/>
      <c r="N1445" s="1"/>
      <c r="O1445" s="1"/>
      <c r="P1445" s="1"/>
      <c r="Q1445" s="1"/>
    </row>
    <row r="1446" spans="1:17" x14ac:dyDescent="0.35">
      <c r="A1446" s="1"/>
      <c r="B1446" s="1"/>
      <c r="C1446" s="1"/>
      <c r="D1446" s="1"/>
      <c r="E1446" s="1"/>
      <c r="F1446" s="1"/>
      <c r="G1446" s="1"/>
      <c r="H1446" s="1"/>
      <c r="I1446" s="1"/>
      <c r="J1446" s="1"/>
      <c r="K1446" s="1"/>
      <c r="L1446" s="1"/>
      <c r="M1446" s="1"/>
      <c r="N1446" s="1"/>
      <c r="O1446" s="1"/>
      <c r="P1446" s="1"/>
      <c r="Q1446" s="1"/>
    </row>
    <row r="1447" spans="1:17" x14ac:dyDescent="0.35">
      <c r="A1447" s="1"/>
      <c r="B1447" s="1"/>
      <c r="C1447" s="1"/>
      <c r="D1447" s="1"/>
      <c r="E1447" s="1"/>
      <c r="F1447" s="1"/>
      <c r="G1447" s="1"/>
      <c r="H1447" s="1"/>
      <c r="I1447" s="1"/>
      <c r="J1447" s="1"/>
      <c r="K1447" s="1"/>
      <c r="L1447" s="1"/>
      <c r="M1447" s="1"/>
      <c r="N1447" s="1"/>
      <c r="O1447" s="1"/>
      <c r="P1447" s="1"/>
      <c r="Q1447" s="1"/>
    </row>
    <row r="1448" spans="1:17" x14ac:dyDescent="0.35">
      <c r="A1448" s="1"/>
      <c r="B1448" s="1"/>
      <c r="C1448" s="1"/>
      <c r="D1448" s="1"/>
      <c r="E1448" s="1"/>
      <c r="F1448" s="1"/>
      <c r="G1448" s="1"/>
      <c r="H1448" s="1"/>
      <c r="I1448" s="1"/>
      <c r="J1448" s="1"/>
      <c r="K1448" s="1"/>
      <c r="L1448" s="1"/>
      <c r="M1448" s="1"/>
      <c r="N1448" s="1"/>
      <c r="O1448" s="1"/>
      <c r="P1448" s="1"/>
      <c r="Q1448" s="1"/>
    </row>
    <row r="1449" spans="1:17" x14ac:dyDescent="0.35">
      <c r="A1449" s="1"/>
      <c r="B1449" s="1"/>
      <c r="C1449" s="1"/>
      <c r="D1449" s="1"/>
      <c r="E1449" s="1"/>
      <c r="F1449" s="1"/>
      <c r="G1449" s="1"/>
      <c r="H1449" s="1"/>
      <c r="I1449" s="1"/>
      <c r="J1449" s="1"/>
      <c r="K1449" s="1"/>
      <c r="L1449" s="1"/>
      <c r="M1449" s="1"/>
      <c r="N1449" s="1"/>
      <c r="O1449" s="1"/>
      <c r="P1449" s="1"/>
      <c r="Q1449" s="1"/>
    </row>
    <row r="1450" spans="1:17" x14ac:dyDescent="0.35">
      <c r="A1450" s="1"/>
      <c r="B1450" s="1"/>
      <c r="C1450" s="1"/>
      <c r="D1450" s="1"/>
      <c r="E1450" s="1"/>
      <c r="F1450" s="1"/>
      <c r="G1450" s="1"/>
      <c r="H1450" s="1"/>
      <c r="I1450" s="1"/>
      <c r="J1450" s="1"/>
      <c r="K1450" s="1"/>
      <c r="L1450" s="1"/>
      <c r="M1450" s="1"/>
      <c r="N1450" s="1"/>
      <c r="O1450" s="1"/>
      <c r="P1450" s="1"/>
      <c r="Q1450" s="1"/>
    </row>
    <row r="1451" spans="1:17" x14ac:dyDescent="0.35">
      <c r="A1451" s="1"/>
      <c r="B1451" s="1"/>
      <c r="C1451" s="1"/>
      <c r="D1451" s="1"/>
      <c r="E1451" s="1"/>
      <c r="F1451" s="1"/>
      <c r="G1451" s="1"/>
      <c r="H1451" s="1"/>
      <c r="I1451" s="1"/>
      <c r="J1451" s="1"/>
      <c r="K1451" s="1"/>
      <c r="L1451" s="1"/>
      <c r="M1451" s="1"/>
      <c r="N1451" s="1"/>
      <c r="O1451" s="1"/>
      <c r="P1451" s="1"/>
      <c r="Q1451" s="1"/>
    </row>
    <row r="1452" spans="1:17" x14ac:dyDescent="0.35">
      <c r="A1452" s="1"/>
      <c r="B1452" s="1"/>
      <c r="C1452" s="1"/>
      <c r="D1452" s="1"/>
      <c r="E1452" s="1"/>
      <c r="F1452" s="1"/>
      <c r="G1452" s="1"/>
      <c r="H1452" s="1"/>
      <c r="I1452" s="1"/>
      <c r="J1452" s="1"/>
      <c r="K1452" s="1"/>
      <c r="L1452" s="1"/>
      <c r="M1452" s="1"/>
      <c r="N1452" s="1"/>
      <c r="O1452" s="1"/>
      <c r="P1452" s="1"/>
      <c r="Q1452" s="1"/>
    </row>
    <row r="1453" spans="1:17" x14ac:dyDescent="0.35">
      <c r="A1453" s="1"/>
      <c r="B1453" s="1"/>
      <c r="C1453" s="1"/>
      <c r="D1453" s="1"/>
      <c r="E1453" s="1"/>
      <c r="F1453" s="1"/>
      <c r="G1453" s="1"/>
      <c r="H1453" s="1"/>
      <c r="I1453" s="1"/>
      <c r="J1453" s="1"/>
      <c r="K1453" s="1"/>
      <c r="L1453" s="1"/>
      <c r="M1453" s="1"/>
      <c r="N1453" s="1"/>
      <c r="O1453" s="1"/>
      <c r="P1453" s="1"/>
      <c r="Q1453" s="1"/>
    </row>
    <row r="1454" spans="1:17" x14ac:dyDescent="0.35">
      <c r="A1454" s="1"/>
      <c r="B1454" s="1"/>
      <c r="C1454" s="1"/>
      <c r="D1454" s="1"/>
      <c r="E1454" s="1"/>
      <c r="F1454" s="1"/>
      <c r="G1454" s="1"/>
      <c r="H1454" s="1"/>
      <c r="I1454" s="1"/>
      <c r="J1454" s="1"/>
      <c r="K1454" s="1"/>
      <c r="L1454" s="1"/>
      <c r="M1454" s="1"/>
      <c r="N1454" s="1"/>
      <c r="O1454" s="1"/>
      <c r="P1454" s="1"/>
      <c r="Q1454" s="1"/>
    </row>
    <row r="1455" spans="1:17" x14ac:dyDescent="0.35">
      <c r="A1455" s="1"/>
      <c r="B1455" s="1"/>
      <c r="C1455" s="1"/>
      <c r="D1455" s="1"/>
      <c r="E1455" s="1"/>
      <c r="F1455" s="1"/>
      <c r="G1455" s="1"/>
      <c r="H1455" s="1"/>
      <c r="I1455" s="1"/>
      <c r="J1455" s="1"/>
      <c r="K1455" s="1"/>
      <c r="L1455" s="1"/>
      <c r="M1455" s="1"/>
      <c r="N1455" s="1"/>
      <c r="O1455" s="1"/>
      <c r="P1455" s="1"/>
      <c r="Q1455" s="1"/>
    </row>
    <row r="1456" spans="1:17" x14ac:dyDescent="0.35">
      <c r="A1456" s="1"/>
      <c r="B1456" s="1"/>
      <c r="C1456" s="1"/>
      <c r="D1456" s="1"/>
      <c r="E1456" s="1"/>
      <c r="F1456" s="1"/>
      <c r="G1456" s="1"/>
      <c r="H1456" s="1"/>
      <c r="I1456" s="1"/>
      <c r="J1456" s="1"/>
      <c r="K1456" s="1"/>
      <c r="L1456" s="1"/>
      <c r="M1456" s="1"/>
      <c r="N1456" s="1"/>
      <c r="O1456" s="1"/>
      <c r="P1456" s="1"/>
      <c r="Q1456" s="1"/>
    </row>
    <row r="1457" spans="1:17" x14ac:dyDescent="0.35">
      <c r="A1457" s="1"/>
      <c r="B1457" s="1"/>
      <c r="C1457" s="1"/>
      <c r="D1457" s="1"/>
      <c r="E1457" s="1"/>
      <c r="F1457" s="1"/>
      <c r="G1457" s="1"/>
      <c r="H1457" s="1"/>
      <c r="I1457" s="1"/>
      <c r="J1457" s="1"/>
      <c r="K1457" s="1"/>
      <c r="L1457" s="1"/>
      <c r="M1457" s="1"/>
      <c r="N1457" s="1"/>
      <c r="O1457" s="1"/>
      <c r="P1457" s="1"/>
      <c r="Q1457" s="1"/>
    </row>
    <row r="1458" spans="1:17" x14ac:dyDescent="0.35">
      <c r="A1458" s="1"/>
      <c r="B1458" s="1"/>
      <c r="C1458" s="1"/>
      <c r="D1458" s="1"/>
      <c r="E1458" s="1"/>
      <c r="F1458" s="1"/>
      <c r="G1458" s="1"/>
      <c r="H1458" s="1"/>
      <c r="I1458" s="1"/>
      <c r="J1458" s="1"/>
      <c r="K1458" s="1"/>
      <c r="L1458" s="1"/>
      <c r="M1458" s="1"/>
      <c r="N1458" s="1"/>
      <c r="O1458" s="1"/>
      <c r="P1458" s="1"/>
      <c r="Q1458" s="1"/>
    </row>
    <row r="1459" spans="1:17" x14ac:dyDescent="0.35">
      <c r="A1459" s="1"/>
      <c r="B1459" s="1"/>
      <c r="C1459" s="1"/>
      <c r="D1459" s="1"/>
      <c r="E1459" s="1"/>
      <c r="F1459" s="1"/>
      <c r="G1459" s="1"/>
      <c r="H1459" s="1"/>
      <c r="I1459" s="1"/>
      <c r="J1459" s="1"/>
      <c r="K1459" s="1"/>
      <c r="L1459" s="1"/>
      <c r="M1459" s="1"/>
      <c r="N1459" s="1"/>
      <c r="O1459" s="1"/>
      <c r="P1459" s="1"/>
      <c r="Q1459" s="1"/>
    </row>
    <row r="1460" spans="1:17" x14ac:dyDescent="0.35">
      <c r="A1460" s="1"/>
      <c r="B1460" s="1"/>
      <c r="C1460" s="1"/>
      <c r="D1460" s="1"/>
      <c r="E1460" s="1"/>
      <c r="F1460" s="1"/>
      <c r="G1460" s="1"/>
      <c r="H1460" s="1"/>
      <c r="I1460" s="1"/>
      <c r="J1460" s="1"/>
      <c r="K1460" s="1"/>
      <c r="L1460" s="1"/>
      <c r="M1460" s="1"/>
      <c r="N1460" s="1"/>
      <c r="O1460" s="1"/>
      <c r="P1460" s="1"/>
      <c r="Q1460" s="1"/>
    </row>
    <row r="1461" spans="1:17" x14ac:dyDescent="0.35">
      <c r="A1461" s="1"/>
      <c r="B1461" s="1"/>
      <c r="C1461" s="1"/>
      <c r="D1461" s="1"/>
      <c r="E1461" s="1"/>
      <c r="F1461" s="1"/>
      <c r="G1461" s="1"/>
      <c r="H1461" s="1"/>
      <c r="I1461" s="1"/>
      <c r="J1461" s="1"/>
      <c r="K1461" s="1"/>
      <c r="L1461" s="1"/>
      <c r="M1461" s="1"/>
      <c r="N1461" s="1"/>
      <c r="O1461" s="1"/>
      <c r="P1461" s="1"/>
      <c r="Q1461" s="1"/>
    </row>
    <row r="1462" spans="1:17" x14ac:dyDescent="0.35">
      <c r="A1462" s="1"/>
      <c r="B1462" s="1"/>
      <c r="C1462" s="1"/>
      <c r="D1462" s="1"/>
      <c r="E1462" s="1"/>
      <c r="F1462" s="1"/>
      <c r="G1462" s="1"/>
      <c r="H1462" s="1"/>
      <c r="I1462" s="1"/>
      <c r="J1462" s="1"/>
      <c r="K1462" s="1"/>
      <c r="L1462" s="1"/>
      <c r="M1462" s="1"/>
      <c r="N1462" s="1"/>
      <c r="O1462" s="1"/>
      <c r="P1462" s="1"/>
      <c r="Q1462" s="1"/>
    </row>
    <row r="1463" spans="1:17" x14ac:dyDescent="0.35">
      <c r="A1463" s="1"/>
      <c r="B1463" s="1"/>
      <c r="C1463" s="1"/>
      <c r="D1463" s="1"/>
      <c r="E1463" s="1"/>
      <c r="F1463" s="1"/>
      <c r="G1463" s="1"/>
      <c r="H1463" s="1"/>
      <c r="I1463" s="1"/>
      <c r="J1463" s="1"/>
      <c r="K1463" s="1"/>
      <c r="L1463" s="1"/>
      <c r="M1463" s="1"/>
      <c r="N1463" s="1"/>
      <c r="O1463" s="1"/>
      <c r="P1463" s="1"/>
      <c r="Q1463" s="1"/>
    </row>
    <row r="1464" spans="1:17" x14ac:dyDescent="0.35">
      <c r="A1464" s="1"/>
      <c r="B1464" s="1"/>
      <c r="C1464" s="1"/>
      <c r="D1464" s="1"/>
      <c r="E1464" s="1"/>
      <c r="F1464" s="1"/>
      <c r="G1464" s="1"/>
      <c r="H1464" s="1"/>
      <c r="I1464" s="1"/>
      <c r="J1464" s="1"/>
      <c r="K1464" s="1"/>
      <c r="L1464" s="1"/>
      <c r="M1464" s="1"/>
      <c r="N1464" s="1"/>
      <c r="O1464" s="1"/>
      <c r="P1464" s="1"/>
      <c r="Q1464" s="1"/>
    </row>
    <row r="1465" spans="1:17" x14ac:dyDescent="0.35">
      <c r="A1465" s="1"/>
      <c r="B1465" s="1"/>
      <c r="C1465" s="1"/>
      <c r="D1465" s="1"/>
      <c r="E1465" s="1"/>
      <c r="F1465" s="1"/>
      <c r="G1465" s="1"/>
      <c r="H1465" s="1"/>
      <c r="I1465" s="1"/>
      <c r="J1465" s="1"/>
      <c r="K1465" s="1"/>
      <c r="L1465" s="1"/>
      <c r="M1465" s="1"/>
      <c r="N1465" s="1"/>
      <c r="O1465" s="1"/>
      <c r="P1465" s="1"/>
      <c r="Q1465" s="1"/>
    </row>
    <row r="1466" spans="1:17" x14ac:dyDescent="0.35">
      <c r="A1466" s="1"/>
      <c r="B1466" s="1"/>
      <c r="C1466" s="1"/>
      <c r="D1466" s="1"/>
      <c r="E1466" s="1"/>
      <c r="F1466" s="1"/>
      <c r="G1466" s="1"/>
      <c r="H1466" s="1"/>
      <c r="I1466" s="1"/>
      <c r="J1466" s="1"/>
      <c r="K1466" s="1"/>
      <c r="L1466" s="1"/>
      <c r="M1466" s="1"/>
      <c r="N1466" s="1"/>
      <c r="O1466" s="1"/>
      <c r="P1466" s="1"/>
      <c r="Q1466" s="1"/>
    </row>
    <row r="1467" spans="1:17" x14ac:dyDescent="0.35">
      <c r="A1467" s="1"/>
      <c r="B1467" s="1"/>
      <c r="C1467" s="1"/>
      <c r="D1467" s="1"/>
      <c r="E1467" s="1"/>
      <c r="F1467" s="1"/>
      <c r="G1467" s="1"/>
      <c r="H1467" s="1"/>
      <c r="I1467" s="1"/>
      <c r="J1467" s="1"/>
      <c r="K1467" s="1"/>
      <c r="L1467" s="1"/>
      <c r="M1467" s="1"/>
      <c r="N1467" s="1"/>
      <c r="O1467" s="1"/>
      <c r="P1467" s="1"/>
      <c r="Q1467" s="1"/>
    </row>
    <row r="1468" spans="1:17" x14ac:dyDescent="0.35">
      <c r="A1468" s="1"/>
      <c r="B1468" s="1"/>
      <c r="C1468" s="1"/>
      <c r="D1468" s="1"/>
      <c r="E1468" s="1"/>
      <c r="F1468" s="1"/>
      <c r="G1468" s="1"/>
      <c r="H1468" s="1"/>
      <c r="I1468" s="1"/>
      <c r="J1468" s="1"/>
      <c r="K1468" s="1"/>
      <c r="L1468" s="1"/>
      <c r="M1468" s="1"/>
      <c r="N1468" s="1"/>
      <c r="O1468" s="1"/>
      <c r="P1468" s="1"/>
      <c r="Q1468" s="1"/>
    </row>
    <row r="1469" spans="1:17" x14ac:dyDescent="0.35">
      <c r="A1469" s="1"/>
      <c r="B1469" s="1"/>
      <c r="C1469" s="1"/>
      <c r="D1469" s="1"/>
      <c r="E1469" s="1"/>
      <c r="F1469" s="1"/>
      <c r="G1469" s="1"/>
      <c r="H1469" s="1"/>
      <c r="I1469" s="1"/>
      <c r="J1469" s="1"/>
      <c r="K1469" s="1"/>
      <c r="L1469" s="1"/>
      <c r="M1469" s="1"/>
      <c r="N1469" s="1"/>
      <c r="O1469" s="1"/>
      <c r="P1469" s="1"/>
      <c r="Q1469" s="1"/>
    </row>
    <row r="1470" spans="1:17" x14ac:dyDescent="0.35">
      <c r="A1470" s="1"/>
      <c r="B1470" s="1"/>
      <c r="C1470" s="1"/>
      <c r="D1470" s="1"/>
      <c r="E1470" s="1"/>
      <c r="F1470" s="1"/>
      <c r="G1470" s="1"/>
      <c r="H1470" s="1"/>
      <c r="I1470" s="1"/>
      <c r="J1470" s="1"/>
      <c r="K1470" s="1"/>
      <c r="L1470" s="1"/>
      <c r="M1470" s="1"/>
      <c r="N1470" s="1"/>
      <c r="O1470" s="1"/>
      <c r="P1470" s="1"/>
      <c r="Q1470" s="1"/>
    </row>
    <row r="1471" spans="1:17" x14ac:dyDescent="0.35">
      <c r="A1471" s="1"/>
      <c r="B1471" s="1"/>
      <c r="C1471" s="1"/>
      <c r="D1471" s="1"/>
      <c r="E1471" s="1"/>
      <c r="F1471" s="1"/>
      <c r="G1471" s="1"/>
      <c r="H1471" s="1"/>
      <c r="I1471" s="1"/>
      <c r="J1471" s="1"/>
      <c r="K1471" s="1"/>
      <c r="L1471" s="1"/>
      <c r="M1471" s="1"/>
      <c r="N1471" s="1"/>
      <c r="O1471" s="1"/>
      <c r="P1471" s="1"/>
      <c r="Q1471" s="1"/>
    </row>
    <row r="1472" spans="1:17" x14ac:dyDescent="0.35">
      <c r="A1472" s="1"/>
      <c r="B1472" s="1"/>
      <c r="C1472" s="1"/>
      <c r="D1472" s="1"/>
      <c r="E1472" s="1"/>
      <c r="F1472" s="1"/>
      <c r="G1472" s="1"/>
      <c r="H1472" s="1"/>
      <c r="I1472" s="1"/>
      <c r="J1472" s="1"/>
      <c r="K1472" s="1"/>
      <c r="L1472" s="1"/>
      <c r="M1472" s="1"/>
      <c r="N1472" s="1"/>
      <c r="O1472" s="1"/>
      <c r="P1472" s="1"/>
      <c r="Q1472" s="1"/>
    </row>
    <row r="1473" spans="1:17" x14ac:dyDescent="0.35">
      <c r="A1473" s="1"/>
      <c r="B1473" s="1"/>
      <c r="C1473" s="1"/>
      <c r="D1473" s="1"/>
      <c r="E1473" s="1"/>
      <c r="F1473" s="1"/>
      <c r="G1473" s="1"/>
      <c r="H1473" s="1"/>
      <c r="I1473" s="1"/>
      <c r="J1473" s="1"/>
      <c r="K1473" s="1"/>
      <c r="L1473" s="1"/>
      <c r="M1473" s="1"/>
      <c r="N1473" s="1"/>
      <c r="O1473" s="1"/>
      <c r="P1473" s="1"/>
      <c r="Q1473" s="1"/>
    </row>
    <row r="1474" spans="1:17" x14ac:dyDescent="0.35">
      <c r="A1474" s="1"/>
      <c r="B1474" s="1"/>
      <c r="C1474" s="1"/>
      <c r="D1474" s="1"/>
      <c r="E1474" s="1"/>
      <c r="F1474" s="1"/>
      <c r="G1474" s="1"/>
      <c r="H1474" s="1"/>
      <c r="I1474" s="1"/>
      <c r="J1474" s="1"/>
      <c r="K1474" s="1"/>
      <c r="L1474" s="1"/>
      <c r="M1474" s="1"/>
      <c r="N1474" s="1"/>
      <c r="O1474" s="1"/>
      <c r="P1474" s="1"/>
      <c r="Q1474" s="1"/>
    </row>
    <row r="1475" spans="1:17" x14ac:dyDescent="0.35">
      <c r="A1475" s="1"/>
      <c r="B1475" s="1"/>
      <c r="C1475" s="1"/>
      <c r="D1475" s="1"/>
      <c r="E1475" s="1"/>
      <c r="F1475" s="1"/>
      <c r="G1475" s="1"/>
      <c r="H1475" s="1"/>
      <c r="I1475" s="1"/>
      <c r="J1475" s="1"/>
      <c r="K1475" s="1"/>
      <c r="L1475" s="1"/>
      <c r="M1475" s="1"/>
      <c r="N1475" s="1"/>
      <c r="O1475" s="1"/>
      <c r="P1475" s="1"/>
      <c r="Q1475" s="1"/>
    </row>
    <row r="1476" spans="1:17" x14ac:dyDescent="0.35">
      <c r="A1476" s="1"/>
      <c r="B1476" s="1"/>
      <c r="C1476" s="1"/>
      <c r="D1476" s="1"/>
      <c r="E1476" s="1"/>
      <c r="F1476" s="1"/>
      <c r="G1476" s="1"/>
      <c r="H1476" s="1"/>
      <c r="I1476" s="1"/>
      <c r="J1476" s="1"/>
      <c r="K1476" s="1"/>
      <c r="L1476" s="1"/>
      <c r="M1476" s="1"/>
      <c r="N1476" s="1"/>
      <c r="O1476" s="1"/>
      <c r="P1476" s="1"/>
      <c r="Q1476" s="1"/>
    </row>
    <row r="1477" spans="1:17" x14ac:dyDescent="0.35">
      <c r="A1477" s="1"/>
      <c r="B1477" s="1"/>
      <c r="C1477" s="1"/>
      <c r="D1477" s="1"/>
      <c r="E1477" s="1"/>
      <c r="F1477" s="1"/>
      <c r="G1477" s="1"/>
      <c r="H1477" s="1"/>
      <c r="I1477" s="1"/>
      <c r="J1477" s="1"/>
      <c r="K1477" s="1"/>
      <c r="L1477" s="1"/>
      <c r="M1477" s="1"/>
      <c r="N1477" s="1"/>
      <c r="O1477" s="1"/>
      <c r="P1477" s="1"/>
      <c r="Q1477" s="1"/>
    </row>
    <row r="1478" spans="1:17" x14ac:dyDescent="0.35">
      <c r="A1478" s="1"/>
      <c r="B1478" s="1"/>
      <c r="C1478" s="1"/>
      <c r="D1478" s="1"/>
      <c r="E1478" s="1"/>
      <c r="F1478" s="1"/>
      <c r="G1478" s="1"/>
      <c r="H1478" s="1"/>
      <c r="I1478" s="1"/>
      <c r="J1478" s="1"/>
      <c r="K1478" s="1"/>
      <c r="L1478" s="1"/>
      <c r="M1478" s="1"/>
      <c r="N1478" s="1"/>
      <c r="O1478" s="1"/>
      <c r="P1478" s="1"/>
      <c r="Q1478" s="1"/>
    </row>
    <row r="1479" spans="1:17" x14ac:dyDescent="0.35">
      <c r="A1479" s="1"/>
      <c r="B1479" s="1"/>
      <c r="C1479" s="1"/>
      <c r="D1479" s="1"/>
      <c r="E1479" s="1"/>
      <c r="F1479" s="1"/>
      <c r="G1479" s="1"/>
      <c r="H1479" s="1"/>
      <c r="I1479" s="1"/>
      <c r="J1479" s="1"/>
      <c r="K1479" s="1"/>
      <c r="L1479" s="1"/>
      <c r="M1479" s="1"/>
      <c r="N1479" s="1"/>
      <c r="O1479" s="1"/>
      <c r="P1479" s="1"/>
      <c r="Q1479" s="1"/>
    </row>
    <row r="1480" spans="1:17" x14ac:dyDescent="0.35">
      <c r="A1480" s="1"/>
      <c r="B1480" s="1"/>
      <c r="C1480" s="1"/>
      <c r="D1480" s="1"/>
      <c r="E1480" s="1"/>
      <c r="F1480" s="1"/>
      <c r="G1480" s="1"/>
      <c r="H1480" s="1"/>
      <c r="I1480" s="1"/>
      <c r="J1480" s="1"/>
      <c r="K1480" s="1"/>
      <c r="L1480" s="1"/>
      <c r="M1480" s="1"/>
      <c r="N1480" s="1"/>
      <c r="O1480" s="1"/>
      <c r="P1480" s="1"/>
      <c r="Q1480" s="1"/>
    </row>
    <row r="1481" spans="1:17" x14ac:dyDescent="0.35">
      <c r="A1481" s="1"/>
      <c r="B1481" s="1"/>
      <c r="C1481" s="1"/>
      <c r="D1481" s="1"/>
      <c r="E1481" s="1"/>
      <c r="F1481" s="1"/>
      <c r="G1481" s="1"/>
      <c r="H1481" s="1"/>
      <c r="I1481" s="1"/>
      <c r="J1481" s="1"/>
      <c r="K1481" s="1"/>
      <c r="L1481" s="1"/>
      <c r="M1481" s="1"/>
      <c r="N1481" s="1"/>
      <c r="O1481" s="1"/>
      <c r="P1481" s="1"/>
      <c r="Q1481" s="1"/>
    </row>
    <row r="1482" spans="1:17" x14ac:dyDescent="0.35">
      <c r="A1482" s="1"/>
      <c r="B1482" s="1"/>
      <c r="C1482" s="1"/>
      <c r="D1482" s="1"/>
      <c r="E1482" s="1"/>
      <c r="F1482" s="1"/>
      <c r="G1482" s="1"/>
      <c r="H1482" s="1"/>
      <c r="I1482" s="1"/>
      <c r="J1482" s="1"/>
      <c r="K1482" s="1"/>
      <c r="L1482" s="1"/>
      <c r="M1482" s="1"/>
      <c r="N1482" s="1"/>
      <c r="O1482" s="1"/>
      <c r="P1482" s="1"/>
      <c r="Q1482" s="1"/>
    </row>
    <row r="1483" spans="1:17" x14ac:dyDescent="0.35">
      <c r="A1483" s="1"/>
      <c r="B1483" s="1"/>
      <c r="C1483" s="1"/>
      <c r="D1483" s="1"/>
      <c r="E1483" s="1"/>
      <c r="F1483" s="1"/>
      <c r="G1483" s="1"/>
      <c r="H1483" s="1"/>
      <c r="I1483" s="1"/>
      <c r="J1483" s="1"/>
      <c r="K1483" s="1"/>
      <c r="L1483" s="1"/>
      <c r="M1483" s="1"/>
      <c r="N1483" s="1"/>
      <c r="O1483" s="1"/>
      <c r="P1483" s="1"/>
      <c r="Q1483" s="1"/>
    </row>
    <row r="1484" spans="1:17" x14ac:dyDescent="0.35">
      <c r="A1484" s="1"/>
      <c r="B1484" s="1"/>
      <c r="C1484" s="1"/>
      <c r="D1484" s="1"/>
      <c r="E1484" s="1"/>
      <c r="F1484" s="1"/>
      <c r="G1484" s="1"/>
      <c r="H1484" s="1"/>
      <c r="I1484" s="1"/>
      <c r="J1484" s="1"/>
      <c r="K1484" s="1"/>
      <c r="L1484" s="1"/>
      <c r="M1484" s="1"/>
      <c r="N1484" s="1"/>
      <c r="O1484" s="1"/>
      <c r="P1484" s="1"/>
      <c r="Q1484" s="1"/>
    </row>
    <row r="1485" spans="1:17" x14ac:dyDescent="0.35">
      <c r="A1485" s="1"/>
      <c r="B1485" s="1"/>
      <c r="C1485" s="1"/>
      <c r="D1485" s="1"/>
      <c r="E1485" s="1"/>
      <c r="F1485" s="1"/>
      <c r="G1485" s="1"/>
      <c r="H1485" s="1"/>
      <c r="I1485" s="1"/>
      <c r="J1485" s="1"/>
      <c r="K1485" s="1"/>
      <c r="L1485" s="1"/>
      <c r="M1485" s="1"/>
      <c r="N1485" s="1"/>
      <c r="O1485" s="1"/>
      <c r="P1485" s="1"/>
      <c r="Q1485" s="1"/>
    </row>
    <row r="1486" spans="1:17" x14ac:dyDescent="0.35">
      <c r="A1486" s="1"/>
      <c r="B1486" s="1"/>
      <c r="C1486" s="1"/>
      <c r="D1486" s="1"/>
      <c r="E1486" s="1"/>
      <c r="F1486" s="1"/>
      <c r="G1486" s="1"/>
      <c r="H1486" s="1"/>
      <c r="I1486" s="1"/>
      <c r="J1486" s="1"/>
      <c r="K1486" s="1"/>
      <c r="L1486" s="1"/>
      <c r="M1486" s="1"/>
      <c r="N1486" s="1"/>
      <c r="O1486" s="1"/>
      <c r="P1486" s="1"/>
      <c r="Q1486" s="1"/>
    </row>
    <row r="1487" spans="1:17" x14ac:dyDescent="0.35">
      <c r="A1487" s="1"/>
      <c r="B1487" s="1"/>
      <c r="C1487" s="1"/>
      <c r="D1487" s="1"/>
      <c r="E1487" s="1"/>
      <c r="F1487" s="1"/>
      <c r="G1487" s="1"/>
      <c r="H1487" s="1"/>
      <c r="I1487" s="1"/>
      <c r="J1487" s="1"/>
      <c r="K1487" s="1"/>
      <c r="L1487" s="1"/>
      <c r="M1487" s="1"/>
      <c r="N1487" s="1"/>
      <c r="O1487" s="1"/>
      <c r="P1487" s="1"/>
      <c r="Q1487" s="1"/>
    </row>
    <row r="1488" spans="1:17" x14ac:dyDescent="0.35">
      <c r="A1488" s="1"/>
      <c r="B1488" s="1"/>
      <c r="C1488" s="1"/>
      <c r="D1488" s="1"/>
      <c r="E1488" s="1"/>
      <c r="F1488" s="1"/>
      <c r="G1488" s="1"/>
      <c r="H1488" s="1"/>
      <c r="I1488" s="1"/>
      <c r="J1488" s="1"/>
      <c r="K1488" s="1"/>
      <c r="L1488" s="1"/>
      <c r="M1488" s="1"/>
      <c r="N1488" s="1"/>
      <c r="O1488" s="1"/>
      <c r="P1488" s="1"/>
      <c r="Q1488" s="1"/>
    </row>
    <row r="1489" spans="1:17" x14ac:dyDescent="0.35">
      <c r="A1489" s="1"/>
      <c r="B1489" s="1"/>
      <c r="C1489" s="1"/>
      <c r="D1489" s="1"/>
      <c r="E1489" s="1"/>
      <c r="F1489" s="1"/>
      <c r="G1489" s="1"/>
      <c r="H1489" s="1"/>
      <c r="I1489" s="1"/>
      <c r="J1489" s="1"/>
      <c r="K1489" s="1"/>
      <c r="L1489" s="1"/>
      <c r="M1489" s="1"/>
      <c r="N1489" s="1"/>
      <c r="O1489" s="1"/>
      <c r="P1489" s="1"/>
      <c r="Q1489" s="1"/>
    </row>
    <row r="1490" spans="1:17" x14ac:dyDescent="0.35">
      <c r="A1490" s="1"/>
      <c r="B1490" s="1"/>
      <c r="C1490" s="1"/>
      <c r="D1490" s="1"/>
      <c r="E1490" s="1"/>
      <c r="F1490" s="1"/>
      <c r="G1490" s="1"/>
      <c r="H1490" s="1"/>
      <c r="I1490" s="1"/>
      <c r="J1490" s="1"/>
      <c r="K1490" s="1"/>
      <c r="L1490" s="1"/>
      <c r="M1490" s="1"/>
      <c r="N1490" s="1"/>
      <c r="O1490" s="1"/>
      <c r="P1490" s="1"/>
      <c r="Q1490" s="1"/>
    </row>
    <row r="1491" spans="1:17" x14ac:dyDescent="0.35">
      <c r="A1491" s="1"/>
      <c r="B1491" s="1"/>
      <c r="C1491" s="1"/>
      <c r="D1491" s="1"/>
      <c r="E1491" s="1"/>
      <c r="F1491" s="1"/>
      <c r="G1491" s="1"/>
      <c r="H1491" s="1"/>
      <c r="I1491" s="1"/>
      <c r="J1491" s="1"/>
      <c r="K1491" s="1"/>
      <c r="L1491" s="1"/>
      <c r="M1491" s="1"/>
      <c r="N1491" s="1"/>
      <c r="O1491" s="1"/>
      <c r="P1491" s="1"/>
      <c r="Q1491" s="1"/>
    </row>
    <row r="1492" spans="1:17" x14ac:dyDescent="0.35">
      <c r="A1492" s="1"/>
      <c r="B1492" s="1"/>
      <c r="C1492" s="1"/>
      <c r="D1492" s="1"/>
      <c r="E1492" s="1"/>
      <c r="F1492" s="1"/>
      <c r="G1492" s="1"/>
      <c r="H1492" s="1"/>
      <c r="I1492" s="1"/>
      <c r="J1492" s="1"/>
      <c r="K1492" s="1"/>
      <c r="L1492" s="1"/>
      <c r="M1492" s="1"/>
      <c r="N1492" s="1"/>
      <c r="O1492" s="1"/>
      <c r="P1492" s="1"/>
      <c r="Q1492" s="1"/>
    </row>
    <row r="1493" spans="1:17" x14ac:dyDescent="0.35">
      <c r="A1493" s="1"/>
      <c r="B1493" s="1"/>
      <c r="C1493" s="1"/>
      <c r="D1493" s="1"/>
      <c r="E1493" s="1"/>
      <c r="F1493" s="1"/>
      <c r="G1493" s="1"/>
      <c r="H1493" s="1"/>
      <c r="I1493" s="1"/>
      <c r="J1493" s="1"/>
      <c r="K1493" s="1"/>
      <c r="L1493" s="1"/>
      <c r="M1493" s="1"/>
      <c r="N1493" s="1"/>
      <c r="O1493" s="1"/>
      <c r="P1493" s="1"/>
      <c r="Q1493" s="1"/>
    </row>
    <row r="1494" spans="1:17" x14ac:dyDescent="0.35">
      <c r="A1494" s="1"/>
      <c r="B1494" s="1"/>
      <c r="C1494" s="1"/>
      <c r="D1494" s="1"/>
      <c r="E1494" s="1"/>
      <c r="F1494" s="1"/>
      <c r="G1494" s="1"/>
      <c r="H1494" s="1"/>
      <c r="I1494" s="1"/>
      <c r="J1494" s="1"/>
      <c r="K1494" s="1"/>
      <c r="L1494" s="1"/>
      <c r="M1494" s="1"/>
      <c r="N1494" s="1"/>
      <c r="O1494" s="1"/>
      <c r="P1494" s="1"/>
      <c r="Q1494" s="1"/>
    </row>
    <row r="1495" spans="1:17" x14ac:dyDescent="0.35">
      <c r="A1495" s="1"/>
      <c r="B1495" s="1"/>
      <c r="C1495" s="1"/>
      <c r="D1495" s="1"/>
      <c r="E1495" s="1"/>
      <c r="F1495" s="1"/>
      <c r="G1495" s="1"/>
      <c r="H1495" s="1"/>
      <c r="I1495" s="1"/>
      <c r="J1495" s="1"/>
      <c r="K1495" s="1"/>
      <c r="L1495" s="1"/>
      <c r="M1495" s="1"/>
      <c r="N1495" s="1"/>
      <c r="O1495" s="1"/>
      <c r="P1495" s="1"/>
      <c r="Q1495" s="1"/>
    </row>
    <row r="1496" spans="1:17" x14ac:dyDescent="0.35">
      <c r="A1496" s="1"/>
      <c r="B1496" s="1"/>
      <c r="C1496" s="1"/>
      <c r="D1496" s="1"/>
      <c r="E1496" s="1"/>
      <c r="F1496" s="1"/>
      <c r="G1496" s="1"/>
      <c r="H1496" s="1"/>
      <c r="I1496" s="1"/>
      <c r="J1496" s="1"/>
      <c r="K1496" s="1"/>
      <c r="L1496" s="1"/>
      <c r="M1496" s="1"/>
      <c r="N1496" s="1"/>
      <c r="O1496" s="1"/>
      <c r="P1496" s="1"/>
      <c r="Q1496" s="1"/>
    </row>
    <row r="1497" spans="1:17" x14ac:dyDescent="0.35">
      <c r="A1497" s="1"/>
      <c r="B1497" s="1"/>
      <c r="C1497" s="1"/>
      <c r="D1497" s="1"/>
      <c r="E1497" s="1"/>
      <c r="F1497" s="1"/>
      <c r="G1497" s="1"/>
      <c r="H1497" s="1"/>
      <c r="I1497" s="1"/>
      <c r="J1497" s="1"/>
      <c r="K1497" s="1"/>
      <c r="L1497" s="1"/>
      <c r="M1497" s="1"/>
      <c r="N1497" s="1"/>
      <c r="O1497" s="1"/>
      <c r="P1497" s="1"/>
      <c r="Q1497" s="1"/>
    </row>
    <row r="1498" spans="1:17" x14ac:dyDescent="0.35">
      <c r="A1498" s="1"/>
      <c r="B1498" s="1"/>
      <c r="C1498" s="1"/>
      <c r="D1498" s="1"/>
      <c r="E1498" s="1"/>
      <c r="F1498" s="1"/>
      <c r="G1498" s="1"/>
      <c r="H1498" s="1"/>
      <c r="I1498" s="1"/>
      <c r="J1498" s="1"/>
      <c r="K1498" s="1"/>
      <c r="L1498" s="1"/>
      <c r="M1498" s="1"/>
      <c r="N1498" s="1"/>
      <c r="O1498" s="1"/>
      <c r="P1498" s="1"/>
      <c r="Q1498" s="1"/>
    </row>
    <row r="1499" spans="1:17" x14ac:dyDescent="0.35">
      <c r="A1499" s="1"/>
      <c r="B1499" s="1"/>
      <c r="C1499" s="1"/>
      <c r="D1499" s="1"/>
      <c r="E1499" s="1"/>
      <c r="F1499" s="1"/>
      <c r="G1499" s="1"/>
      <c r="H1499" s="1"/>
      <c r="I1499" s="1"/>
      <c r="J1499" s="1"/>
      <c r="K1499" s="1"/>
      <c r="L1499" s="1"/>
      <c r="M1499" s="1"/>
      <c r="N1499" s="1"/>
      <c r="O1499" s="1"/>
      <c r="P1499" s="1"/>
      <c r="Q1499" s="1"/>
    </row>
    <row r="1500" spans="1:17" x14ac:dyDescent="0.35">
      <c r="A1500" s="1"/>
      <c r="B1500" s="1"/>
      <c r="C1500" s="1"/>
      <c r="D1500" s="1"/>
      <c r="E1500" s="1"/>
      <c r="F1500" s="1"/>
      <c r="G1500" s="1"/>
      <c r="H1500" s="1"/>
      <c r="I1500" s="1"/>
      <c r="J1500" s="1"/>
      <c r="K1500" s="1"/>
      <c r="L1500" s="1"/>
      <c r="M1500" s="1"/>
      <c r="N1500" s="1"/>
      <c r="O1500" s="1"/>
      <c r="P1500" s="1"/>
      <c r="Q1500" s="1"/>
    </row>
    <row r="1501" spans="1:17" x14ac:dyDescent="0.35">
      <c r="A1501" s="1"/>
      <c r="B1501" s="1"/>
      <c r="C1501" s="1"/>
      <c r="D1501" s="1"/>
      <c r="E1501" s="1"/>
      <c r="F1501" s="1"/>
      <c r="G1501" s="1"/>
      <c r="H1501" s="1"/>
      <c r="I1501" s="1"/>
      <c r="J1501" s="1"/>
      <c r="K1501" s="1"/>
      <c r="L1501" s="1"/>
      <c r="M1501" s="1"/>
      <c r="N1501" s="1"/>
      <c r="O1501" s="1"/>
      <c r="P1501" s="1"/>
      <c r="Q1501" s="1"/>
    </row>
    <row r="1502" spans="1:17" x14ac:dyDescent="0.35">
      <c r="A1502" s="1"/>
      <c r="B1502" s="1"/>
      <c r="C1502" s="1"/>
      <c r="D1502" s="1"/>
      <c r="E1502" s="1"/>
      <c r="F1502" s="1"/>
      <c r="G1502" s="1"/>
      <c r="H1502" s="1"/>
      <c r="I1502" s="1"/>
      <c r="J1502" s="1"/>
      <c r="K1502" s="1"/>
      <c r="L1502" s="1"/>
      <c r="M1502" s="1"/>
      <c r="N1502" s="1"/>
      <c r="O1502" s="1"/>
      <c r="P1502" s="1"/>
      <c r="Q1502" s="1"/>
    </row>
    <row r="1503" spans="1:17" x14ac:dyDescent="0.35">
      <c r="A1503" s="1"/>
      <c r="B1503" s="1"/>
      <c r="C1503" s="1"/>
      <c r="D1503" s="1"/>
      <c r="E1503" s="1"/>
      <c r="F1503" s="1"/>
      <c r="G1503" s="1"/>
      <c r="H1503" s="1"/>
      <c r="I1503" s="1"/>
      <c r="J1503" s="1"/>
      <c r="K1503" s="1"/>
      <c r="L1503" s="1"/>
      <c r="M1503" s="1"/>
      <c r="N1503" s="1"/>
      <c r="O1503" s="1"/>
      <c r="P1503" s="1"/>
      <c r="Q1503" s="1"/>
    </row>
    <row r="1504" spans="1:17" x14ac:dyDescent="0.35">
      <c r="A1504" s="1"/>
      <c r="B1504" s="1"/>
      <c r="C1504" s="1"/>
      <c r="D1504" s="1"/>
      <c r="E1504" s="1"/>
      <c r="F1504" s="1"/>
      <c r="G1504" s="1"/>
      <c r="H1504" s="1"/>
      <c r="I1504" s="1"/>
      <c r="J1504" s="1"/>
      <c r="K1504" s="1"/>
      <c r="L1504" s="1"/>
      <c r="M1504" s="1"/>
      <c r="N1504" s="1"/>
      <c r="O1504" s="1"/>
      <c r="P1504" s="1"/>
      <c r="Q1504" s="1"/>
    </row>
    <row r="1505" spans="1:17" x14ac:dyDescent="0.35">
      <c r="A1505" s="1"/>
      <c r="B1505" s="1"/>
      <c r="C1505" s="1"/>
      <c r="D1505" s="1"/>
      <c r="E1505" s="1"/>
      <c r="F1505" s="1"/>
      <c r="G1505" s="1"/>
      <c r="H1505" s="1"/>
      <c r="I1505" s="1"/>
      <c r="J1505" s="1"/>
      <c r="K1505" s="1"/>
      <c r="L1505" s="1"/>
      <c r="M1505" s="1"/>
      <c r="N1505" s="1"/>
      <c r="O1505" s="1"/>
      <c r="P1505" s="1"/>
      <c r="Q1505" s="1"/>
    </row>
    <row r="1506" spans="1:17" x14ac:dyDescent="0.35">
      <c r="A1506" s="1"/>
      <c r="B1506" s="1"/>
      <c r="C1506" s="1"/>
      <c r="D1506" s="1"/>
      <c r="E1506" s="1"/>
      <c r="F1506" s="1"/>
      <c r="G1506" s="1"/>
      <c r="H1506" s="1"/>
      <c r="I1506" s="1"/>
      <c r="J1506" s="1"/>
      <c r="K1506" s="1"/>
      <c r="L1506" s="1"/>
      <c r="M1506" s="1"/>
      <c r="N1506" s="1"/>
      <c r="O1506" s="1"/>
      <c r="P1506" s="1"/>
      <c r="Q1506" s="1"/>
    </row>
    <row r="1507" spans="1:17" x14ac:dyDescent="0.35">
      <c r="A1507" s="1"/>
      <c r="B1507" s="1"/>
      <c r="C1507" s="1"/>
      <c r="D1507" s="1"/>
      <c r="E1507" s="1"/>
      <c r="F1507" s="1"/>
      <c r="G1507" s="1"/>
      <c r="H1507" s="1"/>
      <c r="I1507" s="1"/>
      <c r="J1507" s="1"/>
      <c r="K1507" s="1"/>
      <c r="L1507" s="1"/>
      <c r="M1507" s="1"/>
      <c r="N1507" s="1"/>
      <c r="O1507" s="1"/>
      <c r="P1507" s="1"/>
      <c r="Q1507" s="1"/>
    </row>
    <row r="1508" spans="1:17" x14ac:dyDescent="0.35">
      <c r="A1508" s="1"/>
      <c r="B1508" s="1"/>
      <c r="C1508" s="1"/>
      <c r="D1508" s="1"/>
      <c r="E1508" s="1"/>
      <c r="F1508" s="1"/>
      <c r="G1508" s="1"/>
      <c r="H1508" s="1"/>
      <c r="I1508" s="1"/>
      <c r="J1508" s="1"/>
      <c r="K1508" s="1"/>
      <c r="L1508" s="1"/>
      <c r="M1508" s="1"/>
      <c r="N1508" s="1"/>
      <c r="O1508" s="1"/>
      <c r="P1508" s="1"/>
      <c r="Q1508" s="1"/>
    </row>
    <row r="1509" spans="1:17" x14ac:dyDescent="0.35">
      <c r="A1509" s="1"/>
      <c r="B1509" s="1"/>
      <c r="C1509" s="1"/>
      <c r="D1509" s="1"/>
      <c r="E1509" s="1"/>
      <c r="F1509" s="1"/>
      <c r="G1509" s="1"/>
      <c r="H1509" s="1"/>
      <c r="I1509" s="1"/>
      <c r="J1509" s="1"/>
      <c r="K1509" s="1"/>
      <c r="L1509" s="1"/>
      <c r="M1509" s="1"/>
      <c r="N1509" s="1"/>
      <c r="O1509" s="1"/>
      <c r="P1509" s="1"/>
      <c r="Q1509" s="1"/>
    </row>
    <row r="1510" spans="1:17" x14ac:dyDescent="0.35">
      <c r="A1510" s="1"/>
      <c r="B1510" s="1"/>
      <c r="C1510" s="1"/>
      <c r="D1510" s="1"/>
      <c r="E1510" s="1"/>
      <c r="F1510" s="1"/>
      <c r="G1510" s="1"/>
      <c r="H1510" s="1"/>
      <c r="I1510" s="1"/>
      <c r="J1510" s="1"/>
      <c r="K1510" s="1"/>
      <c r="L1510" s="1"/>
      <c r="M1510" s="1"/>
      <c r="N1510" s="1"/>
      <c r="O1510" s="1"/>
      <c r="P1510" s="1"/>
      <c r="Q1510" s="1"/>
    </row>
    <row r="1511" spans="1:17" x14ac:dyDescent="0.35">
      <c r="A1511" s="1"/>
      <c r="B1511" s="1"/>
      <c r="C1511" s="1"/>
      <c r="D1511" s="1"/>
      <c r="E1511" s="1"/>
      <c r="F1511" s="1"/>
      <c r="G1511" s="1"/>
      <c r="H1511" s="1"/>
      <c r="I1511" s="1"/>
      <c r="J1511" s="1"/>
      <c r="K1511" s="1"/>
      <c r="L1511" s="1"/>
      <c r="M1511" s="1"/>
      <c r="N1511" s="1"/>
      <c r="O1511" s="1"/>
      <c r="P1511" s="1"/>
      <c r="Q1511" s="1"/>
    </row>
    <row r="1512" spans="1:17" x14ac:dyDescent="0.35">
      <c r="A1512" s="1"/>
      <c r="B1512" s="1"/>
      <c r="C1512" s="1"/>
      <c r="D1512" s="1"/>
      <c r="E1512" s="1"/>
      <c r="F1512" s="1"/>
      <c r="G1512" s="1"/>
      <c r="H1512" s="1"/>
      <c r="I1512" s="1"/>
      <c r="J1512" s="1"/>
      <c r="K1512" s="1"/>
      <c r="L1512" s="1"/>
      <c r="M1512" s="1"/>
      <c r="N1512" s="1"/>
      <c r="O1512" s="1"/>
      <c r="P1512" s="1"/>
      <c r="Q1512" s="1"/>
    </row>
    <row r="1513" spans="1:17" x14ac:dyDescent="0.35">
      <c r="A1513" s="1"/>
      <c r="B1513" s="1"/>
      <c r="C1513" s="1"/>
      <c r="D1513" s="1"/>
      <c r="E1513" s="1"/>
      <c r="F1513" s="1"/>
      <c r="G1513" s="1"/>
      <c r="H1513" s="1"/>
      <c r="I1513" s="1"/>
      <c r="J1513" s="1"/>
      <c r="K1513" s="1"/>
      <c r="L1513" s="1"/>
      <c r="M1513" s="1"/>
      <c r="N1513" s="1"/>
      <c r="O1513" s="1"/>
      <c r="P1513" s="1"/>
      <c r="Q1513" s="1"/>
    </row>
    <row r="1514" spans="1:17" x14ac:dyDescent="0.35">
      <c r="A1514" s="1"/>
      <c r="B1514" s="1"/>
      <c r="C1514" s="1"/>
      <c r="D1514" s="1"/>
      <c r="E1514" s="1"/>
      <c r="F1514" s="1"/>
      <c r="G1514" s="1"/>
      <c r="H1514" s="1"/>
      <c r="I1514" s="1"/>
      <c r="J1514" s="1"/>
      <c r="K1514" s="1"/>
      <c r="L1514" s="1"/>
      <c r="M1514" s="1"/>
      <c r="N1514" s="1"/>
      <c r="O1514" s="1"/>
      <c r="P1514" s="1"/>
      <c r="Q1514" s="1"/>
    </row>
    <row r="1515" spans="1:17" x14ac:dyDescent="0.35">
      <c r="A1515" s="1"/>
      <c r="B1515" s="1"/>
      <c r="C1515" s="1"/>
      <c r="D1515" s="1"/>
      <c r="E1515" s="1"/>
      <c r="F1515" s="1"/>
      <c r="G1515" s="1"/>
      <c r="H1515" s="1"/>
      <c r="I1515" s="1"/>
      <c r="J1515" s="1"/>
      <c r="K1515" s="1"/>
      <c r="L1515" s="1"/>
      <c r="M1515" s="1"/>
      <c r="N1515" s="1"/>
      <c r="O1515" s="1"/>
      <c r="P1515" s="1"/>
      <c r="Q1515" s="1"/>
    </row>
    <row r="1516" spans="1:17" x14ac:dyDescent="0.35">
      <c r="A1516" s="1"/>
      <c r="B1516" s="1"/>
      <c r="C1516" s="1"/>
      <c r="D1516" s="1"/>
      <c r="E1516" s="1"/>
      <c r="F1516" s="1"/>
      <c r="G1516" s="1"/>
      <c r="H1516" s="1"/>
      <c r="I1516" s="1"/>
      <c r="J1516" s="1"/>
      <c r="K1516" s="1"/>
      <c r="L1516" s="1"/>
      <c r="M1516" s="1"/>
      <c r="N1516" s="1"/>
      <c r="O1516" s="1"/>
      <c r="P1516" s="1"/>
      <c r="Q1516" s="1"/>
    </row>
    <row r="1517" spans="1:17" x14ac:dyDescent="0.35">
      <c r="A1517" s="1"/>
      <c r="B1517" s="1"/>
      <c r="C1517" s="1"/>
      <c r="D1517" s="1"/>
      <c r="E1517" s="1"/>
      <c r="F1517" s="1"/>
      <c r="G1517" s="1"/>
      <c r="H1517" s="1"/>
      <c r="I1517" s="1"/>
      <c r="J1517" s="1"/>
      <c r="K1517" s="1"/>
      <c r="L1517" s="1"/>
      <c r="M1517" s="1"/>
      <c r="N1517" s="1"/>
      <c r="O1517" s="1"/>
      <c r="P1517" s="1"/>
      <c r="Q1517" s="1"/>
    </row>
    <row r="1518" spans="1:17" x14ac:dyDescent="0.35">
      <c r="A1518" s="1"/>
      <c r="B1518" s="1"/>
      <c r="C1518" s="1"/>
      <c r="D1518" s="1"/>
      <c r="E1518" s="1"/>
      <c r="F1518" s="1"/>
      <c r="G1518" s="1"/>
      <c r="H1518" s="1"/>
      <c r="I1518" s="1"/>
      <c r="J1518" s="1"/>
      <c r="K1518" s="1"/>
      <c r="L1518" s="1"/>
      <c r="M1518" s="1"/>
      <c r="N1518" s="1"/>
      <c r="O1518" s="1"/>
      <c r="P1518" s="1"/>
      <c r="Q1518" s="1"/>
    </row>
    <row r="1519" spans="1:17" x14ac:dyDescent="0.35">
      <c r="A1519" s="1"/>
      <c r="B1519" s="1"/>
      <c r="C1519" s="1"/>
      <c r="D1519" s="1"/>
      <c r="E1519" s="1"/>
      <c r="F1519" s="1"/>
      <c r="G1519" s="1"/>
      <c r="H1519" s="1"/>
      <c r="I1519" s="1"/>
      <c r="J1519" s="1"/>
      <c r="K1519" s="1"/>
      <c r="L1519" s="1"/>
      <c r="M1519" s="1"/>
      <c r="N1519" s="1"/>
      <c r="O1519" s="1"/>
      <c r="P1519" s="1"/>
      <c r="Q1519" s="1"/>
    </row>
    <row r="1520" spans="1:17" x14ac:dyDescent="0.35">
      <c r="A1520" s="1"/>
      <c r="B1520" s="1"/>
      <c r="C1520" s="1"/>
      <c r="D1520" s="1"/>
      <c r="E1520" s="1"/>
      <c r="F1520" s="1"/>
      <c r="G1520" s="1"/>
      <c r="H1520" s="1"/>
      <c r="I1520" s="1"/>
      <c r="J1520" s="1"/>
      <c r="K1520" s="1"/>
      <c r="L1520" s="1"/>
      <c r="M1520" s="1"/>
      <c r="N1520" s="1"/>
      <c r="O1520" s="1"/>
      <c r="P1520" s="1"/>
      <c r="Q1520" s="1"/>
    </row>
    <row r="1521" spans="1:17" x14ac:dyDescent="0.35">
      <c r="A1521" s="1"/>
      <c r="B1521" s="1"/>
      <c r="C1521" s="1"/>
      <c r="D1521" s="1"/>
      <c r="E1521" s="1"/>
      <c r="F1521" s="1"/>
      <c r="G1521" s="1"/>
      <c r="H1521" s="1"/>
      <c r="I1521" s="1"/>
      <c r="J1521" s="1"/>
      <c r="K1521" s="1"/>
      <c r="L1521" s="1"/>
      <c r="M1521" s="1"/>
      <c r="N1521" s="1"/>
      <c r="O1521" s="1"/>
      <c r="P1521" s="1"/>
      <c r="Q1521" s="1"/>
    </row>
    <row r="1522" spans="1:17" x14ac:dyDescent="0.35">
      <c r="A1522" s="1"/>
      <c r="B1522" s="1"/>
      <c r="C1522" s="1"/>
      <c r="D1522" s="1"/>
      <c r="E1522" s="1"/>
      <c r="F1522" s="1"/>
      <c r="G1522" s="1"/>
      <c r="H1522" s="1"/>
      <c r="I1522" s="1"/>
      <c r="J1522" s="1"/>
      <c r="K1522" s="1"/>
      <c r="L1522" s="1"/>
      <c r="M1522" s="1"/>
      <c r="N1522" s="1"/>
      <c r="O1522" s="1"/>
      <c r="P1522" s="1"/>
      <c r="Q1522" s="1"/>
    </row>
    <row r="1523" spans="1:17" x14ac:dyDescent="0.35">
      <c r="A1523" s="1"/>
      <c r="B1523" s="1"/>
      <c r="C1523" s="1"/>
      <c r="D1523" s="1"/>
      <c r="E1523" s="1"/>
      <c r="F1523" s="1"/>
      <c r="G1523" s="1"/>
      <c r="H1523" s="1"/>
      <c r="I1523" s="1"/>
      <c r="J1523" s="1"/>
      <c r="K1523" s="1"/>
      <c r="L1523" s="1"/>
      <c r="M1523" s="1"/>
      <c r="N1523" s="1"/>
      <c r="O1523" s="1"/>
      <c r="P1523" s="1"/>
      <c r="Q1523" s="1"/>
    </row>
    <row r="1524" spans="1:17" x14ac:dyDescent="0.35">
      <c r="A1524" s="1"/>
      <c r="B1524" s="1"/>
      <c r="C1524" s="1"/>
      <c r="D1524" s="1"/>
      <c r="E1524" s="1"/>
      <c r="F1524" s="1"/>
      <c r="G1524" s="1"/>
      <c r="H1524" s="1"/>
      <c r="I1524" s="1"/>
      <c r="J1524" s="1"/>
      <c r="K1524" s="1"/>
      <c r="L1524" s="1"/>
      <c r="M1524" s="1"/>
      <c r="N1524" s="1"/>
      <c r="O1524" s="1"/>
      <c r="P1524" s="1"/>
      <c r="Q1524" s="1"/>
    </row>
    <row r="1525" spans="1:17" x14ac:dyDescent="0.35">
      <c r="A1525" s="1"/>
      <c r="B1525" s="1"/>
      <c r="C1525" s="1"/>
      <c r="D1525" s="1"/>
      <c r="E1525" s="1"/>
      <c r="F1525" s="1"/>
      <c r="G1525" s="1"/>
      <c r="H1525" s="1"/>
      <c r="I1525" s="1"/>
      <c r="J1525" s="1"/>
      <c r="K1525" s="1"/>
      <c r="L1525" s="1"/>
      <c r="M1525" s="1"/>
      <c r="N1525" s="1"/>
      <c r="O1525" s="1"/>
      <c r="P1525" s="1"/>
      <c r="Q1525" s="1"/>
    </row>
    <row r="1526" spans="1:17" x14ac:dyDescent="0.35">
      <c r="A1526" s="1"/>
      <c r="B1526" s="1"/>
      <c r="C1526" s="1"/>
      <c r="D1526" s="1"/>
      <c r="E1526" s="1"/>
      <c r="F1526" s="1"/>
      <c r="G1526" s="1"/>
      <c r="H1526" s="1"/>
      <c r="I1526" s="1"/>
      <c r="J1526" s="1"/>
      <c r="K1526" s="1"/>
      <c r="L1526" s="1"/>
      <c r="M1526" s="1"/>
      <c r="N1526" s="1"/>
      <c r="O1526" s="1"/>
      <c r="P1526" s="1"/>
      <c r="Q1526" s="1"/>
    </row>
    <row r="1527" spans="1:17" x14ac:dyDescent="0.35">
      <c r="A1527" s="1"/>
      <c r="B1527" s="1"/>
      <c r="C1527" s="1"/>
      <c r="D1527" s="1"/>
      <c r="E1527" s="1"/>
      <c r="F1527" s="1"/>
      <c r="G1527" s="1"/>
      <c r="H1527" s="1"/>
      <c r="I1527" s="1"/>
      <c r="J1527" s="1"/>
      <c r="K1527" s="1"/>
      <c r="L1527" s="1"/>
      <c r="M1527" s="1"/>
      <c r="N1527" s="1"/>
      <c r="O1527" s="1"/>
      <c r="P1527" s="1"/>
      <c r="Q1527" s="1"/>
    </row>
    <row r="1528" spans="1:17" x14ac:dyDescent="0.35">
      <c r="A1528" s="1"/>
      <c r="B1528" s="1"/>
      <c r="C1528" s="1"/>
      <c r="D1528" s="1"/>
      <c r="E1528" s="1"/>
      <c r="F1528" s="1"/>
      <c r="G1528" s="1"/>
      <c r="H1528" s="1"/>
      <c r="I1528" s="1"/>
      <c r="J1528" s="1"/>
      <c r="K1528" s="1"/>
      <c r="L1528" s="1"/>
      <c r="M1528" s="1"/>
      <c r="N1528" s="1"/>
      <c r="O1528" s="1"/>
      <c r="P1528" s="1"/>
      <c r="Q1528" s="1"/>
    </row>
    <row r="1529" spans="1:17" x14ac:dyDescent="0.35">
      <c r="A1529" s="1"/>
      <c r="B1529" s="1"/>
      <c r="C1529" s="1"/>
      <c r="D1529" s="1"/>
      <c r="E1529" s="1"/>
      <c r="F1529" s="1"/>
      <c r="G1529" s="1"/>
      <c r="H1529" s="1"/>
      <c r="I1529" s="1"/>
      <c r="J1529" s="1"/>
      <c r="K1529" s="1"/>
      <c r="L1529" s="1"/>
      <c r="M1529" s="1"/>
      <c r="N1529" s="1"/>
      <c r="O1529" s="1"/>
      <c r="P1529" s="1"/>
      <c r="Q1529" s="1"/>
    </row>
    <row r="1530" spans="1:17" x14ac:dyDescent="0.35">
      <c r="A1530" s="1"/>
      <c r="B1530" s="1"/>
      <c r="C1530" s="1"/>
      <c r="D1530" s="1"/>
      <c r="E1530" s="1"/>
      <c r="F1530" s="1"/>
      <c r="G1530" s="1"/>
      <c r="H1530" s="1"/>
      <c r="I1530" s="1"/>
      <c r="J1530" s="1"/>
      <c r="K1530" s="1"/>
      <c r="L1530" s="1"/>
      <c r="M1530" s="1"/>
      <c r="N1530" s="1"/>
      <c r="O1530" s="1"/>
      <c r="P1530" s="1"/>
      <c r="Q1530" s="1"/>
    </row>
    <row r="1531" spans="1:17" x14ac:dyDescent="0.35">
      <c r="A1531" s="1"/>
      <c r="B1531" s="1"/>
      <c r="C1531" s="1"/>
      <c r="D1531" s="1"/>
      <c r="E1531" s="1"/>
      <c r="F1531" s="1"/>
      <c r="G1531" s="1"/>
      <c r="H1531" s="1"/>
      <c r="I1531" s="1"/>
      <c r="J1531" s="1"/>
      <c r="K1531" s="1"/>
      <c r="L1531" s="1"/>
      <c r="M1531" s="1"/>
      <c r="N1531" s="1"/>
      <c r="O1531" s="1"/>
      <c r="P1531" s="1"/>
      <c r="Q1531" s="1"/>
    </row>
    <row r="1532" spans="1:17" x14ac:dyDescent="0.35">
      <c r="A1532" s="1"/>
      <c r="B1532" s="1"/>
      <c r="C1532" s="1"/>
      <c r="D1532" s="1"/>
      <c r="E1532" s="1"/>
      <c r="F1532" s="1"/>
      <c r="G1532" s="1"/>
      <c r="H1532" s="1"/>
      <c r="I1532" s="1"/>
      <c r="J1532" s="1"/>
      <c r="K1532" s="1"/>
      <c r="L1532" s="1"/>
      <c r="M1532" s="1"/>
      <c r="N1532" s="1"/>
      <c r="O1532" s="1"/>
      <c r="P1532" s="1"/>
      <c r="Q1532" s="1"/>
    </row>
    <row r="1533" spans="1:17" x14ac:dyDescent="0.35">
      <c r="A1533" s="1"/>
      <c r="B1533" s="1"/>
      <c r="C1533" s="1"/>
      <c r="D1533" s="1"/>
      <c r="E1533" s="1"/>
      <c r="F1533" s="1"/>
      <c r="G1533" s="1"/>
      <c r="H1533" s="1"/>
      <c r="I1533" s="1"/>
      <c r="J1533" s="1"/>
      <c r="K1533" s="1"/>
      <c r="L1533" s="1"/>
      <c r="M1533" s="1"/>
      <c r="N1533" s="1"/>
      <c r="O1533" s="1"/>
      <c r="P1533" s="1"/>
      <c r="Q1533" s="1"/>
    </row>
    <row r="1534" spans="1:17" x14ac:dyDescent="0.35">
      <c r="A1534" s="1"/>
      <c r="B1534" s="1"/>
      <c r="C1534" s="1"/>
      <c r="D1534" s="1"/>
      <c r="E1534" s="1"/>
      <c r="F1534" s="1"/>
      <c r="G1534" s="1"/>
      <c r="H1534" s="1"/>
      <c r="I1534" s="1"/>
      <c r="J1534" s="1"/>
      <c r="K1534" s="1"/>
      <c r="L1534" s="1"/>
      <c r="M1534" s="1"/>
      <c r="N1534" s="1"/>
      <c r="O1534" s="1"/>
      <c r="P1534" s="1"/>
      <c r="Q1534" s="1"/>
    </row>
    <row r="1535" spans="1:17" x14ac:dyDescent="0.35">
      <c r="A1535" s="1"/>
      <c r="B1535" s="1"/>
      <c r="C1535" s="1"/>
      <c r="D1535" s="1"/>
      <c r="E1535" s="1"/>
      <c r="F1535" s="1"/>
      <c r="G1535" s="1"/>
      <c r="H1535" s="1"/>
      <c r="I1535" s="1"/>
      <c r="J1535" s="1"/>
      <c r="K1535" s="1"/>
      <c r="L1535" s="1"/>
      <c r="M1535" s="1"/>
      <c r="N1535" s="1"/>
      <c r="O1535" s="1"/>
      <c r="P1535" s="1"/>
      <c r="Q1535" s="1"/>
    </row>
    <row r="1536" spans="1:17" x14ac:dyDescent="0.35">
      <c r="A1536" s="1"/>
      <c r="B1536" s="1"/>
      <c r="C1536" s="1"/>
      <c r="D1536" s="1"/>
      <c r="E1536" s="1"/>
      <c r="F1536" s="1"/>
      <c r="G1536" s="1"/>
      <c r="H1536" s="1"/>
      <c r="I1536" s="1"/>
      <c r="J1536" s="1"/>
      <c r="K1536" s="1"/>
      <c r="L1536" s="1"/>
      <c r="M1536" s="1"/>
      <c r="N1536" s="1"/>
      <c r="O1536" s="1"/>
      <c r="P1536" s="1"/>
      <c r="Q1536" s="1"/>
    </row>
    <row r="1537" spans="1:17" x14ac:dyDescent="0.35">
      <c r="A1537" s="1"/>
      <c r="B1537" s="1"/>
      <c r="C1537" s="1"/>
      <c r="D1537" s="1"/>
      <c r="E1537" s="1"/>
      <c r="F1537" s="1"/>
      <c r="G1537" s="1"/>
      <c r="H1537" s="1"/>
      <c r="I1537" s="1"/>
      <c r="J1537" s="1"/>
      <c r="K1537" s="1"/>
      <c r="L1537" s="1"/>
      <c r="M1537" s="1"/>
      <c r="N1537" s="1"/>
      <c r="O1537" s="1"/>
      <c r="P1537" s="1"/>
      <c r="Q1537" s="1"/>
    </row>
    <row r="1538" spans="1:17" x14ac:dyDescent="0.35">
      <c r="A1538" s="1"/>
      <c r="B1538" s="1"/>
      <c r="C1538" s="1"/>
      <c r="D1538" s="1"/>
      <c r="E1538" s="1"/>
      <c r="F1538" s="1"/>
      <c r="G1538" s="1"/>
      <c r="H1538" s="1"/>
      <c r="I1538" s="1"/>
      <c r="J1538" s="1"/>
      <c r="K1538" s="1"/>
      <c r="L1538" s="1"/>
      <c r="M1538" s="1"/>
      <c r="N1538" s="1"/>
      <c r="O1538" s="1"/>
      <c r="P1538" s="1"/>
      <c r="Q1538" s="1"/>
    </row>
    <row r="1539" spans="1:17" x14ac:dyDescent="0.35">
      <c r="A1539" s="1"/>
      <c r="B1539" s="1"/>
      <c r="C1539" s="1"/>
      <c r="D1539" s="1"/>
      <c r="E1539" s="1"/>
      <c r="F1539" s="1"/>
      <c r="G1539" s="1"/>
      <c r="H1539" s="1"/>
      <c r="I1539" s="1"/>
      <c r="J1539" s="1"/>
      <c r="K1539" s="1"/>
      <c r="L1539" s="1"/>
      <c r="M1539" s="1"/>
      <c r="N1539" s="1"/>
      <c r="O1539" s="1"/>
      <c r="P1539" s="1"/>
      <c r="Q1539" s="1"/>
    </row>
    <row r="1540" spans="1:17" x14ac:dyDescent="0.35">
      <c r="A1540" s="1"/>
      <c r="B1540" s="1"/>
      <c r="C1540" s="1"/>
      <c r="D1540" s="1"/>
      <c r="E1540" s="1"/>
      <c r="F1540" s="1"/>
      <c r="G1540" s="1"/>
      <c r="H1540" s="1"/>
      <c r="I1540" s="1"/>
      <c r="J1540" s="1"/>
      <c r="K1540" s="1"/>
      <c r="L1540" s="1"/>
      <c r="M1540" s="1"/>
      <c r="N1540" s="1"/>
      <c r="O1540" s="1"/>
      <c r="P1540" s="1"/>
      <c r="Q1540" s="1"/>
    </row>
    <row r="1541" spans="1:17" x14ac:dyDescent="0.35">
      <c r="A1541" s="1"/>
      <c r="B1541" s="1"/>
      <c r="C1541" s="1"/>
      <c r="D1541" s="1"/>
      <c r="E1541" s="1"/>
      <c r="F1541" s="1"/>
      <c r="G1541" s="1"/>
      <c r="H1541" s="1"/>
      <c r="I1541" s="1"/>
      <c r="J1541" s="1"/>
      <c r="K1541" s="1"/>
      <c r="L1541" s="1"/>
      <c r="M1541" s="1"/>
      <c r="N1541" s="1"/>
      <c r="O1541" s="1"/>
      <c r="P1541" s="1"/>
      <c r="Q1541" s="1"/>
    </row>
    <row r="1542" spans="1:17" x14ac:dyDescent="0.35">
      <c r="A1542" s="1"/>
      <c r="B1542" s="1"/>
      <c r="C1542" s="1"/>
      <c r="D1542" s="1"/>
      <c r="E1542" s="1"/>
      <c r="F1542" s="1"/>
      <c r="G1542" s="1"/>
      <c r="H1542" s="1"/>
      <c r="I1542" s="1"/>
      <c r="J1542" s="1"/>
      <c r="K1542" s="1"/>
      <c r="L1542" s="1"/>
      <c r="M1542" s="1"/>
      <c r="N1542" s="1"/>
      <c r="O1542" s="1"/>
      <c r="P1542" s="1"/>
      <c r="Q1542" s="1"/>
    </row>
    <row r="1543" spans="1:17" x14ac:dyDescent="0.35">
      <c r="A1543" s="1"/>
      <c r="B1543" s="1"/>
      <c r="C1543" s="1"/>
      <c r="D1543" s="1"/>
      <c r="E1543" s="1"/>
      <c r="F1543" s="1"/>
      <c r="G1543" s="1"/>
      <c r="H1543" s="1"/>
      <c r="I1543" s="1"/>
      <c r="J1543" s="1"/>
      <c r="K1543" s="1"/>
      <c r="L1543" s="1"/>
      <c r="M1543" s="1"/>
      <c r="N1543" s="1"/>
      <c r="O1543" s="1"/>
      <c r="P1543" s="1"/>
      <c r="Q1543" s="1"/>
    </row>
    <row r="1544" spans="1:17" x14ac:dyDescent="0.35">
      <c r="A1544" s="1"/>
      <c r="B1544" s="1"/>
      <c r="C1544" s="1"/>
      <c r="D1544" s="1"/>
      <c r="E1544" s="1"/>
      <c r="F1544" s="1"/>
      <c r="G1544" s="1"/>
      <c r="H1544" s="1"/>
      <c r="I1544" s="1"/>
      <c r="J1544" s="1"/>
      <c r="K1544" s="1"/>
      <c r="L1544" s="1"/>
      <c r="M1544" s="1"/>
      <c r="N1544" s="1"/>
      <c r="O1544" s="1"/>
      <c r="P1544" s="1"/>
      <c r="Q1544" s="1"/>
    </row>
    <row r="1545" spans="1:17" x14ac:dyDescent="0.35">
      <c r="A1545" s="1"/>
      <c r="B1545" s="1"/>
      <c r="C1545" s="1"/>
      <c r="D1545" s="1"/>
      <c r="E1545" s="1"/>
      <c r="F1545" s="1"/>
      <c r="G1545" s="1"/>
      <c r="H1545" s="1"/>
      <c r="I1545" s="1"/>
      <c r="J1545" s="1"/>
      <c r="K1545" s="1"/>
      <c r="L1545" s="1"/>
      <c r="M1545" s="1"/>
      <c r="N1545" s="1"/>
      <c r="O1545" s="1"/>
      <c r="P1545" s="1"/>
      <c r="Q1545" s="1"/>
    </row>
    <row r="1546" spans="1:17" x14ac:dyDescent="0.35">
      <c r="A1546" s="1"/>
      <c r="B1546" s="1"/>
      <c r="C1546" s="1"/>
      <c r="D1546" s="1"/>
      <c r="E1546" s="1"/>
      <c r="F1546" s="1"/>
      <c r="G1546" s="1"/>
      <c r="H1546" s="1"/>
      <c r="I1546" s="1"/>
      <c r="J1546" s="1"/>
      <c r="K1546" s="1"/>
      <c r="L1546" s="1"/>
      <c r="M1546" s="1"/>
      <c r="N1546" s="1"/>
      <c r="O1546" s="1"/>
      <c r="P1546" s="1"/>
      <c r="Q1546" s="1"/>
    </row>
    <row r="1547" spans="1:17" x14ac:dyDescent="0.35">
      <c r="A1547" s="1"/>
      <c r="B1547" s="1"/>
      <c r="C1547" s="1"/>
      <c r="D1547" s="1"/>
      <c r="E1547" s="1"/>
      <c r="F1547" s="1"/>
      <c r="G1547" s="1"/>
      <c r="H1547" s="1"/>
      <c r="I1547" s="1"/>
      <c r="J1547" s="1"/>
      <c r="K1547" s="1"/>
      <c r="L1547" s="1"/>
      <c r="M1547" s="1"/>
      <c r="N1547" s="1"/>
      <c r="O1547" s="1"/>
      <c r="P1547" s="1"/>
      <c r="Q1547" s="1"/>
    </row>
    <row r="1548" spans="1:17" x14ac:dyDescent="0.35">
      <c r="A1548" s="1"/>
      <c r="B1548" s="1"/>
      <c r="C1548" s="1"/>
      <c r="D1548" s="1"/>
      <c r="E1548" s="1"/>
      <c r="F1548" s="1"/>
      <c r="G1548" s="1"/>
      <c r="H1548" s="1"/>
      <c r="I1548" s="1"/>
      <c r="J1548" s="1"/>
      <c r="K1548" s="1"/>
      <c r="L1548" s="1"/>
      <c r="M1548" s="1"/>
      <c r="N1548" s="1"/>
      <c r="O1548" s="1"/>
      <c r="P1548" s="1"/>
      <c r="Q1548" s="1"/>
    </row>
    <row r="1549" spans="1:17" x14ac:dyDescent="0.35">
      <c r="A1549" s="1"/>
      <c r="B1549" s="1"/>
      <c r="C1549" s="1"/>
      <c r="D1549" s="1"/>
      <c r="E1549" s="1"/>
      <c r="F1549" s="1"/>
      <c r="G1549" s="1"/>
      <c r="H1549" s="1"/>
      <c r="I1549" s="1"/>
      <c r="J1549" s="1"/>
      <c r="K1549" s="1"/>
      <c r="L1549" s="1"/>
      <c r="M1549" s="1"/>
      <c r="N1549" s="1"/>
      <c r="O1549" s="1"/>
      <c r="P1549" s="1"/>
      <c r="Q1549" s="1"/>
    </row>
    <row r="1550" spans="1:17" x14ac:dyDescent="0.35">
      <c r="A1550" s="1"/>
      <c r="B1550" s="1"/>
      <c r="C1550" s="1"/>
      <c r="D1550" s="1"/>
      <c r="E1550" s="1"/>
      <c r="F1550" s="1"/>
      <c r="G1550" s="1"/>
      <c r="H1550" s="1"/>
      <c r="I1550" s="1"/>
      <c r="J1550" s="1"/>
      <c r="K1550" s="1"/>
      <c r="L1550" s="1"/>
      <c r="M1550" s="1"/>
      <c r="N1550" s="1"/>
      <c r="O1550" s="1"/>
      <c r="P1550" s="1"/>
      <c r="Q1550" s="1"/>
    </row>
    <row r="1551" spans="1:17" x14ac:dyDescent="0.35">
      <c r="A1551" s="1"/>
      <c r="B1551" s="1"/>
      <c r="C1551" s="1"/>
      <c r="D1551" s="1"/>
      <c r="E1551" s="1"/>
      <c r="F1551" s="1"/>
      <c r="G1551" s="1"/>
      <c r="H1551" s="1"/>
      <c r="I1551" s="1"/>
      <c r="J1551" s="1"/>
      <c r="K1551" s="1"/>
      <c r="L1551" s="1"/>
      <c r="M1551" s="1"/>
      <c r="N1551" s="1"/>
      <c r="O1551" s="1"/>
      <c r="P1551" s="1"/>
      <c r="Q1551" s="1"/>
    </row>
    <row r="1552" spans="1:17" x14ac:dyDescent="0.35">
      <c r="A1552" s="1"/>
      <c r="B1552" s="1"/>
      <c r="C1552" s="1"/>
      <c r="D1552" s="1"/>
      <c r="E1552" s="1"/>
      <c r="F1552" s="1"/>
      <c r="G1552" s="1"/>
      <c r="H1552" s="1"/>
      <c r="I1552" s="1"/>
      <c r="J1552" s="1"/>
      <c r="K1552" s="1"/>
      <c r="L1552" s="1"/>
      <c r="M1552" s="1"/>
      <c r="N1552" s="1"/>
      <c r="O1552" s="1"/>
      <c r="P1552" s="1"/>
      <c r="Q1552" s="1"/>
    </row>
    <row r="1553" spans="1:17" x14ac:dyDescent="0.35">
      <c r="A1553" s="1"/>
      <c r="B1553" s="1"/>
      <c r="C1553" s="1"/>
      <c r="D1553" s="1"/>
      <c r="E1553" s="1"/>
      <c r="F1553" s="1"/>
      <c r="G1553" s="1"/>
      <c r="H1553" s="1"/>
      <c r="I1553" s="1"/>
      <c r="J1553" s="1"/>
      <c r="K1553" s="1"/>
      <c r="L1553" s="1"/>
      <c r="M1553" s="1"/>
      <c r="N1553" s="1"/>
      <c r="O1553" s="1"/>
      <c r="P1553" s="1"/>
      <c r="Q1553" s="1"/>
    </row>
    <row r="1554" spans="1:17" x14ac:dyDescent="0.35">
      <c r="A1554" s="1"/>
      <c r="B1554" s="1"/>
      <c r="C1554" s="1"/>
      <c r="D1554" s="1"/>
      <c r="E1554" s="1"/>
      <c r="F1554" s="1"/>
      <c r="G1554" s="1"/>
      <c r="H1554" s="1"/>
      <c r="I1554" s="1"/>
      <c r="J1554" s="1"/>
      <c r="K1554" s="1"/>
      <c r="L1554" s="1"/>
      <c r="M1554" s="1"/>
      <c r="N1554" s="1"/>
      <c r="O1554" s="1"/>
      <c r="P1554" s="1"/>
      <c r="Q1554" s="1"/>
    </row>
    <row r="1555" spans="1:17" x14ac:dyDescent="0.35">
      <c r="A1555" s="1"/>
      <c r="B1555" s="1"/>
      <c r="C1555" s="1"/>
      <c r="D1555" s="1"/>
      <c r="E1555" s="1"/>
      <c r="F1555" s="1"/>
      <c r="G1555" s="1"/>
      <c r="H1555" s="1"/>
      <c r="I1555" s="1"/>
      <c r="J1555" s="1"/>
      <c r="K1555" s="1"/>
      <c r="L1555" s="1"/>
      <c r="M1555" s="1"/>
      <c r="N1555" s="1"/>
      <c r="O1555" s="1"/>
      <c r="P1555" s="1"/>
      <c r="Q1555" s="1"/>
    </row>
    <row r="1556" spans="1:17" x14ac:dyDescent="0.35">
      <c r="A1556" s="1"/>
      <c r="B1556" s="1"/>
      <c r="C1556" s="1"/>
      <c r="D1556" s="1"/>
      <c r="E1556" s="1"/>
      <c r="F1556" s="1"/>
      <c r="G1556" s="1"/>
      <c r="H1556" s="1"/>
      <c r="I1556" s="1"/>
      <c r="J1556" s="1"/>
      <c r="K1556" s="1"/>
      <c r="L1556" s="1"/>
      <c r="M1556" s="1"/>
      <c r="N1556" s="1"/>
      <c r="O1556" s="1"/>
      <c r="P1556" s="1"/>
      <c r="Q1556" s="1"/>
    </row>
    <row r="1557" spans="1:17" x14ac:dyDescent="0.35">
      <c r="A1557" s="1"/>
      <c r="B1557" s="1"/>
      <c r="C1557" s="1"/>
      <c r="D1557" s="1"/>
      <c r="E1557" s="1"/>
      <c r="F1557" s="1"/>
      <c r="G1557" s="1"/>
      <c r="H1557" s="1"/>
      <c r="I1557" s="1"/>
      <c r="J1557" s="1"/>
      <c r="K1557" s="1"/>
      <c r="L1557" s="1"/>
      <c r="M1557" s="1"/>
      <c r="N1557" s="1"/>
      <c r="O1557" s="1"/>
      <c r="P1557" s="1"/>
      <c r="Q1557" s="1"/>
    </row>
    <row r="1558" spans="1:17" x14ac:dyDescent="0.35">
      <c r="A1558" s="1"/>
      <c r="B1558" s="1"/>
      <c r="C1558" s="1"/>
      <c r="D1558" s="1"/>
      <c r="E1558" s="1"/>
      <c r="F1558" s="1"/>
      <c r="G1558" s="1"/>
      <c r="H1558" s="1"/>
      <c r="I1558" s="1"/>
      <c r="J1558" s="1"/>
      <c r="K1558" s="1"/>
      <c r="L1558" s="1"/>
      <c r="M1558" s="1"/>
      <c r="N1558" s="1"/>
      <c r="O1558" s="1"/>
      <c r="P1558" s="1"/>
      <c r="Q1558" s="1"/>
    </row>
    <row r="1559" spans="1:17" x14ac:dyDescent="0.35">
      <c r="A1559" s="1"/>
      <c r="B1559" s="1"/>
      <c r="C1559" s="1"/>
      <c r="D1559" s="1"/>
      <c r="E1559" s="1"/>
      <c r="F1559" s="1"/>
      <c r="G1559" s="1"/>
      <c r="H1559" s="1"/>
      <c r="I1559" s="1"/>
      <c r="J1559" s="1"/>
      <c r="K1559" s="1"/>
      <c r="L1559" s="1"/>
      <c r="M1559" s="1"/>
      <c r="N1559" s="1"/>
      <c r="O1559" s="1"/>
      <c r="P1559" s="1"/>
      <c r="Q1559" s="1"/>
    </row>
    <row r="1560" spans="1:17" x14ac:dyDescent="0.35">
      <c r="A1560" s="1"/>
      <c r="B1560" s="1"/>
      <c r="C1560" s="1"/>
      <c r="D1560" s="1"/>
      <c r="E1560" s="1"/>
      <c r="F1560" s="1"/>
      <c r="G1560" s="1"/>
      <c r="H1560" s="1"/>
      <c r="I1560" s="1"/>
      <c r="J1560" s="1"/>
      <c r="K1560" s="1"/>
      <c r="L1560" s="1"/>
      <c r="M1560" s="1"/>
      <c r="N1560" s="1"/>
      <c r="O1560" s="1"/>
      <c r="P1560" s="1"/>
      <c r="Q1560" s="1"/>
    </row>
    <row r="1561" spans="1:17" x14ac:dyDescent="0.35">
      <c r="A1561" s="1"/>
      <c r="B1561" s="1"/>
      <c r="C1561" s="1"/>
      <c r="D1561" s="1"/>
      <c r="E1561" s="1"/>
      <c r="F1561" s="1"/>
      <c r="G1561" s="1"/>
      <c r="H1561" s="1"/>
      <c r="I1561" s="1"/>
      <c r="J1561" s="1"/>
      <c r="K1561" s="1"/>
      <c r="L1561" s="1"/>
      <c r="M1561" s="1"/>
      <c r="N1561" s="1"/>
      <c r="O1561" s="1"/>
      <c r="P1561" s="1"/>
      <c r="Q1561" s="1"/>
    </row>
    <row r="1562" spans="1:17" x14ac:dyDescent="0.35">
      <c r="A1562" s="1"/>
      <c r="B1562" s="1"/>
      <c r="C1562" s="1"/>
      <c r="D1562" s="1"/>
      <c r="E1562" s="1"/>
      <c r="F1562" s="1"/>
      <c r="G1562" s="1"/>
      <c r="H1562" s="1"/>
      <c r="I1562" s="1"/>
      <c r="J1562" s="1"/>
      <c r="K1562" s="1"/>
      <c r="L1562" s="1"/>
      <c r="M1562" s="1"/>
      <c r="N1562" s="1"/>
      <c r="O1562" s="1"/>
      <c r="P1562" s="1"/>
      <c r="Q1562" s="1"/>
    </row>
    <row r="1563" spans="1:17" x14ac:dyDescent="0.35">
      <c r="A1563" s="1"/>
      <c r="B1563" s="1"/>
      <c r="C1563" s="1"/>
      <c r="D1563" s="1"/>
      <c r="E1563" s="1"/>
      <c r="F1563" s="1"/>
      <c r="G1563" s="1"/>
      <c r="H1563" s="1"/>
      <c r="I1563" s="1"/>
      <c r="J1563" s="1"/>
      <c r="K1563" s="1"/>
      <c r="L1563" s="1"/>
      <c r="M1563" s="1"/>
      <c r="N1563" s="1"/>
      <c r="O1563" s="1"/>
      <c r="P1563" s="1"/>
      <c r="Q1563" s="1"/>
    </row>
    <row r="1564" spans="1:17" x14ac:dyDescent="0.35">
      <c r="A1564" s="1"/>
      <c r="B1564" s="1"/>
      <c r="C1564" s="1"/>
      <c r="D1564" s="1"/>
      <c r="E1564" s="1"/>
      <c r="F1564" s="1"/>
      <c r="G1564" s="1"/>
      <c r="H1564" s="1"/>
      <c r="I1564" s="1"/>
      <c r="J1564" s="1"/>
      <c r="K1564" s="1"/>
      <c r="L1564" s="1"/>
      <c r="M1564" s="1"/>
      <c r="N1564" s="1"/>
      <c r="O1564" s="1"/>
      <c r="P1564" s="1"/>
      <c r="Q1564" s="1"/>
    </row>
    <row r="1565" spans="1:17" x14ac:dyDescent="0.35">
      <c r="A1565" s="1"/>
      <c r="B1565" s="1"/>
      <c r="C1565" s="1"/>
      <c r="D1565" s="1"/>
      <c r="E1565" s="1"/>
      <c r="F1565" s="1"/>
      <c r="G1565" s="1"/>
      <c r="H1565" s="1"/>
      <c r="I1565" s="1"/>
      <c r="J1565" s="1"/>
      <c r="K1565" s="1"/>
      <c r="L1565" s="1"/>
      <c r="M1565" s="1"/>
      <c r="N1565" s="1"/>
      <c r="O1565" s="1"/>
      <c r="P1565" s="1"/>
      <c r="Q1565" s="1"/>
    </row>
    <row r="1566" spans="1:17" x14ac:dyDescent="0.35">
      <c r="A1566" s="1"/>
      <c r="B1566" s="1"/>
      <c r="C1566" s="1"/>
      <c r="D1566" s="1"/>
      <c r="E1566" s="1"/>
      <c r="F1566" s="1"/>
      <c r="G1566" s="1"/>
      <c r="H1566" s="1"/>
      <c r="I1566" s="1"/>
      <c r="J1566" s="1"/>
      <c r="K1566" s="1"/>
      <c r="L1566" s="1"/>
      <c r="M1566" s="1"/>
      <c r="N1566" s="1"/>
      <c r="O1566" s="1"/>
      <c r="P1566" s="1"/>
      <c r="Q1566" s="1"/>
    </row>
    <row r="1567" spans="1:17" x14ac:dyDescent="0.35">
      <c r="A1567" s="1"/>
      <c r="B1567" s="1"/>
      <c r="C1567" s="1"/>
      <c r="D1567" s="1"/>
      <c r="E1567" s="1"/>
      <c r="F1567" s="1"/>
      <c r="G1567" s="1"/>
      <c r="H1567" s="1"/>
      <c r="I1567" s="1"/>
      <c r="J1567" s="1"/>
      <c r="K1567" s="1"/>
      <c r="L1567" s="1"/>
      <c r="M1567" s="1"/>
      <c r="N1567" s="1"/>
      <c r="O1567" s="1"/>
      <c r="P1567" s="1"/>
      <c r="Q1567" s="1"/>
    </row>
    <row r="1568" spans="1:17" x14ac:dyDescent="0.35">
      <c r="A1568" s="1"/>
      <c r="B1568" s="1"/>
      <c r="C1568" s="1"/>
      <c r="D1568" s="1"/>
      <c r="E1568" s="1"/>
      <c r="F1568" s="1"/>
      <c r="G1568" s="1"/>
      <c r="H1568" s="1"/>
      <c r="I1568" s="1"/>
      <c r="J1568" s="1"/>
      <c r="K1568" s="1"/>
      <c r="L1568" s="1"/>
      <c r="M1568" s="1"/>
      <c r="N1568" s="1"/>
      <c r="O1568" s="1"/>
      <c r="P1568" s="1"/>
      <c r="Q1568" s="1"/>
    </row>
    <row r="1569" spans="1:17" x14ac:dyDescent="0.35">
      <c r="A1569" s="1"/>
      <c r="B1569" s="1"/>
      <c r="C1569" s="1"/>
      <c r="D1569" s="1"/>
      <c r="E1569" s="1"/>
      <c r="F1569" s="1"/>
      <c r="G1569" s="1"/>
      <c r="H1569" s="1"/>
      <c r="I1569" s="1"/>
      <c r="J1569" s="1"/>
      <c r="K1569" s="1"/>
      <c r="L1569" s="1"/>
      <c r="M1569" s="1"/>
      <c r="N1569" s="1"/>
      <c r="O1569" s="1"/>
      <c r="P1569" s="1"/>
      <c r="Q1569" s="1"/>
    </row>
    <row r="1570" spans="1:17" x14ac:dyDescent="0.35">
      <c r="A1570" s="1"/>
      <c r="B1570" s="1"/>
      <c r="C1570" s="1"/>
      <c r="D1570" s="1"/>
      <c r="E1570" s="1"/>
      <c r="F1570" s="1"/>
      <c r="G1570" s="1"/>
      <c r="H1570" s="1"/>
      <c r="I1570" s="1"/>
      <c r="J1570" s="1"/>
      <c r="K1570" s="1"/>
      <c r="L1570" s="1"/>
      <c r="M1570" s="1"/>
      <c r="N1570" s="1"/>
      <c r="O1570" s="1"/>
      <c r="P1570" s="1"/>
      <c r="Q1570" s="1"/>
    </row>
    <row r="1571" spans="1:17" x14ac:dyDescent="0.35">
      <c r="A1571" s="1"/>
      <c r="B1571" s="1"/>
      <c r="C1571" s="1"/>
      <c r="D1571" s="1"/>
      <c r="E1571" s="1"/>
      <c r="F1571" s="1"/>
      <c r="G1571" s="1"/>
      <c r="H1571" s="1"/>
      <c r="I1571" s="1"/>
      <c r="J1571" s="1"/>
      <c r="K1571" s="1"/>
      <c r="L1571" s="1"/>
      <c r="M1571" s="1"/>
      <c r="N1571" s="1"/>
      <c r="O1571" s="1"/>
      <c r="P1571" s="1"/>
      <c r="Q1571" s="1"/>
    </row>
    <row r="1572" spans="1:17" x14ac:dyDescent="0.35">
      <c r="A1572" s="1"/>
      <c r="B1572" s="1"/>
      <c r="C1572" s="1"/>
      <c r="D1572" s="1"/>
      <c r="E1572" s="1"/>
      <c r="F1572" s="1"/>
      <c r="G1572" s="1"/>
      <c r="H1572" s="1"/>
      <c r="I1572" s="1"/>
      <c r="J1572" s="1"/>
      <c r="K1572" s="1"/>
      <c r="L1572" s="1"/>
      <c r="M1572" s="1"/>
      <c r="N1572" s="1"/>
      <c r="O1572" s="1"/>
      <c r="P1572" s="1"/>
      <c r="Q1572" s="1"/>
    </row>
    <row r="1573" spans="1:17" x14ac:dyDescent="0.35">
      <c r="A1573" s="1"/>
      <c r="B1573" s="1"/>
      <c r="C1573" s="1"/>
      <c r="D1573" s="1"/>
      <c r="E1573" s="1"/>
      <c r="F1573" s="1"/>
      <c r="G1573" s="1"/>
      <c r="H1573" s="1"/>
      <c r="I1573" s="1"/>
      <c r="J1573" s="1"/>
      <c r="K1573" s="1"/>
      <c r="L1573" s="1"/>
      <c r="M1573" s="1"/>
      <c r="N1573" s="1"/>
      <c r="O1573" s="1"/>
      <c r="P1573" s="1"/>
      <c r="Q1573" s="1"/>
    </row>
    <row r="1574" spans="1:17" x14ac:dyDescent="0.35">
      <c r="A1574" s="1"/>
      <c r="B1574" s="1"/>
      <c r="C1574" s="1"/>
      <c r="D1574" s="1"/>
      <c r="E1574" s="1"/>
      <c r="F1574" s="1"/>
      <c r="G1574" s="1"/>
      <c r="H1574" s="1"/>
      <c r="I1574" s="1"/>
      <c r="J1574" s="1"/>
      <c r="K1574" s="1"/>
      <c r="L1574" s="1"/>
      <c r="M1574" s="1"/>
      <c r="N1574" s="1"/>
      <c r="O1574" s="1"/>
      <c r="P1574" s="1"/>
      <c r="Q1574" s="1"/>
    </row>
    <row r="1575" spans="1:17" x14ac:dyDescent="0.35">
      <c r="A1575" s="1"/>
      <c r="B1575" s="1"/>
      <c r="C1575" s="1"/>
      <c r="D1575" s="1"/>
      <c r="E1575" s="1"/>
      <c r="F1575" s="1"/>
      <c r="G1575" s="1"/>
      <c r="H1575" s="1"/>
      <c r="I1575" s="1"/>
      <c r="J1575" s="1"/>
      <c r="K1575" s="1"/>
      <c r="L1575" s="1"/>
      <c r="M1575" s="1"/>
      <c r="N1575" s="1"/>
      <c r="O1575" s="1"/>
      <c r="P1575" s="1"/>
      <c r="Q1575" s="1"/>
    </row>
    <row r="1576" spans="1:17" x14ac:dyDescent="0.35">
      <c r="A1576" s="1"/>
      <c r="B1576" s="1"/>
      <c r="C1576" s="1"/>
      <c r="D1576" s="1"/>
      <c r="E1576" s="1"/>
      <c r="F1576" s="1"/>
      <c r="G1576" s="1"/>
      <c r="H1576" s="1"/>
      <c r="I1576" s="1"/>
      <c r="J1576" s="1"/>
      <c r="K1576" s="1"/>
      <c r="L1576" s="1"/>
      <c r="M1576" s="1"/>
      <c r="N1576" s="1"/>
      <c r="O1576" s="1"/>
      <c r="P1576" s="1"/>
      <c r="Q1576" s="1"/>
    </row>
    <row r="1577" spans="1:17" x14ac:dyDescent="0.35">
      <c r="A1577" s="1"/>
      <c r="B1577" s="1"/>
      <c r="C1577" s="1"/>
      <c r="D1577" s="1"/>
      <c r="E1577" s="1"/>
      <c r="F1577" s="1"/>
      <c r="G1577" s="1"/>
      <c r="H1577" s="1"/>
      <c r="I1577" s="1"/>
      <c r="J1577" s="1"/>
      <c r="K1577" s="1"/>
      <c r="L1577" s="1"/>
      <c r="M1577" s="1"/>
      <c r="N1577" s="1"/>
      <c r="O1577" s="1"/>
      <c r="P1577" s="1"/>
      <c r="Q1577" s="1"/>
    </row>
    <row r="1578" spans="1:17" x14ac:dyDescent="0.35">
      <c r="A1578" s="1"/>
      <c r="B1578" s="1"/>
      <c r="C1578" s="1"/>
      <c r="D1578" s="1"/>
      <c r="E1578" s="1"/>
      <c r="F1578" s="1"/>
      <c r="G1578" s="1"/>
      <c r="H1578" s="1"/>
      <c r="I1578" s="1"/>
      <c r="J1578" s="1"/>
      <c r="K1578" s="1"/>
      <c r="L1578" s="1"/>
      <c r="M1578" s="1"/>
      <c r="N1578" s="1"/>
      <c r="O1578" s="1"/>
      <c r="P1578" s="1"/>
      <c r="Q1578" s="1"/>
    </row>
    <row r="1579" spans="1:17" x14ac:dyDescent="0.35">
      <c r="A1579" s="1"/>
      <c r="B1579" s="1"/>
      <c r="C1579" s="1"/>
      <c r="D1579" s="1"/>
      <c r="E1579" s="1"/>
      <c r="F1579" s="1"/>
      <c r="G1579" s="1"/>
      <c r="H1579" s="1"/>
      <c r="I1579" s="1"/>
      <c r="J1579" s="1"/>
      <c r="K1579" s="1"/>
      <c r="L1579" s="1"/>
      <c r="M1579" s="1"/>
      <c r="N1579" s="1"/>
      <c r="O1579" s="1"/>
      <c r="P1579" s="1"/>
      <c r="Q1579" s="1"/>
    </row>
    <row r="1580" spans="1:17" x14ac:dyDescent="0.35">
      <c r="A1580" s="1"/>
      <c r="B1580" s="1"/>
      <c r="C1580" s="1"/>
      <c r="D1580" s="1"/>
      <c r="E1580" s="1"/>
      <c r="F1580" s="1"/>
      <c r="G1580" s="1"/>
      <c r="H1580" s="1"/>
      <c r="I1580" s="1"/>
      <c r="J1580" s="1"/>
      <c r="K1580" s="1"/>
      <c r="L1580" s="1"/>
      <c r="M1580" s="1"/>
      <c r="N1580" s="1"/>
      <c r="O1580" s="1"/>
      <c r="P1580" s="1"/>
      <c r="Q1580" s="1"/>
    </row>
    <row r="1581" spans="1:17" x14ac:dyDescent="0.35">
      <c r="A1581" s="1"/>
      <c r="B1581" s="1"/>
      <c r="C1581" s="1"/>
      <c r="D1581" s="1"/>
      <c r="E1581" s="1"/>
      <c r="F1581" s="1"/>
      <c r="G1581" s="1"/>
      <c r="H1581" s="1"/>
      <c r="I1581" s="1"/>
      <c r="J1581" s="1"/>
      <c r="K1581" s="1"/>
      <c r="L1581" s="1"/>
      <c r="M1581" s="1"/>
      <c r="N1581" s="1"/>
      <c r="O1581" s="1"/>
      <c r="P1581" s="1"/>
      <c r="Q1581" s="1"/>
    </row>
    <row r="1582" spans="1:17" x14ac:dyDescent="0.35">
      <c r="A1582" s="1"/>
      <c r="B1582" s="1"/>
      <c r="C1582" s="1"/>
      <c r="D1582" s="1"/>
      <c r="E1582" s="1"/>
      <c r="F1582" s="1"/>
      <c r="G1582" s="1"/>
      <c r="H1582" s="1"/>
      <c r="I1582" s="1"/>
      <c r="J1582" s="1"/>
      <c r="K1582" s="1"/>
      <c r="L1582" s="1"/>
      <c r="M1582" s="1"/>
      <c r="N1582" s="1"/>
      <c r="O1582" s="1"/>
      <c r="P1582" s="1"/>
      <c r="Q1582" s="1"/>
    </row>
    <row r="1583" spans="1:17" x14ac:dyDescent="0.35">
      <c r="A1583" s="1"/>
      <c r="B1583" s="1"/>
      <c r="C1583" s="1"/>
      <c r="D1583" s="1"/>
      <c r="E1583" s="1"/>
      <c r="F1583" s="1"/>
      <c r="G1583" s="1"/>
      <c r="H1583" s="1"/>
      <c r="I1583" s="1"/>
      <c r="J1583" s="1"/>
      <c r="K1583" s="1"/>
      <c r="L1583" s="1"/>
      <c r="M1583" s="1"/>
      <c r="N1583" s="1"/>
      <c r="O1583" s="1"/>
      <c r="P1583" s="1"/>
      <c r="Q1583" s="1"/>
    </row>
    <row r="1584" spans="1:17" x14ac:dyDescent="0.35">
      <c r="A1584" s="1"/>
      <c r="B1584" s="1"/>
      <c r="C1584" s="1"/>
      <c r="D1584" s="1"/>
      <c r="E1584" s="1"/>
      <c r="F1584" s="1"/>
      <c r="G1584" s="1"/>
      <c r="H1584" s="1"/>
      <c r="I1584" s="1"/>
      <c r="J1584" s="1"/>
      <c r="K1584" s="1"/>
      <c r="L1584" s="1"/>
      <c r="M1584" s="1"/>
      <c r="N1584" s="1"/>
      <c r="O1584" s="1"/>
      <c r="P1584" s="1"/>
      <c r="Q1584" s="1"/>
    </row>
    <row r="1585" spans="1:17" x14ac:dyDescent="0.35">
      <c r="A1585" s="1"/>
      <c r="B1585" s="1"/>
      <c r="C1585" s="1"/>
      <c r="D1585" s="1"/>
      <c r="E1585" s="1"/>
      <c r="F1585" s="1"/>
      <c r="G1585" s="1"/>
      <c r="H1585" s="1"/>
      <c r="I1585" s="1"/>
      <c r="J1585" s="1"/>
      <c r="K1585" s="1"/>
      <c r="L1585" s="1"/>
      <c r="M1585" s="1"/>
      <c r="N1585" s="1"/>
      <c r="O1585" s="1"/>
      <c r="P1585" s="1"/>
      <c r="Q1585" s="1"/>
    </row>
    <row r="1586" spans="1:17" x14ac:dyDescent="0.35">
      <c r="A1586" s="1"/>
      <c r="B1586" s="1"/>
      <c r="C1586" s="1"/>
      <c r="D1586" s="1"/>
      <c r="E1586" s="1"/>
      <c r="F1586" s="1"/>
      <c r="G1586" s="1"/>
      <c r="H1586" s="1"/>
      <c r="I1586" s="1"/>
      <c r="J1586" s="1"/>
      <c r="K1586" s="1"/>
      <c r="L1586" s="1"/>
      <c r="M1586" s="1"/>
      <c r="N1586" s="1"/>
      <c r="O1586" s="1"/>
      <c r="P1586" s="1"/>
      <c r="Q1586" s="1"/>
    </row>
    <row r="1587" spans="1:17" x14ac:dyDescent="0.35">
      <c r="A1587" s="1"/>
      <c r="B1587" s="1"/>
      <c r="C1587" s="1"/>
      <c r="D1587" s="1"/>
      <c r="E1587" s="1"/>
      <c r="F1587" s="1"/>
      <c r="G1587" s="1"/>
      <c r="H1587" s="1"/>
      <c r="I1587" s="1"/>
      <c r="J1587" s="1"/>
      <c r="K1587" s="1"/>
      <c r="L1587" s="1"/>
      <c r="M1587" s="1"/>
      <c r="N1587" s="1"/>
      <c r="O1587" s="1"/>
      <c r="P1587" s="1"/>
      <c r="Q1587" s="1"/>
    </row>
    <row r="1588" spans="1:17" x14ac:dyDescent="0.35">
      <c r="A1588" s="1"/>
      <c r="B1588" s="1"/>
      <c r="C1588" s="1"/>
      <c r="D1588" s="1"/>
      <c r="E1588" s="1"/>
      <c r="F1588" s="1"/>
      <c r="G1588" s="1"/>
      <c r="H1588" s="1"/>
      <c r="I1588" s="1"/>
      <c r="J1588" s="1"/>
      <c r="K1588" s="1"/>
      <c r="L1588" s="1"/>
      <c r="M1588" s="1"/>
      <c r="N1588" s="1"/>
      <c r="O1588" s="1"/>
      <c r="P1588" s="1"/>
      <c r="Q1588" s="1"/>
    </row>
    <row r="1589" spans="1:17" x14ac:dyDescent="0.35">
      <c r="A1589" s="1"/>
      <c r="B1589" s="1"/>
      <c r="C1589" s="1"/>
      <c r="D1589" s="1"/>
      <c r="E1589" s="1"/>
      <c r="F1589" s="1"/>
      <c r="G1589" s="1"/>
      <c r="H1589" s="1"/>
      <c r="I1589" s="1"/>
      <c r="J1589" s="1"/>
      <c r="K1589" s="1"/>
      <c r="L1589" s="1"/>
      <c r="M1589" s="1"/>
      <c r="N1589" s="1"/>
      <c r="O1589" s="1"/>
      <c r="P1589" s="1"/>
      <c r="Q1589" s="1"/>
    </row>
    <row r="1590" spans="1:17" x14ac:dyDescent="0.35">
      <c r="A1590" s="1"/>
      <c r="B1590" s="1"/>
      <c r="C1590" s="1"/>
      <c r="D1590" s="1"/>
      <c r="E1590" s="1"/>
      <c r="F1590" s="1"/>
      <c r="G1590" s="1"/>
      <c r="H1590" s="1"/>
      <c r="I1590" s="1"/>
      <c r="J1590" s="1"/>
      <c r="K1590" s="1"/>
      <c r="L1590" s="1"/>
      <c r="M1590" s="1"/>
      <c r="N1590" s="1"/>
      <c r="O1590" s="1"/>
      <c r="P1590" s="1"/>
      <c r="Q1590" s="1"/>
    </row>
    <row r="1591" spans="1:17" x14ac:dyDescent="0.35">
      <c r="A1591" s="1"/>
      <c r="B1591" s="1"/>
      <c r="C1591" s="1"/>
      <c r="D1591" s="1"/>
      <c r="E1591" s="1"/>
      <c r="F1591" s="1"/>
      <c r="G1591" s="1"/>
      <c r="H1591" s="1"/>
      <c r="I1591" s="1"/>
      <c r="J1591" s="1"/>
      <c r="K1591" s="1"/>
      <c r="L1591" s="1"/>
      <c r="M1591" s="1"/>
      <c r="N1591" s="1"/>
      <c r="O1591" s="1"/>
      <c r="P1591" s="1"/>
      <c r="Q1591" s="1"/>
    </row>
    <row r="1592" spans="1:17" x14ac:dyDescent="0.35">
      <c r="A1592" s="1"/>
      <c r="B1592" s="1"/>
      <c r="C1592" s="1"/>
      <c r="D1592" s="1"/>
      <c r="E1592" s="1"/>
      <c r="F1592" s="1"/>
      <c r="G1592" s="1"/>
      <c r="H1592" s="1"/>
      <c r="I1592" s="1"/>
      <c r="J1592" s="1"/>
      <c r="K1592" s="1"/>
      <c r="L1592" s="1"/>
      <c r="M1592" s="1"/>
      <c r="N1592" s="1"/>
      <c r="O1592" s="1"/>
      <c r="P1592" s="1"/>
      <c r="Q1592" s="1"/>
    </row>
    <row r="1593" spans="1:17" x14ac:dyDescent="0.35">
      <c r="A1593" s="1"/>
      <c r="B1593" s="1"/>
      <c r="C1593" s="1"/>
      <c r="D1593" s="1"/>
      <c r="E1593" s="1"/>
      <c r="F1593" s="1"/>
      <c r="G1593" s="1"/>
      <c r="H1593" s="1"/>
      <c r="I1593" s="1"/>
      <c r="J1593" s="1"/>
      <c r="K1593" s="1"/>
      <c r="L1593" s="1"/>
      <c r="M1593" s="1"/>
      <c r="N1593" s="1"/>
      <c r="O1593" s="1"/>
      <c r="P1593" s="1"/>
      <c r="Q1593" s="1"/>
    </row>
    <row r="1594" spans="1:17" x14ac:dyDescent="0.35">
      <c r="A1594" s="1"/>
      <c r="B1594" s="1"/>
      <c r="C1594" s="1"/>
      <c r="D1594" s="1"/>
      <c r="E1594" s="1"/>
      <c r="F1594" s="1"/>
      <c r="G1594" s="1"/>
      <c r="H1594" s="1"/>
      <c r="I1594" s="1"/>
      <c r="J1594" s="1"/>
      <c r="K1594" s="1"/>
      <c r="L1594" s="1"/>
      <c r="M1594" s="1"/>
      <c r="N1594" s="1"/>
      <c r="O1594" s="1"/>
      <c r="P1594" s="1"/>
      <c r="Q1594" s="1"/>
    </row>
    <row r="1595" spans="1:17" x14ac:dyDescent="0.35">
      <c r="A1595" s="1"/>
      <c r="B1595" s="1"/>
      <c r="C1595" s="1"/>
      <c r="D1595" s="1"/>
      <c r="E1595" s="1"/>
      <c r="F1595" s="1"/>
      <c r="G1595" s="1"/>
      <c r="H1595" s="1"/>
      <c r="I1595" s="1"/>
      <c r="J1595" s="1"/>
      <c r="K1595" s="1"/>
      <c r="L1595" s="1"/>
      <c r="M1595" s="1"/>
      <c r="N1595" s="1"/>
      <c r="O1595" s="1"/>
      <c r="P1595" s="1"/>
      <c r="Q1595" s="1"/>
    </row>
    <row r="1596" spans="1:17" x14ac:dyDescent="0.35">
      <c r="A1596" s="1"/>
      <c r="B1596" s="1"/>
      <c r="C1596" s="1"/>
      <c r="D1596" s="1"/>
      <c r="E1596" s="1"/>
      <c r="F1596" s="1"/>
      <c r="G1596" s="1"/>
      <c r="H1596" s="1"/>
      <c r="I1596" s="1"/>
      <c r="J1596" s="1"/>
      <c r="K1596" s="1"/>
      <c r="L1596" s="1"/>
      <c r="M1596" s="1"/>
      <c r="N1596" s="1"/>
      <c r="O1596" s="1"/>
      <c r="P1596" s="1"/>
      <c r="Q1596" s="1"/>
    </row>
    <row r="1597" spans="1:17" x14ac:dyDescent="0.35">
      <c r="A1597" s="1"/>
      <c r="B1597" s="1"/>
      <c r="C1597" s="1"/>
      <c r="D1597" s="1"/>
      <c r="E1597" s="1"/>
      <c r="F1597" s="1"/>
      <c r="G1597" s="1"/>
      <c r="H1597" s="1"/>
      <c r="I1597" s="1"/>
      <c r="J1597" s="1"/>
      <c r="K1597" s="1"/>
      <c r="L1597" s="1"/>
      <c r="M1597" s="1"/>
      <c r="N1597" s="1"/>
      <c r="O1597" s="1"/>
      <c r="P1597" s="1"/>
      <c r="Q1597" s="1"/>
    </row>
    <row r="1598" spans="1:17" x14ac:dyDescent="0.35">
      <c r="A1598" s="1"/>
      <c r="B1598" s="1"/>
      <c r="C1598" s="1"/>
      <c r="D1598" s="1"/>
      <c r="E1598" s="1"/>
      <c r="F1598" s="1"/>
      <c r="G1598" s="1"/>
      <c r="H1598" s="1"/>
      <c r="I1598" s="1"/>
      <c r="J1598" s="1"/>
      <c r="K1598" s="1"/>
      <c r="L1598" s="1"/>
      <c r="M1598" s="1"/>
      <c r="N1598" s="1"/>
      <c r="O1598" s="1"/>
      <c r="P1598" s="1"/>
      <c r="Q1598" s="1"/>
    </row>
    <row r="1599" spans="1:17" x14ac:dyDescent="0.35">
      <c r="A1599" s="1"/>
      <c r="B1599" s="1"/>
      <c r="C1599" s="1"/>
      <c r="D1599" s="1"/>
      <c r="E1599" s="1"/>
      <c r="F1599" s="1"/>
      <c r="G1599" s="1"/>
      <c r="H1599" s="1"/>
      <c r="I1599" s="1"/>
      <c r="J1599" s="1"/>
      <c r="K1599" s="1"/>
      <c r="L1599" s="1"/>
      <c r="M1599" s="1"/>
      <c r="N1599" s="1"/>
      <c r="O1599" s="1"/>
      <c r="P1599" s="1"/>
      <c r="Q1599" s="1"/>
    </row>
    <row r="1600" spans="1:17" x14ac:dyDescent="0.35">
      <c r="A1600" s="1"/>
      <c r="B1600" s="1"/>
      <c r="C1600" s="1"/>
      <c r="D1600" s="1"/>
      <c r="E1600" s="1"/>
      <c r="F1600" s="1"/>
      <c r="G1600" s="1"/>
      <c r="H1600" s="1"/>
      <c r="I1600" s="1"/>
      <c r="J1600" s="1"/>
      <c r="K1600" s="1"/>
      <c r="L1600" s="1"/>
      <c r="M1600" s="1"/>
      <c r="N1600" s="1"/>
      <c r="O1600" s="1"/>
      <c r="P1600" s="1"/>
      <c r="Q1600" s="1"/>
    </row>
    <row r="1601" spans="1:17" x14ac:dyDescent="0.35">
      <c r="A1601" s="1"/>
      <c r="B1601" s="1"/>
      <c r="C1601" s="1"/>
      <c r="D1601" s="1"/>
      <c r="E1601" s="1"/>
      <c r="F1601" s="1"/>
      <c r="G1601" s="1"/>
      <c r="H1601" s="1"/>
      <c r="I1601" s="1"/>
      <c r="J1601" s="1"/>
      <c r="K1601" s="1"/>
      <c r="L1601" s="1"/>
      <c r="M1601" s="1"/>
      <c r="N1601" s="1"/>
      <c r="O1601" s="1"/>
      <c r="P1601" s="1"/>
      <c r="Q1601" s="1"/>
    </row>
    <row r="1602" spans="1:17" x14ac:dyDescent="0.35">
      <c r="A1602" s="1"/>
      <c r="B1602" s="1"/>
      <c r="C1602" s="1"/>
      <c r="D1602" s="1"/>
      <c r="E1602" s="1"/>
      <c r="F1602" s="1"/>
      <c r="G1602" s="1"/>
      <c r="H1602" s="1"/>
      <c r="I1602" s="1"/>
      <c r="J1602" s="1"/>
      <c r="K1602" s="1"/>
      <c r="L1602" s="1"/>
      <c r="M1602" s="1"/>
      <c r="N1602" s="1"/>
      <c r="O1602" s="1"/>
      <c r="P1602" s="1"/>
      <c r="Q1602" s="1"/>
    </row>
    <row r="1603" spans="1:17" x14ac:dyDescent="0.35">
      <c r="A1603" s="1"/>
      <c r="B1603" s="1"/>
      <c r="C1603" s="1"/>
      <c r="D1603" s="1"/>
      <c r="E1603" s="1"/>
      <c r="F1603" s="1"/>
      <c r="G1603" s="1"/>
      <c r="H1603" s="1"/>
      <c r="I1603" s="1"/>
      <c r="J1603" s="1"/>
      <c r="K1603" s="1"/>
      <c r="L1603" s="1"/>
      <c r="M1603" s="1"/>
      <c r="N1603" s="1"/>
      <c r="O1603" s="1"/>
      <c r="P1603" s="1"/>
      <c r="Q1603" s="1"/>
    </row>
    <row r="1604" spans="1:17" x14ac:dyDescent="0.35">
      <c r="A1604" s="1"/>
      <c r="B1604" s="1"/>
      <c r="C1604" s="1"/>
      <c r="D1604" s="1"/>
      <c r="E1604" s="1"/>
      <c r="F1604" s="1"/>
      <c r="G1604" s="1"/>
      <c r="H1604" s="1"/>
      <c r="I1604" s="1"/>
      <c r="J1604" s="1"/>
      <c r="K1604" s="1"/>
      <c r="L1604" s="1"/>
      <c r="M1604" s="1"/>
      <c r="N1604" s="1"/>
      <c r="O1604" s="1"/>
      <c r="P1604" s="1"/>
      <c r="Q1604" s="1"/>
    </row>
    <row r="1605" spans="1:17" x14ac:dyDescent="0.35">
      <c r="A1605" s="1"/>
      <c r="B1605" s="1"/>
      <c r="C1605" s="1"/>
      <c r="D1605" s="1"/>
      <c r="E1605" s="1"/>
      <c r="F1605" s="1"/>
      <c r="G1605" s="1"/>
      <c r="H1605" s="1"/>
      <c r="I1605" s="1"/>
      <c r="J1605" s="1"/>
      <c r="K1605" s="1"/>
      <c r="L1605" s="1"/>
      <c r="M1605" s="1"/>
      <c r="N1605" s="1"/>
      <c r="O1605" s="1"/>
      <c r="P1605" s="1"/>
      <c r="Q1605" s="1"/>
    </row>
    <row r="1606" spans="1:17" x14ac:dyDescent="0.35">
      <c r="A1606" s="1"/>
      <c r="B1606" s="1"/>
      <c r="C1606" s="1"/>
      <c r="D1606" s="1"/>
      <c r="E1606" s="1"/>
      <c r="F1606" s="1"/>
      <c r="G1606" s="1"/>
      <c r="H1606" s="1"/>
      <c r="I1606" s="1"/>
      <c r="J1606" s="1"/>
      <c r="K1606" s="1"/>
      <c r="L1606" s="1"/>
      <c r="M1606" s="1"/>
      <c r="N1606" s="1"/>
      <c r="O1606" s="1"/>
      <c r="P1606" s="1"/>
      <c r="Q1606" s="1"/>
    </row>
    <row r="1607" spans="1:17" x14ac:dyDescent="0.35">
      <c r="A1607" s="1"/>
      <c r="B1607" s="1"/>
      <c r="C1607" s="1"/>
      <c r="D1607" s="1"/>
      <c r="E1607" s="1"/>
      <c r="F1607" s="1"/>
      <c r="G1607" s="1"/>
      <c r="H1607" s="1"/>
      <c r="I1607" s="1"/>
      <c r="J1607" s="1"/>
      <c r="K1607" s="1"/>
      <c r="L1607" s="1"/>
      <c r="M1607" s="1"/>
      <c r="N1607" s="1"/>
      <c r="O1607" s="1"/>
      <c r="P1607" s="1"/>
      <c r="Q1607" s="1"/>
    </row>
  </sheetData>
  <sheetProtection algorithmName="SHA-512" hashValue="VF/XKeuQUR9azymh8FO7ps+8u0DIQN9jzmQ8tdzthc9qD0htidPfCH27MloXI7VEWHGMk3R8OtjLOvANyvYj0g==" saltValue="QKcHbj9Tw6/pD2+K93VOkQ==" spinCount="100000" sheet="1" objects="1" scenarios="1"/>
  <mergeCells count="4">
    <mergeCell ref="A19:K19"/>
    <mergeCell ref="E23:K23"/>
    <mergeCell ref="E25:K25"/>
    <mergeCell ref="E27:K27"/>
  </mergeCells>
  <dataValidations count="1">
    <dataValidation type="list" showErrorMessage="1" sqref="B31 B33 B35 B37" xr:uid="{00000000-0002-0000-1F00-000000000000}">
      <formula1>X</formula1>
    </dataValidation>
  </dataValidations>
  <pageMargins left="0.5" right="0.25" top="0.75" bottom="0.75" header="0.3" footer="0.3"/>
  <pageSetup orientation="portrait" r:id="rId1"/>
  <headerFooter>
    <oddFooter>&amp;L&amp;10&amp;A&amp;C&amp;10Page &amp;P/&amp;N&amp;R&amp;10 2025 Consolidated Application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19712e-bddb-476c-afb6-46c687049b10">
      <Terms xmlns="http://schemas.microsoft.com/office/infopath/2007/PartnerControls"/>
    </lcf76f155ced4ddcb4097134ff3c332f>
    <Comments xmlns="d219712e-bddb-476c-afb6-46c687049b10" xsi:nil="true"/>
    <TaxCatchAll xmlns="4494cc7c-873d-4c80-9650-25ed479db56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CB46FB27E7EE4A88E6E0A48960E8CD" ma:contentTypeVersion="17" ma:contentTypeDescription="Create a new document." ma:contentTypeScope="" ma:versionID="03ec17488ba91c14af8d7958eb3e094a">
  <xsd:schema xmlns:xsd="http://www.w3.org/2001/XMLSchema" xmlns:xs="http://www.w3.org/2001/XMLSchema" xmlns:p="http://schemas.microsoft.com/office/2006/metadata/properties" xmlns:ns2="d219712e-bddb-476c-afb6-46c687049b10" xmlns:ns3="4494cc7c-873d-4c80-9650-25ed479db56e" xmlns:ns4="3689cc9e-a6de-4c01-bfc3-9404219882a3" targetNamespace="http://schemas.microsoft.com/office/2006/metadata/properties" ma:root="true" ma:fieldsID="c06af6c7b9e8b38f75cd68c1b5c534ee" ns2:_="" ns3:_="" ns4:_="">
    <xsd:import namespace="d219712e-bddb-476c-afb6-46c687049b10"/>
    <xsd:import namespace="4494cc7c-873d-4c80-9650-25ed479db56e"/>
    <xsd:import namespace="3689cc9e-a6de-4c01-bfc3-9404219882a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4:SharedWithUsers" minOccurs="0"/>
                <xsd:element ref="ns4:SharedWithDetail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9712e-bddb-476c-afb6-46c687049b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Comments" ma:index="22" nillable="true" ma:displayName="Comments" ma:format="Dropdown"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94cc7c-873d-4c80-9650-25ed479db56e"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45f6509-96f7-4aad-8e21-b6643fd74b83}" ma:internalName="TaxCatchAll" ma:showField="CatchAllData" ma:web="3689cc9e-a6de-4c01-bfc3-9404219882a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89cc9e-a6de-4c01-bfc3-9404219882a3"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E67D5D-D415-47F5-B08D-80BE7BA3EC0E}">
  <ds:schemaRefs>
    <ds:schemaRef ds:uri="http://schemas.microsoft.com/office/2006/metadata/properties"/>
    <ds:schemaRef ds:uri="http://schemas.microsoft.com/office/infopath/2007/PartnerControls"/>
    <ds:schemaRef ds:uri="d219712e-bddb-476c-afb6-46c687049b10"/>
    <ds:schemaRef ds:uri="4494cc7c-873d-4c80-9650-25ed479db56e"/>
  </ds:schemaRefs>
</ds:datastoreItem>
</file>

<file path=customXml/itemProps2.xml><?xml version="1.0" encoding="utf-8"?>
<ds:datastoreItem xmlns:ds="http://schemas.openxmlformats.org/officeDocument/2006/customXml" ds:itemID="{982D3468-BB88-43A3-AD28-DAD55BBAA022}">
  <ds:schemaRefs>
    <ds:schemaRef ds:uri="http://schemas.microsoft.com/sharepoint/v3/contenttype/forms"/>
  </ds:schemaRefs>
</ds:datastoreItem>
</file>

<file path=customXml/itemProps3.xml><?xml version="1.0" encoding="utf-8"?>
<ds:datastoreItem xmlns:ds="http://schemas.openxmlformats.org/officeDocument/2006/customXml" ds:itemID="{B7DE024E-3D47-4CA0-96FA-70D53A8E1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19712e-bddb-476c-afb6-46c687049b10"/>
    <ds:schemaRef ds:uri="4494cc7c-873d-4c80-9650-25ed479db56e"/>
    <ds:schemaRef ds:uri="3689cc9e-a6de-4c01-bfc3-940421988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37</vt:i4>
      </vt:variant>
    </vt:vector>
  </HeadingPairs>
  <TitlesOfParts>
    <vt:vector size="79" baseType="lpstr">
      <vt:lpstr>Application Cover Letter</vt:lpstr>
      <vt:lpstr>Solar Water Heating Letter</vt:lpstr>
      <vt:lpstr>Financing Programs</vt:lpstr>
      <vt:lpstr>Fee Schedule</vt:lpstr>
      <vt:lpstr>Schedule of Important Events</vt:lpstr>
      <vt:lpstr>Application Submittal</vt:lpstr>
      <vt:lpstr>Instructions</vt:lpstr>
      <vt:lpstr>Area Measurement Guidance</vt:lpstr>
      <vt:lpstr>Application Receipt&amp;Invoice</vt:lpstr>
      <vt:lpstr>Application &amp; Input</vt:lpstr>
      <vt:lpstr>Names(DNU)</vt:lpstr>
      <vt:lpstr>A-Financing Sources</vt:lpstr>
      <vt:lpstr>B-Project Budget</vt:lpstr>
      <vt:lpstr>B2-Bond Issuance</vt:lpstr>
      <vt:lpstr>B1-Rehab Cost</vt:lpstr>
      <vt:lpstr>B3-Developer Fee</vt:lpstr>
      <vt:lpstr>B4-Budget Thresh</vt:lpstr>
      <vt:lpstr>B5-Sitework Breakdown</vt:lpstr>
      <vt:lpstr>B6-Vertical Breakdown</vt:lpstr>
      <vt:lpstr>C-Disbursement &amp; Funding</vt:lpstr>
      <vt:lpstr>D1-Hist I&amp;E(DNU)</vt:lpstr>
      <vt:lpstr>D-Operating Budget</vt:lpstr>
      <vt:lpstr>D1-Operating Subsidy Calc</vt:lpstr>
      <vt:lpstr>E-Multi-Year Budget</vt:lpstr>
      <vt:lpstr>F-LIHTC Basis &amp; Calc</vt:lpstr>
      <vt:lpstr>G-Project Sales Revenues</vt:lpstr>
      <vt:lpstr>Juliet_Contigency Analysis</vt:lpstr>
      <vt:lpstr>Juliet_Budget Breakdown</vt:lpstr>
      <vt:lpstr>Juliet_Breakeven Analysis</vt:lpstr>
      <vt:lpstr>Certifications &amp; Assurances</vt:lpstr>
      <vt:lpstr>Credit Authorization</vt:lpstr>
      <vt:lpstr>LIHTC Threshold Certifications</vt:lpstr>
      <vt:lpstr>LIHTC Program Certification</vt:lpstr>
      <vt:lpstr>Questions</vt:lpstr>
      <vt:lpstr>HMMF Section</vt:lpstr>
      <vt:lpstr>RHRF Section</vt:lpstr>
      <vt:lpstr>Exhibits 8 &amp; 9</vt:lpstr>
      <vt:lpstr>Environmental Questionnaire</vt:lpstr>
      <vt:lpstr>Market Analyst Affidavit</vt:lpstr>
      <vt:lpstr>Developer-Applicant Affidavit</vt:lpstr>
      <vt:lpstr>Exhibit 34</vt:lpstr>
      <vt:lpstr>Exhibit 35</vt:lpstr>
      <vt:lpstr>'Application &amp; Input'!_ftnref1</vt:lpstr>
      <vt:lpstr>BasisBoost</vt:lpstr>
      <vt:lpstr>BondType</vt:lpstr>
      <vt:lpstr>LIHTCAMGI</vt:lpstr>
      <vt:lpstr>LIHTCType</vt:lpstr>
      <vt:lpstr>NCAcq</vt:lpstr>
      <vt:lpstr>'Application &amp; Input'!Print_Area</vt:lpstr>
      <vt:lpstr>'Application Cover Letter'!Print_Area</vt:lpstr>
      <vt:lpstr>'Application Receipt&amp;Invoice'!Print_Area</vt:lpstr>
      <vt:lpstr>'Application Submittal'!Print_Area</vt:lpstr>
      <vt:lpstr>'Area Measurement Guidance'!Print_Area</vt:lpstr>
      <vt:lpstr>'Fee Schedule'!Print_Area</vt:lpstr>
      <vt:lpstr>'Financing Programs'!Print_Area</vt:lpstr>
      <vt:lpstr>'HMMF Section'!Print_Area</vt:lpstr>
      <vt:lpstr>Instructions!Print_Area</vt:lpstr>
      <vt:lpstr>Questions!Print_Area</vt:lpstr>
      <vt:lpstr>'RHRF Section'!Print_Area</vt:lpstr>
      <vt:lpstr>'Schedule of Important Events'!Print_Area</vt:lpstr>
      <vt:lpstr>'Solar Water Heating Letter'!Print_Area</vt:lpstr>
      <vt:lpstr>'B-Project Budget'!Print_Titles</vt:lpstr>
      <vt:lpstr>'C-Disbursement &amp; Funding'!Print_Titles</vt:lpstr>
      <vt:lpstr>'E-Multi-Year Budget'!Print_Titles</vt:lpstr>
      <vt:lpstr>Repayment</vt:lpstr>
      <vt:lpstr>SourceType</vt:lpstr>
      <vt:lpstr>'Certifications &amp; Assurances'!Text331</vt:lpstr>
      <vt:lpstr>'Certifications &amp; Assurances'!Text332</vt:lpstr>
      <vt:lpstr>'Certifications &amp; Assurances'!Text333</vt:lpstr>
      <vt:lpstr>'Certifications &amp; Assurances'!Text334</vt:lpstr>
      <vt:lpstr>'Certifications &amp; Assurances'!Text335</vt:lpstr>
      <vt:lpstr>'Credit Authorization'!Text336</vt:lpstr>
      <vt:lpstr>'Credit Authorization'!Text337</vt:lpstr>
      <vt:lpstr>'Credit Authorization'!Text338</vt:lpstr>
      <vt:lpstr>'Credit Authorization'!Text339</vt:lpstr>
      <vt:lpstr>'Certifications &amp; Assurances'!Text348</vt:lpstr>
      <vt:lpstr>TypeofBond</vt:lpstr>
      <vt:lpstr>X</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T Inouye</dc:creator>
  <cp:keywords/>
  <dc:description/>
  <cp:lastModifiedBy>Doyle, Michael E</cp:lastModifiedBy>
  <cp:revision/>
  <cp:lastPrinted>2024-12-18T17:36:22Z</cp:lastPrinted>
  <dcterms:created xsi:type="dcterms:W3CDTF">2016-08-11T17:12:04Z</dcterms:created>
  <dcterms:modified xsi:type="dcterms:W3CDTF">2024-12-18T17:37:13Z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0x010100A9CB46FB27E7EE4A88E6E0A48960E8CD</vt:lpwstr>
  </property>
  <property fmtid="{D5CDD505-2E9C-101B-9397-08002B2CF9AE}" pid="3" name="MediaServiceImageTags">
    <vt:lpwstr/>
  </property>
</Properties>
</file>